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richData/rdRichValueTypes.xml" ContentType="application/vnd.ms-excel.rdrichvaluetypes+xml"/>
  <Override PartName="/xl/richData/rdrichvalue.xml" ContentType="application/vnd.ms-excel.rdrichvalue+xml"/>
  <Override PartName="/xl/richData/rdrichvaluestructure.xml" ContentType="application/vnd.ms-excel.rdrichvaluestruc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filterPrivacy="1" hidePivotFieldList="1" defaultThemeVersion="166925"/>
  <xr:revisionPtr revIDLastSave="0" documentId="6_{5F45D8CC-D5A7-4BB0-B32C-20A934FD7E52}" xr6:coauthVersionLast="36" xr6:coauthVersionMax="47" xr10:uidLastSave="{00000000-0000-0000-0000-000000000000}"/>
  <bookViews>
    <workbookView xWindow="0" yWindow="0" windowWidth="19200" windowHeight="6350" activeTab="1" xr2:uid="{F7A7A794-408B-4453-AD61-D1308126E717}"/>
  </bookViews>
  <sheets>
    <sheet name="INSTRUCTIONS" sheetId="6" r:id="rId1"/>
    <sheet name="model" sheetId="1" r:id="rId2"/>
    <sheet name="dict" sheetId="2" r:id="rId3"/>
    <sheet name="edu_repo_summaries" sheetId="4" r:id="rId4"/>
    <sheet name="edu_cases" sheetId="5" r:id="rId5"/>
    <sheet name="Sheet1" sheetId="13" state="hidden" r:id="rId6"/>
    <sheet name="case_summary" sheetId="12" r:id="rId7"/>
    <sheet name="repo_list" sheetId="8" r:id="rId8"/>
    <sheet name="repo_list_ARCHIVE" sheetId="7" state="hidden" r:id="rId9"/>
  </sheets>
  <calcPr calcId="191028"/>
  <pivotCaches>
    <pivotCache cacheId="0" r:id="rId10"/>
  </pivotCache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3" i="1" l="1" a="1"/>
  <c r="G3" i="1" s="1"/>
  <c r="G4" i="1" a="1"/>
  <c r="G4" i="1" s="1"/>
  <c r="G5" i="1" a="1"/>
  <c r="G5" i="1" s="1"/>
  <c r="G6" i="1" a="1"/>
  <c r="G6" i="1" s="1"/>
  <c r="G7" i="1" a="1"/>
  <c r="G7" i="1" s="1"/>
  <c r="G8" i="1" a="1"/>
  <c r="G8" i="1" s="1"/>
  <c r="G9" i="1" a="1"/>
  <c r="G9" i="1" s="1"/>
  <c r="G10" i="1" a="1"/>
  <c r="G10" i="1" s="1"/>
  <c r="G11" i="1" a="1"/>
  <c r="G11" i="1" s="1"/>
  <c r="G12" i="1" a="1"/>
  <c r="G12" i="1" s="1"/>
  <c r="G13" i="1" a="1"/>
  <c r="G13" i="1" s="1"/>
  <c r="G14" i="1" a="1"/>
  <c r="G14" i="1" s="1"/>
  <c r="G15" i="1" a="1"/>
  <c r="G15" i="1" s="1"/>
  <c r="G16" i="1" a="1"/>
  <c r="G16" i="1" s="1"/>
  <c r="G17" i="1" a="1"/>
  <c r="G17" i="1" s="1"/>
  <c r="G18" i="1" a="1"/>
  <c r="G18" i="1" s="1"/>
  <c r="G19" i="1" a="1"/>
  <c r="G19" i="1" s="1"/>
  <c r="G20" i="1" a="1"/>
  <c r="G20" i="1" s="1"/>
  <c r="G21" i="1" a="1"/>
  <c r="G21" i="1" s="1"/>
  <c r="G22" i="1" a="1"/>
  <c r="G22" i="1" s="1"/>
  <c r="G23" i="1" a="1"/>
  <c r="G23" i="1" s="1"/>
  <c r="G24" i="1" a="1"/>
  <c r="G24" i="1" s="1"/>
  <c r="G25" i="1" a="1"/>
  <c r="G25" i="1" s="1"/>
  <c r="G26" i="1" a="1"/>
  <c r="G26" i="1" s="1"/>
  <c r="G27" i="1" a="1"/>
  <c r="G27" i="1" s="1"/>
  <c r="G28" i="1" a="1"/>
  <c r="G28" i="1" s="1"/>
  <c r="G29" i="1" a="1"/>
  <c r="G29" i="1" s="1"/>
  <c r="G30" i="1" a="1"/>
  <c r="G30" i="1" s="1"/>
  <c r="G31" i="1" a="1"/>
  <c r="G31" i="1" s="1"/>
  <c r="G32" i="1" a="1"/>
  <c r="G32" i="1" s="1"/>
  <c r="G33" i="1" a="1"/>
  <c r="G33" i="1" s="1"/>
  <c r="G34" i="1" a="1"/>
  <c r="G34" i="1" s="1"/>
  <c r="G35" i="1" a="1"/>
  <c r="G35" i="1" s="1"/>
  <c r="G36" i="1" a="1"/>
  <c r="G36" i="1" s="1"/>
  <c r="G37" i="1" a="1"/>
  <c r="G37" i="1" s="1"/>
  <c r="G38" i="1" a="1"/>
  <c r="G38" i="1" s="1"/>
  <c r="G39" i="1" a="1"/>
  <c r="G39" i="1" s="1"/>
  <c r="G40" i="1" a="1"/>
  <c r="G40" i="1" s="1"/>
  <c r="G41" i="1" a="1"/>
  <c r="G41" i="1" s="1"/>
  <c r="G42" i="1" a="1"/>
  <c r="G42" i="1" s="1"/>
  <c r="G43" i="1" a="1"/>
  <c r="G43" i="1" s="1"/>
  <c r="G44" i="1" a="1"/>
  <c r="G44" i="1" s="1"/>
  <c r="G45" i="1" a="1"/>
  <c r="G45" i="1" s="1"/>
  <c r="G46" i="1" a="1"/>
  <c r="G46" i="1" s="1"/>
  <c r="G47" i="1" a="1"/>
  <c r="G47" i="1" s="1"/>
  <c r="G48" i="1" a="1"/>
  <c r="G48" i="1" s="1"/>
  <c r="G49" i="1" a="1"/>
  <c r="G49" i="1" s="1"/>
  <c r="G50" i="1" a="1"/>
  <c r="G50" i="1" s="1"/>
  <c r="G51" i="1" a="1"/>
  <c r="G51" i="1" s="1"/>
  <c r="G52" i="1" a="1"/>
  <c r="G52" i="1" s="1"/>
  <c r="G53" i="1" a="1"/>
  <c r="G53" i="1" s="1"/>
  <c r="G54" i="1" a="1"/>
  <c r="G54" i="1" s="1"/>
  <c r="G55" i="1" a="1"/>
  <c r="G55" i="1" s="1"/>
  <c r="G56" i="1" a="1"/>
  <c r="G56" i="1" s="1"/>
  <c r="G57" i="1" a="1"/>
  <c r="G57" i="1" s="1"/>
  <c r="G58" i="1" a="1"/>
  <c r="G58" i="1" s="1"/>
  <c r="G59" i="1" a="1"/>
  <c r="G59" i="1" s="1"/>
  <c r="G60" i="1" a="1"/>
  <c r="G60" i="1" s="1"/>
  <c r="G61" i="1" a="1"/>
  <c r="G61" i="1" s="1"/>
  <c r="G62" i="1" a="1"/>
  <c r="G62" i="1" s="1"/>
  <c r="G63" i="1" a="1"/>
  <c r="G63" i="1" s="1"/>
  <c r="G64" i="1" a="1"/>
  <c r="G64" i="1" s="1"/>
  <c r="G65" i="1" a="1"/>
  <c r="G65" i="1" s="1"/>
  <c r="G66" i="1" a="1"/>
  <c r="G66" i="1" s="1"/>
  <c r="G67" i="1" a="1"/>
  <c r="G67" i="1" s="1"/>
  <c r="G68" i="1" a="1"/>
  <c r="G68" i="1" s="1"/>
  <c r="G69" i="1" a="1"/>
  <c r="G69" i="1" s="1"/>
  <c r="G70" i="1" a="1"/>
  <c r="G70" i="1" s="1"/>
  <c r="G71" i="1" a="1"/>
  <c r="G71" i="1" s="1"/>
  <c r="G72" i="1" a="1"/>
  <c r="G72" i="1" s="1"/>
  <c r="G73" i="1" a="1"/>
  <c r="G73" i="1" s="1"/>
  <c r="G74" i="1" a="1"/>
  <c r="G74" i="1" s="1"/>
  <c r="G75" i="1" a="1"/>
  <c r="G75" i="1" s="1"/>
  <c r="G76" i="1" a="1"/>
  <c r="G76" i="1" s="1"/>
  <c r="G77" i="1" a="1"/>
  <c r="G77" i="1" s="1"/>
  <c r="G78" i="1" a="1"/>
  <c r="G78" i="1" s="1"/>
  <c r="G79" i="1" a="1"/>
  <c r="G79" i="1" s="1"/>
  <c r="G80" i="1" a="1"/>
  <c r="G80" i="1" s="1"/>
  <c r="G81" i="1" a="1"/>
  <c r="G81" i="1" s="1"/>
  <c r="G82" i="1" a="1"/>
  <c r="G82" i="1" s="1"/>
  <c r="G83" i="1" a="1"/>
  <c r="G83" i="1" s="1"/>
  <c r="G84" i="1" a="1"/>
  <c r="G84" i="1" s="1"/>
  <c r="G85" i="1" a="1"/>
  <c r="G85" i="1" s="1"/>
  <c r="G86" i="1" a="1"/>
  <c r="G86" i="1" s="1"/>
  <c r="G87" i="1" a="1"/>
  <c r="G87" i="1" s="1"/>
  <c r="G88" i="1" a="1"/>
  <c r="G88" i="1" s="1"/>
  <c r="G89" i="1" a="1"/>
  <c r="G89" i="1" s="1"/>
  <c r="G90" i="1" a="1"/>
  <c r="G90" i="1" s="1"/>
  <c r="G91" i="1" a="1"/>
  <c r="G91" i="1" s="1"/>
  <c r="G92" i="1" a="1"/>
  <c r="G92" i="1" s="1"/>
  <c r="G93" i="1" a="1"/>
  <c r="G93" i="1" s="1"/>
  <c r="G94" i="1" a="1"/>
  <c r="G94" i="1" s="1"/>
  <c r="G95" i="1" a="1"/>
  <c r="G95" i="1" s="1"/>
  <c r="G96" i="1" a="1"/>
  <c r="G96" i="1" s="1"/>
  <c r="G97" i="1" a="1"/>
  <c r="G97" i="1" s="1"/>
  <c r="G98" i="1" a="1"/>
  <c r="G98" i="1" s="1"/>
  <c r="G99" i="1" a="1"/>
  <c r="G99" i="1" s="1"/>
  <c r="G100" i="1" a="1"/>
  <c r="G100" i="1" s="1"/>
  <c r="G101" i="1" a="1"/>
  <c r="G101" i="1" s="1"/>
  <c r="G102" i="1" a="1"/>
  <c r="G102" i="1" s="1"/>
  <c r="G103" i="1" a="1"/>
  <c r="G103" i="1" s="1"/>
  <c r="G104" i="1" a="1"/>
  <c r="G104" i="1" s="1"/>
  <c r="G105" i="1" a="1"/>
  <c r="G105" i="1" s="1"/>
  <c r="G106" i="1" a="1"/>
  <c r="G106" i="1" s="1"/>
  <c r="G107" i="1" a="1"/>
  <c r="G107" i="1" s="1"/>
  <c r="G108" i="1" a="1"/>
  <c r="G108" i="1" s="1"/>
  <c r="G109" i="1" a="1"/>
  <c r="G109" i="1" s="1"/>
  <c r="G110" i="1" a="1"/>
  <c r="G110" i="1" s="1"/>
  <c r="G111" i="1" a="1"/>
  <c r="G111" i="1" s="1"/>
  <c r="G112" i="1" a="1"/>
  <c r="G112" i="1" s="1"/>
  <c r="G113" i="1" a="1"/>
  <c r="G113" i="1" s="1"/>
  <c r="G114" i="1" a="1"/>
  <c r="G114" i="1" s="1"/>
  <c r="G115" i="1" a="1"/>
  <c r="G115" i="1" s="1"/>
  <c r="G116" i="1" a="1"/>
  <c r="G116" i="1" s="1"/>
  <c r="G117" i="1" a="1"/>
  <c r="G117" i="1" s="1"/>
  <c r="G118" i="1" a="1"/>
  <c r="G118" i="1" s="1"/>
  <c r="G119" i="1" a="1"/>
  <c r="G119" i="1" s="1"/>
  <c r="G120" i="1" a="1"/>
  <c r="G120" i="1" s="1"/>
  <c r="G121" i="1" a="1"/>
  <c r="G121" i="1" s="1"/>
  <c r="G122" i="1" a="1"/>
  <c r="G122" i="1" s="1"/>
  <c r="G123" i="1" a="1"/>
  <c r="G123" i="1" s="1"/>
  <c r="G124" i="1" a="1"/>
  <c r="G124" i="1" s="1"/>
  <c r="G125" i="1" a="1"/>
  <c r="G125" i="1" s="1"/>
  <c r="G126" i="1" a="1"/>
  <c r="G126" i="1" s="1"/>
  <c r="G127" i="1" a="1"/>
  <c r="G127" i="1" s="1"/>
  <c r="G128" i="1" a="1"/>
  <c r="G128" i="1" s="1"/>
  <c r="G129" i="1" a="1"/>
  <c r="G129" i="1" s="1"/>
  <c r="G130" i="1" a="1"/>
  <c r="G130" i="1" s="1"/>
  <c r="G131" i="1" a="1"/>
  <c r="G131" i="1" s="1"/>
  <c r="G132" i="1" a="1"/>
  <c r="G132" i="1" s="1"/>
  <c r="G133" i="1" a="1"/>
  <c r="G133" i="1" s="1"/>
  <c r="G134" i="1" a="1"/>
  <c r="G134" i="1" s="1"/>
  <c r="G135" i="1" a="1"/>
  <c r="G135" i="1" s="1"/>
  <c r="G136" i="1" a="1"/>
  <c r="G136" i="1" s="1"/>
  <c r="G137" i="1" a="1"/>
  <c r="G137" i="1" s="1"/>
  <c r="G138" i="1" a="1"/>
  <c r="G138" i="1" s="1"/>
  <c r="G139" i="1" a="1"/>
  <c r="G139" i="1" s="1"/>
  <c r="G140" i="1" a="1"/>
  <c r="G140" i="1" s="1"/>
  <c r="G141" i="1" a="1"/>
  <c r="G141" i="1" s="1"/>
  <c r="G142" i="1" a="1"/>
  <c r="G142" i="1" s="1"/>
  <c r="G143" i="1" a="1"/>
  <c r="G143" i="1" s="1"/>
  <c r="G144" i="1" a="1"/>
  <c r="G144" i="1" s="1"/>
  <c r="G145" i="1" a="1"/>
  <c r="G145" i="1" s="1"/>
  <c r="G146" i="1" a="1"/>
  <c r="G146" i="1" s="1"/>
  <c r="G147" i="1" a="1"/>
  <c r="G147" i="1" s="1"/>
  <c r="G148" i="1" a="1"/>
  <c r="G148" i="1" s="1"/>
  <c r="G149" i="1" a="1"/>
  <c r="G149" i="1" s="1"/>
  <c r="G150" i="1" a="1"/>
  <c r="G150" i="1" s="1"/>
  <c r="G151" i="1" a="1"/>
  <c r="G151" i="1" s="1"/>
  <c r="G152" i="1" a="1"/>
  <c r="G152" i="1" s="1"/>
  <c r="G153" i="1" a="1"/>
  <c r="G153" i="1" s="1"/>
  <c r="G154" i="1" a="1"/>
  <c r="G154" i="1" s="1"/>
  <c r="G155" i="1" a="1"/>
  <c r="G155" i="1" s="1"/>
  <c r="G156" i="1" a="1"/>
  <c r="G156" i="1" s="1"/>
  <c r="G157" i="1" a="1"/>
  <c r="G157" i="1" s="1"/>
  <c r="G158" i="1" a="1"/>
  <c r="G158" i="1" s="1"/>
  <c r="G159" i="1" a="1"/>
  <c r="G159" i="1" s="1"/>
  <c r="G160" i="1" a="1"/>
  <c r="G160" i="1" s="1"/>
  <c r="G161" i="1" a="1"/>
  <c r="G161" i="1" s="1"/>
  <c r="G162" i="1" a="1"/>
  <c r="G162" i="1" s="1"/>
  <c r="G163" i="1" a="1"/>
  <c r="G163" i="1" s="1"/>
  <c r="G164" i="1" a="1"/>
  <c r="G164" i="1" s="1"/>
  <c r="G165" i="1" a="1"/>
  <c r="G165" i="1" s="1"/>
  <c r="G166" i="1" a="1"/>
  <c r="G166" i="1" s="1"/>
  <c r="G167" i="1" a="1"/>
  <c r="G167" i="1" s="1"/>
  <c r="G168" i="1" a="1"/>
  <c r="G168" i="1" s="1"/>
  <c r="G169" i="1" a="1"/>
  <c r="G169" i="1" s="1"/>
  <c r="G170" i="1" a="1"/>
  <c r="G170" i="1" s="1"/>
  <c r="G171" i="1" a="1"/>
  <c r="G171" i="1" s="1"/>
  <c r="G172" i="1" a="1"/>
  <c r="G172" i="1" s="1"/>
  <c r="G173" i="1" a="1"/>
  <c r="G173" i="1" s="1"/>
  <c r="G174" i="1" a="1"/>
  <c r="G174" i="1" s="1"/>
  <c r="G175" i="1" a="1"/>
  <c r="G175" i="1" s="1"/>
  <c r="G176" i="1" a="1"/>
  <c r="G176" i="1" s="1"/>
  <c r="G177" i="1" a="1"/>
  <c r="G177" i="1" s="1"/>
  <c r="G178" i="1" a="1"/>
  <c r="G178" i="1" s="1"/>
  <c r="G179" i="1" a="1"/>
  <c r="G179" i="1" s="1"/>
  <c r="G180" i="1" a="1"/>
  <c r="G180" i="1" s="1"/>
  <c r="G181" i="1" a="1"/>
  <c r="G181" i="1" s="1"/>
  <c r="G182" i="1" a="1"/>
  <c r="G182" i="1" s="1"/>
  <c r="G183" i="1" a="1"/>
  <c r="G183" i="1" s="1"/>
  <c r="G184" i="1" a="1"/>
  <c r="G184" i="1" s="1"/>
  <c r="G185" i="1" a="1"/>
  <c r="G185" i="1" s="1"/>
  <c r="G186" i="1" a="1"/>
  <c r="G186" i="1" s="1"/>
  <c r="G187" i="1" a="1"/>
  <c r="G187" i="1" s="1"/>
  <c r="G188" i="1" a="1"/>
  <c r="G188" i="1" s="1"/>
  <c r="G189" i="1" a="1"/>
  <c r="G189" i="1" s="1"/>
  <c r="G190" i="1" a="1"/>
  <c r="G190" i="1" s="1"/>
  <c r="G191" i="1" a="1"/>
  <c r="G191" i="1" s="1"/>
  <c r="G192" i="1" a="1"/>
  <c r="G192" i="1" s="1"/>
  <c r="G193" i="1" a="1"/>
  <c r="G193" i="1" s="1"/>
  <c r="G194" i="1" a="1"/>
  <c r="G194" i="1" s="1"/>
  <c r="G195" i="1" a="1"/>
  <c r="G195" i="1" s="1"/>
  <c r="G196" i="1" a="1"/>
  <c r="G196" i="1" s="1"/>
  <c r="G197" i="1" a="1"/>
  <c r="G197" i="1" s="1"/>
  <c r="G198" i="1" a="1"/>
  <c r="G198" i="1" s="1"/>
  <c r="G199" i="1" a="1"/>
  <c r="G199" i="1" s="1"/>
  <c r="G200" i="1" a="1"/>
  <c r="G200" i="1" s="1"/>
  <c r="G201" i="1" a="1"/>
  <c r="G201" i="1" s="1"/>
  <c r="G202" i="1" a="1"/>
  <c r="G202" i="1" s="1"/>
  <c r="G203" i="1" a="1"/>
  <c r="G203" i="1" s="1"/>
  <c r="G204" i="1" a="1"/>
  <c r="G204" i="1" s="1"/>
  <c r="G205" i="1" a="1"/>
  <c r="G205" i="1" s="1"/>
  <c r="G206" i="1" a="1"/>
  <c r="G206" i="1" s="1"/>
  <c r="G207" i="1" a="1"/>
  <c r="G207" i="1" s="1"/>
  <c r="G208" i="1" a="1"/>
  <c r="G208" i="1" s="1"/>
  <c r="G209" i="1" a="1"/>
  <c r="G209" i="1" s="1"/>
  <c r="G210" i="1" a="1"/>
  <c r="G210" i="1" s="1"/>
  <c r="G211" i="1" a="1"/>
  <c r="G211" i="1" s="1"/>
  <c r="G212" i="1" a="1"/>
  <c r="G212" i="1" s="1"/>
  <c r="G213" i="1" a="1"/>
  <c r="G213" i="1" s="1"/>
  <c r="G214" i="1" a="1"/>
  <c r="G214" i="1" s="1"/>
  <c r="G215" i="1" a="1"/>
  <c r="G215" i="1" s="1"/>
  <c r="G216" i="1" a="1"/>
  <c r="G216" i="1" s="1"/>
  <c r="G217" i="1" a="1"/>
  <c r="G217" i="1" s="1"/>
  <c r="G218" i="1" a="1"/>
  <c r="G218" i="1" s="1"/>
  <c r="G219" i="1" a="1"/>
  <c r="G219" i="1" s="1"/>
  <c r="G220" i="1" a="1"/>
  <c r="G220" i="1" s="1"/>
  <c r="G221" i="1" a="1"/>
  <c r="G221" i="1" s="1"/>
  <c r="G222" i="1" a="1"/>
  <c r="G222" i="1" s="1"/>
  <c r="G223" i="1" a="1"/>
  <c r="G223" i="1" s="1"/>
  <c r="G224" i="1" a="1"/>
  <c r="G224" i="1" s="1"/>
  <c r="G225" i="1" a="1"/>
  <c r="G225" i="1" s="1"/>
  <c r="G226" i="1" a="1"/>
  <c r="G226" i="1" s="1"/>
  <c r="G227" i="1" a="1"/>
  <c r="G227" i="1" s="1"/>
  <c r="G228" i="1" a="1"/>
  <c r="G228" i="1" s="1"/>
  <c r="G229" i="1" a="1"/>
  <c r="G229" i="1" s="1"/>
  <c r="G230" i="1" a="1"/>
  <c r="G230" i="1" s="1"/>
  <c r="G231" i="1" a="1"/>
  <c r="G231" i="1" s="1"/>
  <c r="G232" i="1" a="1"/>
  <c r="G232" i="1" s="1"/>
  <c r="G233" i="1" a="1"/>
  <c r="G233" i="1" s="1"/>
  <c r="G234" i="1" a="1"/>
  <c r="G234" i="1" s="1"/>
  <c r="G235" i="1" a="1"/>
  <c r="G235" i="1" s="1"/>
  <c r="G236" i="1" a="1"/>
  <c r="G236" i="1" s="1"/>
  <c r="G237" i="1" a="1"/>
  <c r="G237" i="1" s="1"/>
  <c r="G238" i="1" a="1"/>
  <c r="G238" i="1" s="1"/>
  <c r="G239" i="1" a="1"/>
  <c r="G239" i="1" s="1"/>
  <c r="G240" i="1" a="1"/>
  <c r="G240" i="1" s="1"/>
  <c r="G241" i="1" a="1"/>
  <c r="G241" i="1" s="1"/>
  <c r="G242" i="1" a="1"/>
  <c r="G242" i="1" s="1"/>
  <c r="G243" i="1" a="1"/>
  <c r="G243" i="1" s="1"/>
  <c r="G244" i="1" a="1"/>
  <c r="G244" i="1" s="1"/>
  <c r="G245" i="1" a="1"/>
  <c r="G245" i="1" s="1"/>
  <c r="G246" i="1" a="1"/>
  <c r="G246" i="1" s="1"/>
  <c r="G247" i="1" a="1"/>
  <c r="G247" i="1" s="1"/>
  <c r="G248" i="1" a="1"/>
  <c r="G248" i="1" s="1"/>
  <c r="G249" i="1" a="1"/>
  <c r="G249" i="1" s="1"/>
  <c r="G2" i="1" a="1"/>
  <c r="G2" i="1" s="1"/>
  <c r="F5" i="1" l="1" a="1"/>
  <c r="F5" i="1" s="1"/>
  <c r="F2" i="1" a="1"/>
  <c r="F2" i="1" s="1"/>
  <c r="F3" i="1" a="1"/>
  <c r="F3" i="1" s="1"/>
  <c r="F4" i="1" a="1"/>
  <c r="F4" i="1" s="1"/>
  <c r="F6" i="1" a="1"/>
  <c r="F6" i="1" s="1"/>
  <c r="F7" i="1" a="1"/>
  <c r="F7" i="1" s="1"/>
  <c r="F8" i="1" a="1"/>
  <c r="F8" i="1" s="1"/>
  <c r="F9" i="1" a="1"/>
  <c r="F9" i="1" s="1"/>
  <c r="F10" i="1" a="1"/>
  <c r="F10" i="1" s="1"/>
  <c r="F11" i="1" a="1"/>
  <c r="F11" i="1" s="1"/>
  <c r="F12" i="1" a="1"/>
  <c r="F12" i="1" s="1"/>
  <c r="F13" i="1" a="1"/>
  <c r="F13" i="1" s="1"/>
  <c r="F14" i="1" a="1"/>
  <c r="F14" i="1" s="1"/>
  <c r="F15" i="1" a="1"/>
  <c r="F15" i="1" s="1"/>
  <c r="F16" i="1" a="1"/>
  <c r="F16" i="1" s="1"/>
  <c r="F17" i="1" a="1"/>
  <c r="F17" i="1" s="1"/>
  <c r="F18" i="1" a="1"/>
  <c r="F18" i="1" s="1"/>
  <c r="F19" i="1" a="1"/>
  <c r="F19" i="1" s="1"/>
  <c r="F20" i="1" a="1"/>
  <c r="F20" i="1" s="1"/>
  <c r="F21" i="1" a="1"/>
  <c r="F21" i="1" s="1"/>
  <c r="F22" i="1" a="1"/>
  <c r="F22" i="1" s="1"/>
  <c r="F23" i="1" a="1"/>
  <c r="F23" i="1" s="1"/>
  <c r="F24" i="1" a="1"/>
  <c r="F24" i="1" s="1"/>
  <c r="F25" i="1" a="1"/>
  <c r="F25" i="1" s="1"/>
  <c r="F26" i="1" a="1"/>
  <c r="F26" i="1" s="1"/>
  <c r="F27" i="1" a="1"/>
  <c r="F27" i="1" s="1"/>
  <c r="F28" i="1" a="1"/>
  <c r="F28" i="1" s="1"/>
  <c r="F29" i="1" a="1"/>
  <c r="F29" i="1" s="1"/>
  <c r="F30" i="1" a="1"/>
  <c r="F30" i="1" s="1"/>
  <c r="F31" i="1" a="1"/>
  <c r="F31" i="1" s="1"/>
  <c r="F32" i="1" a="1"/>
  <c r="F32" i="1" s="1"/>
  <c r="F33" i="1" a="1"/>
  <c r="F33" i="1" s="1"/>
  <c r="F34" i="1" a="1"/>
  <c r="F34" i="1" s="1"/>
  <c r="F35" i="1" a="1"/>
  <c r="F35" i="1" s="1"/>
  <c r="F36" i="1" a="1"/>
  <c r="F36" i="1" s="1"/>
  <c r="F37" i="1" a="1"/>
  <c r="F37" i="1" s="1"/>
  <c r="F38" i="1" a="1"/>
  <c r="F38" i="1" s="1"/>
  <c r="F39" i="1" a="1"/>
  <c r="F39" i="1" s="1"/>
  <c r="F40" i="1" a="1"/>
  <c r="F40" i="1" s="1"/>
  <c r="F41" i="1" a="1"/>
  <c r="F41" i="1" s="1"/>
  <c r="F42" i="1" a="1"/>
  <c r="F42" i="1" s="1"/>
  <c r="F43" i="1" a="1"/>
  <c r="F43" i="1" s="1"/>
  <c r="F44" i="1" a="1"/>
  <c r="F44" i="1" s="1"/>
  <c r="F45" i="1" a="1"/>
  <c r="F45" i="1" s="1"/>
  <c r="F46" i="1" a="1"/>
  <c r="F46" i="1" s="1"/>
  <c r="F47" i="1" a="1"/>
  <c r="F47" i="1" s="1"/>
  <c r="F48" i="1" a="1"/>
  <c r="F48" i="1" s="1"/>
  <c r="F49" i="1" a="1"/>
  <c r="F49" i="1" s="1"/>
  <c r="F50" i="1" a="1"/>
  <c r="F50" i="1" s="1"/>
  <c r="F51" i="1" a="1"/>
  <c r="F51" i="1" s="1"/>
  <c r="F52" i="1" a="1"/>
  <c r="F52" i="1" s="1"/>
  <c r="F53" i="1" a="1"/>
  <c r="F53" i="1" s="1"/>
  <c r="F54" i="1" a="1"/>
  <c r="F54" i="1" s="1"/>
  <c r="F55" i="1" a="1"/>
  <c r="F55" i="1" s="1"/>
  <c r="F56" i="1" a="1"/>
  <c r="F56" i="1" s="1"/>
  <c r="F57" i="1" a="1"/>
  <c r="F57" i="1" s="1"/>
  <c r="F58" i="1" a="1"/>
  <c r="F58" i="1" s="1"/>
  <c r="F59" i="1" a="1"/>
  <c r="F59" i="1" s="1"/>
  <c r="F60" i="1" a="1"/>
  <c r="F60" i="1" s="1"/>
  <c r="F61" i="1" a="1"/>
  <c r="F61" i="1" s="1"/>
  <c r="F62" i="1" a="1"/>
  <c r="F62" i="1" s="1"/>
  <c r="F63" i="1" a="1"/>
  <c r="F63" i="1" s="1"/>
  <c r="F64" i="1" a="1"/>
  <c r="F64" i="1" s="1"/>
  <c r="F65" i="1" a="1"/>
  <c r="F65" i="1" s="1"/>
  <c r="F66" i="1" a="1"/>
  <c r="F66" i="1" s="1"/>
  <c r="F67" i="1" a="1"/>
  <c r="F67" i="1" s="1"/>
  <c r="F68" i="1" a="1"/>
  <c r="F68" i="1" s="1"/>
  <c r="F69" i="1" a="1"/>
  <c r="F69" i="1" s="1"/>
  <c r="F70" i="1" a="1"/>
  <c r="F70" i="1" s="1"/>
  <c r="F71" i="1" a="1"/>
  <c r="F71" i="1" s="1"/>
  <c r="F72" i="1" a="1"/>
  <c r="F72" i="1" s="1"/>
  <c r="F73" i="1" a="1"/>
  <c r="F73" i="1" s="1"/>
  <c r="F74" i="1" a="1"/>
  <c r="F74" i="1" s="1"/>
  <c r="F75" i="1" a="1"/>
  <c r="F75" i="1" s="1"/>
  <c r="F76" i="1" a="1"/>
  <c r="F76" i="1" s="1"/>
  <c r="F77" i="1" a="1"/>
  <c r="F77" i="1" s="1"/>
  <c r="F78" i="1" a="1"/>
  <c r="F78" i="1" s="1"/>
  <c r="F79" i="1" a="1"/>
  <c r="F79" i="1" s="1"/>
  <c r="F80" i="1" a="1"/>
  <c r="F80" i="1" s="1"/>
  <c r="F81" i="1" a="1"/>
  <c r="F81" i="1" s="1"/>
  <c r="F82" i="1" a="1"/>
  <c r="F82" i="1" s="1"/>
  <c r="F83" i="1" a="1"/>
  <c r="F83" i="1" s="1"/>
  <c r="F84" i="1" a="1"/>
  <c r="F84" i="1" s="1"/>
  <c r="F85" i="1" a="1"/>
  <c r="F85" i="1" s="1"/>
  <c r="F86" i="1" a="1"/>
  <c r="F86" i="1" s="1"/>
  <c r="F87" i="1" a="1"/>
  <c r="F87" i="1" s="1"/>
  <c r="F88" i="1" a="1"/>
  <c r="F88" i="1" s="1"/>
  <c r="F89" i="1" a="1"/>
  <c r="F89" i="1" s="1"/>
  <c r="F90" i="1" a="1"/>
  <c r="F90" i="1" s="1"/>
  <c r="F91" i="1" a="1"/>
  <c r="F91" i="1" s="1"/>
  <c r="F92" i="1" a="1"/>
  <c r="F92" i="1" s="1"/>
  <c r="F93" i="1" a="1"/>
  <c r="F93" i="1" s="1"/>
  <c r="F94" i="1" a="1"/>
  <c r="F94" i="1" s="1"/>
  <c r="F95" i="1" a="1"/>
  <c r="F95" i="1" s="1"/>
  <c r="F96" i="1" a="1"/>
  <c r="F96" i="1" s="1"/>
  <c r="F97" i="1" a="1"/>
  <c r="F97" i="1" s="1"/>
  <c r="F98" i="1" a="1"/>
  <c r="F98" i="1" s="1"/>
  <c r="F99" i="1" a="1"/>
  <c r="F99" i="1" s="1"/>
  <c r="F100" i="1" a="1"/>
  <c r="F100" i="1" s="1"/>
  <c r="F101" i="1" a="1"/>
  <c r="F101" i="1" s="1"/>
  <c r="F102" i="1" a="1"/>
  <c r="F102" i="1" s="1"/>
  <c r="F103" i="1" a="1"/>
  <c r="F103" i="1" s="1"/>
  <c r="F104" i="1" a="1"/>
  <c r="F104" i="1" s="1"/>
  <c r="F105" i="1" a="1"/>
  <c r="F105" i="1" s="1"/>
  <c r="F106" i="1" a="1"/>
  <c r="F106" i="1" s="1"/>
  <c r="F107" i="1" a="1"/>
  <c r="F107" i="1" s="1"/>
  <c r="F108" i="1" a="1"/>
  <c r="F108" i="1" s="1"/>
  <c r="F109" i="1" a="1"/>
  <c r="F109" i="1" s="1"/>
  <c r="F110" i="1" a="1"/>
  <c r="F110" i="1" s="1"/>
  <c r="F111" i="1" a="1"/>
  <c r="F111" i="1" s="1"/>
  <c r="F112" i="1" a="1"/>
  <c r="F112" i="1" s="1"/>
  <c r="F113" i="1" a="1"/>
  <c r="F113" i="1" s="1"/>
  <c r="F114" i="1" a="1"/>
  <c r="F114" i="1" s="1"/>
  <c r="F115" i="1" a="1"/>
  <c r="F115" i="1" s="1"/>
  <c r="F116" i="1" a="1"/>
  <c r="F116" i="1" s="1"/>
  <c r="F117" i="1" a="1"/>
  <c r="F117" i="1" s="1"/>
  <c r="F118" i="1" a="1"/>
  <c r="F118" i="1" s="1"/>
  <c r="F119" i="1" a="1"/>
  <c r="F119" i="1" s="1"/>
  <c r="F120" i="1" a="1"/>
  <c r="F120" i="1" s="1"/>
  <c r="F121" i="1" a="1"/>
  <c r="F121" i="1" s="1"/>
  <c r="F122" i="1" a="1"/>
  <c r="F122" i="1" s="1"/>
  <c r="F123" i="1" a="1"/>
  <c r="F123" i="1" s="1"/>
  <c r="F124" i="1" a="1"/>
  <c r="F124" i="1" s="1"/>
  <c r="F125" i="1" a="1"/>
  <c r="F125" i="1" s="1"/>
  <c r="F126" i="1" a="1"/>
  <c r="F126" i="1" s="1"/>
  <c r="F127" i="1" a="1"/>
  <c r="F127" i="1" s="1"/>
  <c r="F128" i="1" a="1"/>
  <c r="F128" i="1" s="1"/>
  <c r="F129" i="1" a="1"/>
  <c r="F129" i="1" s="1"/>
  <c r="F130" i="1" a="1"/>
  <c r="F130" i="1" s="1"/>
  <c r="F131" i="1" a="1"/>
  <c r="F131" i="1" s="1"/>
  <c r="F132" i="1" a="1"/>
  <c r="F132" i="1" s="1"/>
  <c r="F133" i="1" a="1"/>
  <c r="F133" i="1" s="1"/>
  <c r="F134" i="1" a="1"/>
  <c r="F134" i="1" s="1"/>
  <c r="F135" i="1" a="1"/>
  <c r="F135" i="1" s="1"/>
  <c r="F136" i="1" a="1"/>
  <c r="F136" i="1" s="1"/>
  <c r="F137" i="1" a="1"/>
  <c r="F137" i="1" s="1"/>
  <c r="F138" i="1" a="1"/>
  <c r="F138" i="1" s="1"/>
  <c r="F139" i="1" a="1"/>
  <c r="F139" i="1" s="1"/>
  <c r="F140" i="1" a="1"/>
  <c r="F140" i="1" s="1"/>
  <c r="F141" i="1" a="1"/>
  <c r="F141" i="1" s="1"/>
  <c r="F142" i="1" a="1"/>
  <c r="F142" i="1" s="1"/>
  <c r="F143" i="1" a="1"/>
  <c r="F143" i="1" s="1"/>
  <c r="F144" i="1" a="1"/>
  <c r="F144" i="1" s="1"/>
  <c r="F145" i="1" a="1"/>
  <c r="F145" i="1" s="1"/>
  <c r="F146" i="1" a="1"/>
  <c r="F146" i="1" s="1"/>
  <c r="F147" i="1" a="1"/>
  <c r="F147" i="1" s="1"/>
  <c r="F148" i="1" a="1"/>
  <c r="F148" i="1" s="1"/>
  <c r="F149" i="1" a="1"/>
  <c r="F149" i="1" s="1"/>
  <c r="F150" i="1" a="1"/>
  <c r="F150" i="1" s="1"/>
  <c r="F151" i="1" a="1"/>
  <c r="F151" i="1" s="1"/>
  <c r="F152" i="1" a="1"/>
  <c r="F152" i="1" s="1"/>
  <c r="F153" i="1" a="1"/>
  <c r="F153" i="1" s="1"/>
  <c r="F154" i="1" a="1"/>
  <c r="F154" i="1" s="1"/>
  <c r="F155" i="1" a="1"/>
  <c r="F155" i="1" s="1"/>
  <c r="F156" i="1" a="1"/>
  <c r="F156" i="1" s="1"/>
  <c r="F157" i="1" a="1"/>
  <c r="F157" i="1" s="1"/>
  <c r="F158" i="1" a="1"/>
  <c r="F158" i="1" s="1"/>
  <c r="F159" i="1" a="1"/>
  <c r="F159" i="1" s="1"/>
  <c r="F160" i="1" a="1"/>
  <c r="F160" i="1" s="1"/>
  <c r="F161" i="1" a="1"/>
  <c r="F161" i="1" s="1"/>
  <c r="F162" i="1" a="1"/>
  <c r="F162" i="1" s="1"/>
  <c r="F163" i="1" a="1"/>
  <c r="F163" i="1" s="1"/>
  <c r="F164" i="1" a="1"/>
  <c r="F164" i="1" s="1"/>
  <c r="F165" i="1" a="1"/>
  <c r="F165" i="1" s="1"/>
  <c r="F166" i="1" a="1"/>
  <c r="F166" i="1" s="1"/>
  <c r="F167" i="1" a="1"/>
  <c r="F167" i="1" s="1"/>
  <c r="F168" i="1" a="1"/>
  <c r="F168" i="1" s="1"/>
  <c r="F169" i="1" a="1"/>
  <c r="F169" i="1" s="1"/>
  <c r="F170" i="1" a="1"/>
  <c r="F170" i="1" s="1"/>
  <c r="F171" i="1" a="1"/>
  <c r="F171" i="1" s="1"/>
  <c r="F172" i="1" a="1"/>
  <c r="F172" i="1" s="1"/>
  <c r="F173" i="1" a="1"/>
  <c r="F173" i="1" s="1"/>
  <c r="F174" i="1" a="1"/>
  <c r="F174" i="1" s="1"/>
  <c r="F175" i="1" a="1"/>
  <c r="F175" i="1" s="1"/>
  <c r="F176" i="1" a="1"/>
  <c r="F176" i="1" s="1"/>
  <c r="F177" i="1" a="1"/>
  <c r="F177" i="1" s="1"/>
  <c r="F178" i="1" a="1"/>
  <c r="F178" i="1" s="1"/>
  <c r="F179" i="1" a="1"/>
  <c r="F179" i="1" s="1"/>
  <c r="F180" i="1" a="1"/>
  <c r="F180" i="1" s="1"/>
  <c r="F181" i="1" a="1"/>
  <c r="F181" i="1" s="1"/>
  <c r="F182" i="1" a="1"/>
  <c r="F182" i="1" s="1"/>
  <c r="F183" i="1" a="1"/>
  <c r="F183" i="1" s="1"/>
  <c r="F184" i="1" a="1"/>
  <c r="F184" i="1" s="1"/>
  <c r="F185" i="1" a="1"/>
  <c r="F185" i="1" s="1"/>
  <c r="F186" i="1" a="1"/>
  <c r="F186" i="1" s="1"/>
  <c r="F187" i="1" a="1"/>
  <c r="F187" i="1" s="1"/>
  <c r="F188" i="1" a="1"/>
  <c r="F188" i="1" s="1"/>
  <c r="F189" i="1" a="1"/>
  <c r="F189" i="1" s="1"/>
  <c r="F190" i="1" a="1"/>
  <c r="F190" i="1" s="1"/>
  <c r="F191" i="1" a="1"/>
  <c r="F191" i="1" s="1"/>
  <c r="F192" i="1" a="1"/>
  <c r="F192" i="1" s="1"/>
  <c r="F193" i="1" a="1"/>
  <c r="F193" i="1" s="1"/>
  <c r="F194" i="1" a="1"/>
  <c r="F194" i="1" s="1"/>
  <c r="F195" i="1" a="1"/>
  <c r="F195" i="1" s="1"/>
  <c r="F196" i="1" a="1"/>
  <c r="F196" i="1" s="1"/>
  <c r="F197" i="1" a="1"/>
  <c r="F197" i="1" s="1"/>
  <c r="F198" i="1" a="1"/>
  <c r="F198" i="1" s="1"/>
  <c r="F199" i="1" a="1"/>
  <c r="F199" i="1" s="1"/>
  <c r="F200" i="1" a="1"/>
  <c r="F200" i="1" s="1"/>
  <c r="F201" i="1" a="1"/>
  <c r="F201" i="1" s="1"/>
  <c r="F202" i="1" a="1"/>
  <c r="F202" i="1" s="1"/>
  <c r="F203" i="1" a="1"/>
  <c r="F203" i="1" s="1"/>
  <c r="F204" i="1" a="1"/>
  <c r="F204" i="1" s="1"/>
  <c r="F205" i="1" a="1"/>
  <c r="F205" i="1" s="1"/>
  <c r="F206" i="1" a="1"/>
  <c r="F206" i="1" s="1"/>
  <c r="F207" i="1" a="1"/>
  <c r="F207" i="1" s="1"/>
  <c r="F208" i="1" a="1"/>
  <c r="F208" i="1" s="1"/>
  <c r="F209" i="1" a="1"/>
  <c r="F209" i="1" s="1"/>
  <c r="F210" i="1" a="1"/>
  <c r="F210" i="1" s="1"/>
  <c r="F211" i="1" a="1"/>
  <c r="F211" i="1" s="1"/>
  <c r="F212" i="1" a="1"/>
  <c r="F212" i="1" s="1"/>
  <c r="F213" i="1" a="1"/>
  <c r="F213" i="1" s="1"/>
  <c r="F214" i="1" a="1"/>
  <c r="F214" i="1" s="1"/>
  <c r="F215" i="1" a="1"/>
  <c r="F215" i="1" s="1"/>
  <c r="F216" i="1" a="1"/>
  <c r="F216" i="1" s="1"/>
  <c r="F217" i="1" a="1"/>
  <c r="F217" i="1" s="1"/>
  <c r="F218" i="1" a="1"/>
  <c r="F218" i="1" s="1"/>
  <c r="F219" i="1" a="1"/>
  <c r="F219" i="1" s="1"/>
  <c r="F220" i="1" a="1"/>
  <c r="F220" i="1" s="1"/>
  <c r="F221" i="1" a="1"/>
  <c r="F221" i="1" s="1"/>
  <c r="F222" i="1" a="1"/>
  <c r="F222" i="1" s="1"/>
  <c r="F223" i="1" a="1"/>
  <c r="F223" i="1" s="1"/>
  <c r="F224" i="1" a="1"/>
  <c r="F224" i="1" s="1"/>
  <c r="F225" i="1" a="1"/>
  <c r="F225" i="1" s="1"/>
  <c r="F226" i="1" a="1"/>
  <c r="F226" i="1" s="1"/>
  <c r="F227" i="1" a="1"/>
  <c r="F227" i="1" s="1"/>
  <c r="F228" i="1" a="1"/>
  <c r="F228" i="1" s="1"/>
  <c r="F229" i="1" a="1"/>
  <c r="F229" i="1" s="1"/>
  <c r="F230" i="1" a="1"/>
  <c r="F230" i="1" s="1"/>
  <c r="F231" i="1" a="1"/>
  <c r="F231" i="1" s="1"/>
  <c r="F232" i="1" a="1"/>
  <c r="F232" i="1" s="1"/>
  <c r="F233" i="1" a="1"/>
  <c r="F233" i="1" s="1"/>
  <c r="F234" i="1" a="1"/>
  <c r="F234" i="1" s="1"/>
  <c r="F235" i="1" a="1"/>
  <c r="F235" i="1" s="1"/>
  <c r="F236" i="1" a="1"/>
  <c r="F236" i="1" s="1"/>
  <c r="F237" i="1" a="1"/>
  <c r="F237" i="1" s="1"/>
  <c r="F238" i="1" a="1"/>
  <c r="F238" i="1" s="1"/>
  <c r="F239" i="1" a="1"/>
  <c r="F239" i="1" s="1"/>
  <c r="F240" i="1" a="1"/>
  <c r="F240" i="1" s="1"/>
  <c r="F241" i="1" a="1"/>
  <c r="F241" i="1" s="1"/>
  <c r="F242" i="1" a="1"/>
  <c r="F242" i="1" s="1"/>
  <c r="F243" i="1" a="1"/>
  <c r="F243" i="1" s="1"/>
  <c r="F244" i="1" a="1"/>
  <c r="F244" i="1" s="1"/>
  <c r="F245" i="1" a="1"/>
  <c r="F245" i="1" s="1"/>
  <c r="F246" i="1" a="1"/>
  <c r="F246" i="1" s="1"/>
  <c r="F247" i="1" a="1"/>
  <c r="F247" i="1" s="1"/>
  <c r="F248" i="1" a="1"/>
  <c r="F248" i="1" s="1"/>
  <c r="F249" i="1" a="1"/>
  <c r="F249" i="1" s="1"/>
  <c r="C2" i="13" l="1"/>
  <c r="C3" i="13" l="1"/>
  <c r="D3" i="13" s="1"/>
  <c r="C4" i="13"/>
  <c r="D4" i="13" s="1"/>
  <c r="C5" i="13"/>
  <c r="D5" i="13" s="1"/>
  <c r="C6" i="13"/>
  <c r="D6" i="13" s="1"/>
  <c r="C7" i="13"/>
  <c r="D7" i="13" s="1"/>
  <c r="C8" i="13"/>
  <c r="D8" i="13" s="1"/>
  <c r="C9" i="13"/>
  <c r="D9" i="13" s="1"/>
  <c r="C10" i="13"/>
  <c r="D10" i="13" s="1"/>
  <c r="C11" i="13"/>
  <c r="D11" i="13" s="1"/>
  <c r="C12" i="13"/>
  <c r="D12" i="13" s="1"/>
  <c r="C13" i="13"/>
  <c r="D13" i="13" s="1"/>
  <c r="C14" i="13"/>
  <c r="D14" i="13" s="1"/>
  <c r="C15" i="13"/>
  <c r="D15" i="13" s="1"/>
  <c r="C16" i="13"/>
  <c r="D16" i="13" s="1"/>
  <c r="C17" i="13"/>
  <c r="D17" i="13" s="1"/>
  <c r="C18" i="13"/>
  <c r="D18" i="13" s="1"/>
  <c r="C19" i="13"/>
  <c r="D19" i="13" s="1"/>
  <c r="C20" i="13"/>
  <c r="D20" i="13" s="1"/>
  <c r="C21" i="13"/>
  <c r="D21" i="13" s="1"/>
  <c r="C22" i="13"/>
  <c r="D22" i="13" s="1"/>
  <c r="C23" i="13"/>
  <c r="D23" i="13" s="1"/>
  <c r="C24" i="13"/>
  <c r="D24" i="13" s="1"/>
  <c r="C25" i="13"/>
  <c r="D25" i="13" s="1"/>
  <c r="C26" i="13"/>
  <c r="D26" i="13" s="1"/>
  <c r="C27" i="13"/>
  <c r="D27" i="13" s="1"/>
  <c r="C28" i="13"/>
  <c r="D28" i="13" s="1"/>
  <c r="C29" i="13"/>
  <c r="D29" i="13" s="1"/>
  <c r="C30" i="13"/>
  <c r="D30" i="13" s="1"/>
  <c r="C31" i="13"/>
  <c r="D31" i="13" s="1"/>
  <c r="C32" i="13"/>
  <c r="D32" i="13" s="1"/>
  <c r="C33" i="13"/>
  <c r="D33" i="13" s="1"/>
  <c r="C34" i="13"/>
  <c r="D34" i="13" s="1"/>
  <c r="C35" i="13"/>
  <c r="D35" i="13" s="1"/>
  <c r="C36" i="13"/>
  <c r="D36" i="13" s="1"/>
  <c r="C37" i="13"/>
  <c r="D37" i="13" s="1"/>
  <c r="C38" i="13"/>
  <c r="D38" i="13" s="1"/>
  <c r="C39" i="13"/>
  <c r="D39" i="13" s="1"/>
  <c r="C40" i="13"/>
  <c r="D40" i="13" s="1"/>
  <c r="C41" i="13"/>
  <c r="D41" i="13" s="1"/>
  <c r="C42" i="13"/>
  <c r="D42" i="13" s="1"/>
  <c r="C43" i="13"/>
  <c r="D43" i="13" s="1"/>
  <c r="C44" i="13"/>
  <c r="D44" i="13" s="1"/>
  <c r="C45" i="13"/>
  <c r="D45" i="13" s="1"/>
  <c r="C46" i="13"/>
  <c r="D46" i="13" s="1"/>
  <c r="C47" i="13"/>
  <c r="D47" i="13" s="1"/>
  <c r="C48" i="13"/>
  <c r="D48" i="13" s="1"/>
  <c r="C49" i="13"/>
  <c r="D49" i="13" s="1"/>
  <c r="C50" i="13"/>
  <c r="D50" i="13" s="1"/>
  <c r="C51" i="13"/>
  <c r="D51" i="13" s="1"/>
  <c r="C52" i="13"/>
  <c r="D52" i="13" s="1"/>
  <c r="C53" i="13"/>
  <c r="D53" i="13" s="1"/>
  <c r="C54" i="13"/>
  <c r="D54" i="13" s="1"/>
  <c r="C55" i="13"/>
  <c r="D55" i="13" s="1"/>
  <c r="C56" i="13"/>
  <c r="D56" i="13" s="1"/>
  <c r="C57" i="13"/>
  <c r="D57" i="13" s="1"/>
  <c r="C58" i="13"/>
  <c r="D58" i="13" s="1"/>
  <c r="C59" i="13"/>
  <c r="D59" i="13" s="1"/>
  <c r="C60" i="13"/>
  <c r="D60" i="13" s="1"/>
  <c r="C61" i="13"/>
  <c r="D61" i="13" s="1"/>
  <c r="C62" i="13"/>
  <c r="D62" i="13" s="1"/>
  <c r="C63" i="13"/>
  <c r="D63" i="13" s="1"/>
  <c r="C64" i="13"/>
  <c r="D64" i="13" s="1"/>
  <c r="C65" i="13"/>
  <c r="D65" i="13" s="1"/>
  <c r="C66" i="13"/>
  <c r="D66" i="13" s="1"/>
  <c r="C67" i="13"/>
  <c r="D67" i="13" s="1"/>
  <c r="C68" i="13"/>
  <c r="D68" i="13" s="1"/>
  <c r="C69" i="13"/>
  <c r="D69" i="13" s="1"/>
  <c r="C70" i="13"/>
  <c r="D70" i="13" s="1"/>
  <c r="C71" i="13"/>
  <c r="D71" i="13" s="1"/>
  <c r="C72" i="13"/>
  <c r="D72" i="13" s="1"/>
  <c r="C73" i="13"/>
  <c r="D73" i="13" s="1"/>
  <c r="C74" i="13"/>
  <c r="D74" i="13" s="1"/>
  <c r="C75" i="13"/>
  <c r="D75" i="13" s="1"/>
  <c r="C76" i="13"/>
  <c r="D76" i="13" s="1"/>
  <c r="C77" i="13"/>
  <c r="D77" i="13" s="1"/>
  <c r="C78" i="13"/>
  <c r="D78" i="13" s="1"/>
  <c r="C79" i="13"/>
  <c r="D79" i="13" s="1"/>
  <c r="C80" i="13"/>
  <c r="D80" i="13" s="1"/>
  <c r="C81" i="13"/>
  <c r="D81" i="13" s="1"/>
  <c r="C82" i="13"/>
  <c r="D82" i="13" s="1"/>
  <c r="C83" i="13"/>
  <c r="D83" i="13" s="1"/>
  <c r="C84" i="13"/>
  <c r="D84" i="13" s="1"/>
  <c r="C85" i="13"/>
  <c r="D85" i="13" s="1"/>
  <c r="C86" i="13"/>
  <c r="D86" i="13" s="1"/>
  <c r="C87" i="13"/>
  <c r="D87" i="13" s="1"/>
  <c r="C88" i="13"/>
  <c r="D88" i="13" s="1"/>
  <c r="C89" i="13"/>
  <c r="D89" i="13" s="1"/>
  <c r="C90" i="13"/>
  <c r="D90" i="13" s="1"/>
  <c r="C91" i="13"/>
  <c r="D91" i="13" s="1"/>
  <c r="C92" i="13"/>
  <c r="D92" i="13" s="1"/>
  <c r="C93" i="13"/>
  <c r="D93" i="13" s="1"/>
  <c r="C94" i="13"/>
  <c r="D94" i="13" s="1"/>
  <c r="C95" i="13"/>
  <c r="D95" i="13" s="1"/>
  <c r="C96" i="13"/>
  <c r="D96" i="13" s="1"/>
  <c r="C97" i="13"/>
  <c r="D97" i="13" s="1"/>
  <c r="C98" i="13"/>
  <c r="D98" i="13" s="1"/>
  <c r="C99" i="13"/>
  <c r="D99" i="13" s="1"/>
  <c r="C100" i="13"/>
  <c r="D100" i="13" s="1"/>
  <c r="C101" i="13"/>
  <c r="D101" i="13" s="1"/>
  <c r="C102" i="13"/>
  <c r="D102" i="13" s="1"/>
  <c r="C103" i="13"/>
  <c r="D103" i="13" s="1"/>
  <c r="C104" i="13"/>
  <c r="D104" i="13" s="1"/>
  <c r="C105" i="13"/>
  <c r="D105" i="13" s="1"/>
  <c r="C106" i="13"/>
  <c r="D106" i="13" s="1"/>
  <c r="C107" i="13"/>
  <c r="D107" i="13" s="1"/>
  <c r="D2" i="13"/>
  <c r="B65" i="13"/>
  <c r="B64" i="13"/>
  <c r="B63" i="13"/>
  <c r="B62" i="13"/>
  <c r="B61" i="13"/>
  <c r="B60" i="13"/>
  <c r="B59" i="13"/>
  <c r="B58" i="13"/>
  <c r="B57" i="13"/>
  <c r="B56" i="13"/>
  <c r="B55" i="13"/>
  <c r="B54" i="13"/>
  <c r="B53" i="13"/>
  <c r="B52" i="13"/>
  <c r="B51" i="13"/>
  <c r="B50" i="13"/>
  <c r="B49" i="13"/>
  <c r="B48" i="13"/>
  <c r="B47" i="13"/>
  <c r="B46" i="13"/>
  <c r="B45" i="13"/>
  <c r="B44" i="13"/>
  <c r="B43" i="13"/>
  <c r="B42" i="13"/>
  <c r="B41" i="13"/>
  <c r="B40" i="13"/>
  <c r="B39" i="13"/>
  <c r="B38" i="13"/>
  <c r="B37" i="13"/>
  <c r="B36" i="13"/>
  <c r="B35" i="13"/>
  <c r="B34" i="13"/>
  <c r="B33" i="13"/>
  <c r="B32" i="13"/>
  <c r="B27" i="13"/>
  <c r="B26" i="13"/>
  <c r="B25" i="13"/>
  <c r="B24" i="13"/>
  <c r="B23" i="13"/>
  <c r="B22" i="13"/>
  <c r="B21" i="13"/>
  <c r="B20" i="13"/>
  <c r="B19" i="13"/>
  <c r="B18" i="13"/>
  <c r="E10" i="4" l="1"/>
  <c r="B33" i="5" l="1"/>
  <c r="B34" i="5"/>
  <c r="B35" i="5"/>
  <c r="B36" i="5"/>
  <c r="B37" i="5"/>
  <c r="B38" i="5"/>
  <c r="B39" i="5"/>
  <c r="B40" i="5"/>
  <c r="B41" i="5"/>
  <c r="B42" i="5"/>
  <c r="B43" i="5"/>
  <c r="B44" i="5"/>
  <c r="B45" i="5"/>
  <c r="B46" i="5"/>
  <c r="B47" i="5"/>
  <c r="B48" i="5"/>
  <c r="B49" i="5"/>
  <c r="B50" i="5"/>
  <c r="B51" i="5"/>
  <c r="B52" i="5"/>
  <c r="B53" i="5"/>
  <c r="B54" i="5"/>
  <c r="B55" i="5"/>
  <c r="B56" i="5"/>
  <c r="B57" i="5"/>
  <c r="B58" i="5"/>
  <c r="B59" i="5"/>
  <c r="B60" i="5"/>
  <c r="B61" i="5"/>
  <c r="B62" i="5"/>
  <c r="B63" i="5"/>
  <c r="B64" i="5"/>
  <c r="B65" i="5"/>
  <c r="B32" i="5"/>
  <c r="B19" i="5"/>
  <c r="B20" i="5"/>
  <c r="B21" i="5"/>
  <c r="B22" i="5"/>
  <c r="B23" i="5"/>
  <c r="B24" i="5"/>
  <c r="B25" i="5"/>
  <c r="B26" i="5"/>
  <c r="B27" i="5"/>
  <c r="B18" i="5"/>
  <c r="E2" i="4" l="1"/>
  <c r="E3" i="4"/>
  <c r="E5" i="4"/>
  <c r="E6" i="4"/>
  <c r="E7" i="4"/>
  <c r="E8" i="4"/>
  <c r="E9" i="4"/>
  <c r="D4" i="4" l="1"/>
  <c r="B4" i="4"/>
  <c r="B11" i="4" s="1"/>
  <c r="D11" i="4" l="1"/>
  <c r="E11" i="4" s="1"/>
  <c r="E4" i="4"/>
</calcChain>
</file>

<file path=xl/sharedStrings.xml><?xml version="1.0" encoding="utf-8"?>
<sst xmlns="http://schemas.openxmlformats.org/spreadsheetml/2006/main" count="4651" uniqueCount="1266">
  <si>
    <t>The sheets are as follows</t>
  </si>
  <si>
    <t>Name</t>
  </si>
  <si>
    <t>Purpose</t>
  </si>
  <si>
    <t>model</t>
  </si>
  <si>
    <t xml:space="preserve">Lists the structure of a set of case repositories, providing an overview of their ontology/facets, and proposal for a joint ontology. </t>
  </si>
  <si>
    <t>Note there is an excel error in 'if' function handling of character limits, so the index is returned for rows rather than the textjoin value</t>
  </si>
  <si>
    <t>dict</t>
  </si>
  <si>
    <t>Describes the sheet 'model' in more detail</t>
  </si>
  <si>
    <t>edu_repo_summaries</t>
  </si>
  <si>
    <t>Describes the set of case repositories, and the frequency of education cases within them</t>
  </si>
  <si>
    <t>edu_cases</t>
  </si>
  <si>
    <t>Extracts education cases from the repositories using a common structure</t>
  </si>
  <si>
    <t>case_summary</t>
  </si>
  <si>
    <t>pivot table summarising edu_cases themes</t>
  </si>
  <si>
    <t>Sheet1</t>
  </si>
  <si>
    <t>working sheet for extracting URLs (for processing in R)</t>
  </si>
  <si>
    <t>hidden</t>
  </si>
  <si>
    <t>repo_list</t>
  </si>
  <si>
    <t>lists all repositories and their inclusion/exclusion</t>
  </si>
  <si>
    <t>n</t>
  </si>
  <si>
    <t>site</t>
  </si>
  <si>
    <t>original-facet</t>
  </si>
  <si>
    <t>structure</t>
  </si>
  <si>
    <t>derived-facet</t>
  </si>
  <si>
    <t>combined-structure-index</t>
  </si>
  <si>
    <t>combined-structure (with excel error)</t>
  </si>
  <si>
    <t>note</t>
  </si>
  <si>
    <t>theme</t>
  </si>
  <si>
    <t>https://ai-observatory.in/database</t>
  </si>
  <si>
    <t>string</t>
  </si>
  <si>
    <t>Title</t>
  </si>
  <si>
    <t>Descriptive</t>
  </si>
  <si>
    <t>Description</t>
  </si>
  <si>
    <t>Area</t>
  </si>
  <si>
    <t>Policing and Surveillance, Welfare, Health, Taxation, Elections, Education, Banking and Finance, Transport, Sanitation</t>
  </si>
  <si>
    <t>General domain/sector using Main government division (COFOG I level) class</t>
  </si>
  <si>
    <t>use-focus</t>
  </si>
  <si>
    <t>Facial Recognition, Social Media Surveillance, Predictive Policing, Crime Data Analytics, Sentiment Analysis, Counter-Disinformation, Beneficiary Identification for Farm Loan Waiver, Farm Loan Waiver Identification, Health Inusrance Fraud Analaysis (Ayushman Bharat), Digital Contact Tracing, Tax Fraud Analytics, Pension Fraud Analytics, Beneficiary Eligibility, Biometric Identification, Identification, Beneficiary Eligibility for Welfare Schemes, Voter Identification, School Allocation, Student Performance, Facial Recognition for Student Attendance, Credit Risk Scoring, Automated Number Plate Recognition, Worker Performance, Urban Planning</t>
  </si>
  <si>
    <t>Application-type</t>
  </si>
  <si>
    <t>Jurisdiction</t>
  </si>
  <si>
    <t xml:space="preserve">New Delhi, Chennai, Chitoor, Surat, Maharasthra, Vijaywada, Jaipur, Mumbai, Punjab, Uttarakhand, Gurgaon, Rajasthan, Telangana, Nagpur, Uttar Pradesh, Gujarat, Kolkata, Bihar, Across India, Kerala, Maharashtra, Haryana, Jharkhand, Orissa, Karnataka, Odisha, Tamil Nadu, Madhya Pradesh, Telangana, Bihar, Kompally Municipality, Telangana, Andhra Pradesh, Coimbatore, Behrampur, Kolkata, Pimpri Chinchwad, Chandigarh, Indore </t>
  </si>
  <si>
    <t>Region</t>
  </si>
  <si>
    <t>Algorithm or Model Type</t>
  </si>
  <si>
    <t>AI or Model Type</t>
  </si>
  <si>
    <t>Tech-focus</t>
  </si>
  <si>
    <t>Algorithm or Model Type 2</t>
  </si>
  <si>
    <t>Machine Learning for Image Recognition, GIS / Spatial Analysis Algorithms, Natural Language Processing, Image Fingerprinting, Deduplication algorithm, Machine learning</t>
  </si>
  <si>
    <t>Year of Deployment</t>
  </si>
  <si>
    <t>YYYY</t>
  </si>
  <si>
    <t>Year-of-Deployment</t>
  </si>
  <si>
    <t>Manner of Procurement</t>
  </si>
  <si>
    <t>Manner-of-Procurement</t>
  </si>
  <si>
    <t>Ownership-focus</t>
  </si>
  <si>
    <t>Developed For or Requested By</t>
  </si>
  <si>
    <t>Developed By</t>
  </si>
  <si>
    <t>Proposed or Implemented</t>
  </si>
  <si>
    <t>proposed, implemented</t>
  </si>
  <si>
    <t>Status</t>
  </si>
  <si>
    <t>Databases</t>
  </si>
  <si>
    <t>URLs</t>
  </si>
  <si>
    <t>Links</t>
  </si>
  <si>
    <t>https://ai-watch.github.io/AI-watch-T6-X/service/</t>
  </si>
  <si>
    <t>AI Typology</t>
  </si>
  <si>
    <t>Ai services, Audio processing, Automated reasoning, Computer vision, Knowledge representation, Machine learning, Natural language processing, Optimisation, Planning and scheduling, Robotics and automation, Searching</t>
  </si>
  <si>
    <t>Administrative Level</t>
  </si>
  <si>
    <t>Local, National, Rational</t>
  </si>
  <si>
    <t>Uptake scale</t>
  </si>
  <si>
    <t>Main government division (COFOG I level)</t>
  </si>
  <si>
    <t>Defence, Economic affairs, Education, General public services, Health, Housing and community amenities, Public order and safety, Recreation + culture and religion, Social protection</t>
  </si>
  <si>
    <t>Government group (COFOG II level)</t>
  </si>
  <si>
    <t>Agriculture, forestry, fishing and hunting, Cultural services., Education n.e.c., Executive and legislative organs, financial and fiscal affairs, external affairs., Family and children., Foreign economic aid., Fuel and energy, General economic, commercial and labour affair, General public services n.e.c., General services., Health n.e.c., Hospital services., Housing and community amenities n.e.c., Housing., Law courts, Medical products, appliances and equipment., Military defence., Old age., Police services, Public health services., Public order and safety n.e.c., R&amp;d economic affairs, R&amp;d education., R&amp;d general public services., R&amp;d health., Recreational and sporting services., Social exclusion n.e.c., Social protection n.e.c., Transport, Unemployment., Water supply</t>
  </si>
  <si>
    <t>Specific domain/sector using Government group (COFOG II level)</t>
  </si>
  <si>
    <t xml:space="preserve">Purpose of AI uptake </t>
  </si>
  <si>
    <t>Cross-border</t>
  </si>
  <si>
    <t>binary</t>
  </si>
  <si>
    <t>scale-focus</t>
  </si>
  <si>
    <t>Cross-sector</t>
  </si>
  <si>
    <t>Innovative potential</t>
  </si>
  <si>
    <t>undefined</t>
  </si>
  <si>
    <t>Scale of change required</t>
  </si>
  <si>
    <t>Active</t>
  </si>
  <si>
    <t>Responsible organisation</t>
  </si>
  <si>
    <t>Implemented by / business owner</t>
  </si>
  <si>
    <t>Related</t>
  </si>
  <si>
    <t>Start/End</t>
  </si>
  <si>
    <t>YYYY-YYYY</t>
  </si>
  <si>
    <t>AIAAIC https://docs.google.com/spreadsheets/d/1TCQdwHBNmbO826aJMgTPbFaXboXmYK3K3hW2w9pVEVs/edit#gid=1679131240</t>
  </si>
  <si>
    <t>ID#</t>
  </si>
  <si>
    <t>int</t>
  </si>
  <si>
    <t>ID</t>
  </si>
  <si>
    <t>Year</t>
  </si>
  <si>
    <t>Country(s)</t>
  </si>
  <si>
    <t>region</t>
  </si>
  <si>
    <t>Sector(s)</t>
  </si>
  <si>
    <t>Media/entertainment/sports/arts, Govt - police, Automotive, Health, Business/professional services, Research/academia, Consumer goods, Technology,  Research/academia, Transport/logistics, Retail, Banking/financial services, Multiple, Govt - municipal,  Govt - police, Govt - welfare, Govt - education,  Govt - health, Govt - health, Food/food services, Real estate sales/management, Healthcare, Education,  Retail, Govt - justice, Travel/hospitality,  Govt - security, Govt - transport, Govt - defence, Politics, Cosmetics, NGO/non-profit/social enterprise, Govt - energy,  Govt - transport, Real estate, Govt - immigration, Religion, Aerospace/defence, Govt - finance, Govt - home/interior, Gov - health, Govt - postal, Govt - environment, Govt - agriculture,  Govt - foreign,  Govt - tax,  Technology, Govt - retail, Govt - culture,  Govt - employment,  Media/entertainment/sports/arts, Govt - tax,  Govt - welfare, Govt - telecoms, Agriculture, Construction, Energy, Govt - foreign, Govt - housing, Govt - military, security, immigration, Private, Tourism/leisure, Govt - employment, Govt, Govt - security,  Transport/logistics, Manufacturing/engineering</t>
  </si>
  <si>
    <t>Operator(s)</t>
  </si>
  <si>
    <t>Apple, Amazon/Ring, Red Ventures/CNET, Tesla, Koko,  Discord, Adobe, ChaLearn,  Chinese Academy of Sciences,  Delft University of Technology,  Simula Research Laboratory,  University of Applied Sciences &amp; Arts Western Switzerland,  University of California, Berkeley,  Universitat Autònoma de Barcelona, Amazon/iRobot,  Scale AI, Moscow Chess Federation, Alphabet/Google, Madison Square Garden,  Radio City Music Hall, Vedal,  Twitch.tv, Radius5, Flo Health, Jefferson Parish Sheriff's Office,  Louisiana State Analytical and Fusion Exchange, Wix/DeviantArt, Midjourney, Southwest Airlines, Prisma Labs, Walgreens, OpenAI, Ahold Delhaize/Stop &amp; Shop,  Ahold Delhaize/GIANT/MARTIN'S, Anonymous/pseudonymous, Charlotte-Mecklenburg Schools,  Six Flags,  Spartanburg School District Six,  Manchester Arena,  Metropolitan Museum of Art,  Lincoln Center,  Dollywood,  Kennywood, Factory New,  Capitol Music Group/Capitol Records, Chandigarh Municipal Corporation, Government of the City of Buenos Aires,  Buenos Aires City Police,  Argentine Ministry of Justice and Security,  ReNaPer, Terraform Labs, Oregon Department of Human Services, Allegheny County Children and Youth Services, Edmonton Police Service, Stability AI,  Prisma Labs, Singapore Ministry of Education, San Francisco Police Department (SFPD), Toronto Public Health, Meta/Facebook, KFC Germany, Greystar,  FPI Management,  Equity Residential,  Lincoln Property Company,  Mid-America Apartment Communities,  Multiple, Upstart Holdings, GuideWell,  WPP/AKQA,  TriHealth,  Circulo Health, Yannic Kilcher,  Reddit,  Microsoft, École Polytechnique Fédérale de Lausanne (EPFL),  ETH University,  Nanjing University of Aeronautics and Astronautics (NUAA),  Universidad Autónoma de Madrid,  University of Leicester,  Wormplex AI, Coupang, Naver, Zoom, Meta/Instagram, Ministry of Early Childhoood, Salta Province, GM Cruise, Mahkamah Persekutuan Malaysia, ByteDance/TikTok/Flipagram, Speedcam Anywhere,  20’s Plenty For Us, Tools for Humanity/Worldcoin, Microsoft/LinkedIn, Airbnb, Hennepin County Sheriff’s Office,  Department of Homeland Security (DHS),  Federal Bureau of Investigation (FBI), General Information Services (GIS),  e-Background-checks.com (BGC), Companhia do Metropolitano de São Paulo, Ministry of Defenсe of Ukraine, ByteDance/TikTok, Ministry of the Interior,  Spanish National Police, Russian Aerospace Forces, Estee Lauder/MAC, WW International/Weight Watchers/Kurbo, Paravision/Everalbum, Coupang/Coupang Eats, VRChat,  Meta/Quest, People Power Party, Uber, Ethiopian National Defense Force (ENDF),  Meta/Facebook,  OpenAI,  Walmart, Zhihu,  Sina,  China Everbright Bank Shenzhen,  East China Normal University,  Ukrainian Air Force, Meta/Facebook/Instagram,  Twitter,  Alphabet/Google/YouTube,  Telegram,  Odnoklassniki,  VK, Roblox, Twitter, MoviePass, Magnum Photos, Suffolk County Sheriff's Office,  Calhoun County Jail, Alabama, Hackney Council, Department for Work and Pensions (DWP), Amazon, Match Group/Tinder, Honolulu Police Department, Crisis Text Line (CLT), Jeremy Kampervee, Ansar Allah, Luka Inc/Replika, Voiceverse, Culture4life,  Polizeipräsidium Mainz, Bharatiya Janata Party,  Mohalla Tech/ShareChat,  Persistent Systems,  Microsoft/Github, Hyderabad City Police,  G7, Pony.ai, City of Bucheon, Meta/Quest, Xpeng Motors, Trelleborg Municipality, Life360,  X-Mode,  Cuebiq,  Allstate/Arity,  Safegraph, Denny's, Henan Public Security Department,  Harper Logistics, Zillow, Julie Moynat,  Koena, Eyebobs, Masterbuilt Manufacturing, Israel Defense Forces (IDF), Ministry of Justice (MOJ) ,  Ministry of Science and ICT (MSIT),  Incheon International Airport, , Wellington International Airport, St. John Paul II Church, Warsaw, São Geraldo Magela church, Sorocaba, Delhi Police, Uttar Pradesh Police, Huq Industries, Tamoco, Meituan Dazhong, Yuen Ler Chow, Gorillas, Allen Institute for AI, Spanish Ministry for Green Energy Transition, Ministry of Humanitarian Affairs, Disaster Management and Social Development, Gdansk Primary School No. 2, Masayuki Nakamoto, Chu Yu-chen ('Xiao Yu'), Moscow Metro, North Ayrshire Council, Wendy's, Alphabet/Waymo, Minneapolis High Schools,  Williamson County School District, Ghost Robotics,  Stable Diffusion, State Taxation Administration, Ministry of Public Health,  Alphabet/Google, US Department of Justice,  Rite Aid,  Sam's Club,  Uber Eats, Metropolitan Police Service (MPS), District of Columbia Public Schools, East Japan Railway Co., Queensland Police Service (QPS), Xiaomi, NHS Digital, Apple, Telegram, NSW Health,  NSW Police,  Department of Health Victoria, Wanquan Liu,  Cunrui Wang,  Qingling Zhan,  Yu Liu,  Lixin Miao, DeepFaceLive, Los Angeles Police Department (LAPD), Nio, Home Team Science and Technology Agency (HTX), Multiple, Toyota, Lumi Dolls, Hour One, Mater Dei Hospital, Freddie Mac,  Fannie Mae, Gladsaxe Municipality, Unclear/unknown, US Department of Defense, Baltimore City Public Schools, Pekin Community High School, US Postal Inspection Service (USP IS), Chicago PD,  Dallas PD,  Los Angeles Police Department, NFL, Ministry of Interior, General Motors, DEFRA, Xsolla, iRobot Corp, GoodRX, Mercadona, Royal Navy,  Swedish Navy,  United States Navy,  ByteDance/TikTok, Chicago Police Department,  Houston Police Department,  New York Police Department (NYPD), National Center of Meteorology (NCM), Virginia Department of Forensic Science (DFS), Canada Border Services Agency (CBSA), Fukuoka Softbank Hawks, H.I.S. Hotel Group, Softbank Robotics, Ocado, Focus Features, Riverside Arena, Livonia, Michigan, Moscow Department of Technology, Userviz,  Activision, Tencent, Microsoft/Github, Brigham and Women’s Hospital, Boston,  Emergency Nurses Association (ENA), Reddit, Repricer Express,  Amazon, Glovo/Foodinho,  Lyft, Canon, Salesken AI, CD Projekt Red, University of Michigan, Government of China,  Pomegranate Cloud/People's Daily,  Global Times, ID.me,  US Inland Revenue Service (IRS),  US Department of the Treasury,  US Department of Veterans Affairs,  US Patent and Trademark Office,  US Social Security Adminstration,  US Federal Energy Regulatory Commission, New York Police Department (NYPD), McDonald's/McD Tech Labs, Cali Group, Instacart, SM Entertainment, HCA Healthcare, Royal Canadian Mounted Police (RCMP), Parkview Health,  University of Michigan, Customs and Border Protection, Microsoft, Government of Libya,  Security Industry Specialists (SIS), National Health Service (NHS),  Samsung, Lemonade Inc, Starship Technologies,  Co-op,  Sodexo,  Tesco, Vice News, Citizen, ViaQuatro,  Companhia do Metropolitano de São Paulo (METRO), Immigration New Zealand, Appen, Dartmouth College, Latitude, Alphabet/Google/YouTube, Central Board of Secondary Education (CBSE), Post Office, Immigration, Refugees and Citizenship Canada (IRCC), China Poly Group,  Sunac China Holdings,  Greenland Holdings, Deutsche Bahn, Ville de Suresnes, NDIA, UK Home Office, Government of Russia, TUI, Udinese Calcio,  S.S.C. Napoli, UK Cabinet Office, Aadhaar, DeepScore, Ethereum Foundation, Delta,  General Electric,  General Mills,  Hilton,  Kraft,  Unilever, Lufthansa,  BMW Group,  ADAC, University of Wisconsin-Madison, Miami Uinversity,  University of British Columbia,  University of Illinois, True Light College, Likud/Benjamin Netanyahu, Government of Singapore, Department of Homeland Security (DHS),  Customs and Border Protection (CBP),  Ville de Bitche,  Modesto City Schools, Naypyitaw Council, Myawaddy TV (MRTV), Lucknow Police Commissionerate, New Lenox Police Department,  Atherton Police Department,  Memorial Villages Police Department,  Dayton Police Department,  Sacramento Police Department, Tax and Customs Administration,  Ministry of Social Affairs &amp; Employment, Spotify, SBS, MyHeritage, QOVES, Cruzcampo, Kohler,  BMW,  MaxMara,  Foyles,  Waterstones, Doordash, ByteDance/TikTok/Douyin, Seoul Metropolitan Government, Portland Metro, Alphabet/Google/Nest, Huawei, IBM, Intel, Moodbeam, Scatter Lab, Teleperformance, Verkada,  Tesla,  Cloudflare,  Halifax Health, Pyth, Deliveroo, Uber/Postmates, Government of France,  Government of Germany,  Government of Belgium,  Nestle,  Auchan,  Danone, Allstate, Agricultural Bank of China, Barclays Corporate and Investment Bank, RealPage,  CoreLogic/SafeRent,  TransUnion,  RentGrow, Checkr, University of Toronto, Department of Work and Pensions (DWP), Mossad, Suzhou municipal government, Barking and Dagenham Council, Dongguan Urban Management And Law Enforcement Bureau, Government of Uganda, Justice and Human Rights Ministry, Pasco County Sheriff's Department, Police Scotland, Woodbridge Police Department, New Jersey,  Middlesex County Prosecutor’s Office, Detroit Police Department, Las Vegas Metropolitan Police Department, US Secret Service, West Lindsey District Council, Roermond Municipal Council, Danish Agency for Labour Market and Recruitment, Ministry of Social Affairs and Employment (CZW), Direction Générale des Finances Publiques, Inverness Caledonian Thistle Football Club, Channel 4, Vocal Synthesis, MBN News, Phil Ehr, PwC, Lianjia, Macy's, Southern Co-op, Rite Aid, YouPlus, NSO Group, Gradient AI, Open AI, WorkAround,  IBM, PimEyes, Ola, Uber/Uber Eats, Goldman Sachs,  Apple, Princeton University, Alibaba,  Bytedance,  EUROPOL,  Huawei,  In-Q-Tel,  IntelliVision,  Megvii,  Mitsubishi Electric,  Northrup Grumman,  Ntechlab,  Philips,  SenseTime,  Sogou,  Tencent,  Vision Semantics, Lockport City School District, Niulanshan First Secondary School, China Pharmaceutical University, Beihang University, Public Employment Service (AMS), Publiczne Służby Zatrudnienia (PSZ), Nelson Management, Virginia Criminal Sentencing Commission (VCSC), South Wales Police, Government of Zimbabwe, AI Surveillance,  Sandton Central,  Parkhurst Village Residents and Business Owners Association, Walmart, CloudWalk,  China Electronics Technology Group/Hikvision,  SenseNets,  SeeQuestor,  Beihang University,  National University of Defense Technology, China,  NEC,  PLA Army Engineering University, Digital Recognition Network (DRN), Expedia,  Booking.com,  Agoda,  Hotels.com,  ebookers,  Trivago, Outback Steakhouse, Walter Huang, Rafaela Vasquez,  Uber, Wells Fargo, Wealthfront Advisors, Tyndaris Investments, German Technische Universitat,  Munich Technical University,  Ghent University, No. 11 School of Renhuai, Guizhou Province, Hangzhou No. 11 Middle School, UC Berkeley, European Union, New Orleans Police Department,  West Midlands Police,  Metropolitan Police Service (MPS),  Greater Manchester Police, Zhengzhou police,  Beijing Municipal Public Security Bureau, Xinjiang Communist Party, Banking/financial services, Quicken Loans, Babylon Health, Jupiter Hospital, Florida, Terrible Foundation, Zhuzhou porcelain factory, Hunan province, Xinhua, Jordan Peele,  Jonah Peretti, Christie's, Flemish Socialist Party, Cadillac Fairview, Heriot-Watt University, Predictim, iFlyTek, LG, US Immigration and Customs Enforcement (ICE),  Cambridge Analytica, Lion Air, City of Las Vegas, HSBC, Geico,  Safeco,  Nationwide, Washington Harbour, Georgetown, Mattel, Pearson, Supasorn Suwajanakorn,  Steven M. Seitz,  Ira Kemelmacher-Shlizerman, Boston Public Schools, Houston ISD, Temple of Heaven Park, International Forum on Innovation and Emerging Industries Development, Department of Human Services, MD Anderson, Royal Free London NHS Foundation Trust, Universal Tennis LLC, TrueCompanion, Wikipedia, My Handy Designs, Bodega AI, Tencent/QQ, FaceApp, Hanson Robotics, Invento Robotics, Alphabet/Google/Waze, Yandex, Delhi Metro Rail Corporation, The DAO,  Slock.it,  Bity SA,  Ethereum Foundation, Stanford Shopping Center, Palo Alto,  Knightscope, Shanghai Jiao Tong University, New Zealand Department of Internal Affairs, Broward County Justice Services, Oakland Police Department, Dallas Police Department, Arkansas Department of Human Services (DHS),  Center for Information Management, Frontier, Faception, FindFace, Beauty AI, Niantic, Xiao Pang,  Delphi, Beijing University of Technology,  Honeywell Technology Solutions,  IDIAP Research Institute,  IIT Madras,  North University of China,  Shenzhen University,  Qualcomm,  University of Electronic Science and Technology of China, SKH Metals,  École Polytechnique Fédérale de Lausanne,  Hitachi,  National University of Defense Technology (NUDT),  Nvidia,  Panasonic, Volkswagen, Starbucks, Denver Police Department, Alphabet/Google/Nest Labs, Vladimir Veselov, Eugene Demchenko, Wisconsin Court System, Michigan Unemployment Insurance Agency (UIA), Knight Capital Group, New York City Department of Education, City of Boston, Idaho Department of Health and Welfare, Target</t>
  </si>
  <si>
    <t>Developer(s)</t>
  </si>
  <si>
    <t>Apple, Unclear/unknown, Amazon/Ring, Red Ventures/CNET, Tesla, Koko, Adobe, University of Oxford, Amazon/iRobot, Alphabet/Google, Vedal, Radius5, Flo Health, Idemia, Wix/DeviantArt, Wuhan University, Midjourney, General Electric, Prisma Labs, Cooler Screens, OpenAI, Badger Technologies, Evolv Technology, Factory New, S&amp;T Investment Holding/Imtac India, Danaide/NtechLab, Terraform Labs, Oregon Department of Human Services, Rhema Vaithianathan,  Emily Putnam-Hornstein,  Irene de Haan,  Marianne Bitler,  Tim Maloney,  Nan Jiang, Parabon NanoLabs, Stability AI,  CompVis LMU,  Eleuther AI,  RunwayML,  LAION, Wysa, Remotec,  QinetiQ, Cann Forecast, Meta/Facebook, KFC Germany, RealPage, Upstart Holdings, Olive AI, Axon, Yannic Kilcher, École Polytechnique Fédérale de Lausanne (EPFL),  ETH University, Coupang, Naver, Zoom, Intel,  Classroom Technologies, Meta/Instagram, Microsoft,  Conin Foundation, GM Cruise,  General Motors/Chevrolet, Sarawak Information Systems (SAINS), ByteDance/TikTok/Flipagram, Speedcam Anywhere, Tools for Humanity/Worldcoin, Microsoft/LinkedIn, Airbnb/Trooly, Department of Homeland Security (DHS),  AT&amp;T/Intrepid Networks, General Information Services (GIS),  e-Background-checks.com (BGC), Intelligent Security Systems (ISS), Clearview AI, ByteDance/TikTok, Ministry of the Interior,  SAS, Rostec/JSC Kalashnikov Concern/ZALA Aero, HireVue, WW International/Weight Watchers/Kurbo, Paravision/Everalbum, Coupang/Coupang Eats, VRChat, People Power Party,  DeepBrain AI, Uber, Baykar Defence, Sangfor Technologies, Meta/Facebook/Instagram,  Twitter,  Alphabet/Google/YouTube,  Telegram,  Odnoklassniki,  VK, Roblox, Twitter, MoviePass, Jonas Bendiksen, LEO Technologies, Xantura, Department for Work and Pensions (DWP), Amazon, Match Group/Tinder, Hyundai Motor Group/Boston Dynamics, Crisis Text Line (CLT), Jeremy Kampervee, Ansar Allah, Luka Inc/Replika, Voiceverse, Culture4life, Bharatiya Janata Party,  Persistent Systems, NEC Technologies India, Shanghai Pudong People’s Procuratorate,  Chinese Academy of Sciences, Pony.ai,  Luminar,  NVIDIA, Meta/Quest, UiPath,  Valcon Consultants, Life360, Bear Robotics,  Softbank, Neusoft,  Huawei, Zillow, FACIL’iti, accessiBe, CUbox, Aviation Security (Avsec), Gabriele Trovato, Innefu Labs, Staqu, Huq Industries,  Kaibits Software,  AppSourceHub, Meituan,  Apple, Meituan Dazhong, Yuen Ler Chow, Gorillas, Allen Institute for AI, Anonymous/pseudonymous, HID Global,  Plovtech, Masayuki Nakamoto, Chu Yu-chen ('Xiao Yu'), Moscow Metro,  VTB Group,  VisionLabs,  NtechLabs,  Tevian, CRB Cunninghams, Alphabet/Waymo, Gaggle, Ghost Robotics,  Sword International, LAION,  Jenia Jitsev,  Richard Vencu,  Christoph Schuhumann, State Taxation Administration, Appriss, NEC/Northgate Public Services, Solera/eDriving, Apple,  UCLA,  Biogen, Xpeng Motors, Mathematica Policy Research, Xiaolin Wu,  Xi Zhang,  Shanghai Jiao Tong University, East Japan Railway Co., Queensland Police Service (QPS), Xiaomi, iProov, FBK,  Alphabet Google, EssilorLuxottica, Genvis Pty, Wanquan Liu,  Cunrui Wang,  Qingling Zhan,  Yu Liu,  Lixin Miao, Ivan Petrov, Dataminr,  Geofeedia, Nio,  Intel, HTX,  A*STAR, Multiple, Toyota, Lumi Dolls, Hour One, Deenova, Freddie Mac,  Fannie Mae, Gladsaxe Municipality,  Udbetaling Danmark (UDK), Unity, Liminex Inc/GoGuardian,  Zignal Labs,  Nfusion, Federal Bureau of Investigation (FBI), NFL, BrownGreer, Huawei, General Motors, Natural England, Xsolla, iRobot Corp, GoodrX, Oosto/AnyVision Interactive Technologies, International Maritime Organisation,  ByteDance/TikTok, ShotSpotter, University of Reading,  University of Bath, Cybergenetics, Face4 Systems Inc, Softbank Robotics, MJI Robotics,  Nissei Eco Co, Ocado, Morgan Neville, AxxonSoft,  NtechLab, Tencent, Microsoft/Github,  OpenAI, Emergency Nurses Association (ENA), Reddit, Repricer Express, Glovo/Foodinho, Alfi, Canon, Salesken AI, Mind Simulation Lab, Epic Systems, Government of China, ID.me, McDonald's/McD Tech Labs, Miso Robotics, Instacart, SM Entertainment, Epic Systems Corporation, Customs and Border Protection, STM, Security Industry Specialists (SIS), NHS Digital, Yukun Zhu,  Ryan Kiros,  Richard Zemel,  Ruslan Salakhutdinov,  Raquel Urtasun,  Antonio Torralba,  Sanja Fidler, Lemonade Inc, Zhejiang Dahua Technology,  China Electronics Technology Group/Hikvision, Starship Technologies, Matt Loughrey, Citizen, AdMobilize, Immigration New Zealand```, Appen, Airbnb, Dartmouth College, Latitude, Alphabet/Google/YouTube, National e-Governance Division, Fujitsu/ICL, Immigration, Refugees and Citizenship Canada (IRCC), IntelCenter, XXII Group, NDIA, UK Home Office, Government of Russia, TUI,  Boeing, SARI Enterprise,  Reco 3.26, UK Cabinet Office, MITRE Corporation, Unique Identification Authority of India (UIDAI), DeepScore, Ethereum Foundation, Retorio, Respondus,  Examity, Honorlock, Proctorio, Michal Kosinski,  Stanford University, Find Solution AI, Government of Delhi, Likud/Benjamin Netanyahu, Government of Singapore,  NHS Digital,  Linn IT Solution,  Naung Yoe, Government of Myanmar, , Staqu Technologies Pvt. Ltd., Flock Safety, Tax and Customs Administration,  Ministry of Social Affairs &amp; Employment, Spotify, Supertone, Chris Ume,  Miles Fisher, D-ID,  MyHeritage, QOVES, WPP/Ogilvy,  Metropolitana,  DeepFaceLab, IMDb,  Foyles,  Waterstones, Doordash, ByteDance/TikTok/Douyin, Seoul Institute of Technology (SIT),  Seoul Fire and Disaster Headquarters (SFDH), Alphabet/Google/Sidewalk Labs,  Replica, Alphabet/Google/Nest, IBM, Moodbeam, Scatter Lab, Teleperformance, Verkada, Netradyne, Pyth, Deliveroo, Uber/Postmates, Santé Publique France, Allstate, Agricultural Bank of China, Sapience Analytics,  CoreLogic,  TransUnion,  RentGrow, ScaleFactor, Yonge Deng,  Alipay, Checkr, Insight Camera, Bytedance, Texas A&amp;M University, Lou Safra, Coralie Chevallier, Julie Grezes, Nicolas Baumard, HSE University, Open University for the Humanities and Economics, BestFitMe, ExamSoft, ProctorU, Examity, Verificient, Edgenuity, MIT, Harrisburg University, Alex Damian, International Baccalaureate Organization, NeurIPS, University of Miami Police Department, Ministry of Culture, State Examinations Commission, Ofqual, Scottish Qualifications Authority, Central Board of Secondary Education, Department of Work and Pensions (DWP), National Informatics Centre, Ant Financial, Hangzhou municipal government, NHSX, Ministry of Housing, Communities and Local Government,  Anduril,  Alphabet/Google, Canada Border Security Agency, Momus Analytics, FN MAG, Digital Minds,  IBM,  HireVue, Metropolitan Washington Council of Government, New Orleans Police Department, Louisiana State Analytical and Fusion Exchange (LA-SAFE),  Metropolitan Police Service (MPS), SZ DJI Technology Co, DAPIX, DRN,  Motorola Solutions/Vigilant Solutions, Motorola Solutions/Vigilant Solutions, Babel Street, Alibaba, Datakalab, Vivacity Labs, Stanford Health Care,  Stanford School of Medicine, University of Washington School of Medicine, American Heart Association, Kidney Allocation System, The Society of Thoracic Surgeons, Alphabet/Google/Deepmind, Surgisphere, Channel 4, Vocal Synthesis, MBN News, RT, Extinction Rebellion Belgium,  DataWorks Plus, Steve Scalise, RepresentUs, Manoj Tiwari, Target,  Shipt, RepricerExpress, Facewatch,  Hikvision, DeepCam LLC,  FaceFirst, YouPlus,  Microsoft, Gradient AI, Genderify, WorkAround, Telegram, Hanwang,  Hanvon, Enaible, PredictiveHire, Cense AI, PimEyes, Wolfcom, Banjo, Hangzhou Safari Park,  Eleme, Ola,  Lyft, Uber/Uber Eats, Trivago, Renault,  Mobileye, Goldman Sachs,  OnePlus, Icons8,  Prototypr.io, Argent, Silicon Intelligence,  Wan Xi Intelligence, P&amp;G, Educational Testing Service, ACCUPLACER, American Institutes for Research (AIR), NVIDIA, Cisco,  Mar Region Sud,  Les Eucalyptus high school, Nice,  Ampère high school, Marseille, Skelleftea municipality, Anderstorp's High School, LoopLearn, Jia Deng,  Wei Dong, Richard Socher,  Li-Jia Li,  Kai Li,  Fei-Fei Li, University of Washington, Andrew Cook,  Bappaditya Mandal,  Donna Berry,  Matthew Johnson,  Keele University, SN Technologies, Megvii, Public Employment Service (AMS), Publiczne Służby Zatrudnienia (PSZ), StoneLock, Metropolitan Police Service, NEC, Knightscope, Xinjiang Communist Party, Yitu,  Megvii,  SenseTime,  Cloudwalk, CloudWalk, Imfezeko Investment Holdings/Vumatel/Vumacam,  iSentry,  BriefCam,  Axis Communications,  US Immigration and Customs Enforcement (ICE), Beijing Subway,  Beijing Municipal Commission of Transportation, Kaiser Permanante Medical Center, UnitedHealth, Optum, Ascension,  University of Chicago, DeepGestalt, Magic City Films, Canale 5, Bruno Sartori, Manchester City FC,  Blink Identity, Arsenal FC,  Adidas, Epoch Media Group, Bill Posters, Daniel Howe, Betting and Gaming Council (BGC), Udbetaling Danmark, Kodaiji Temple, Kyoto,  Hiroshi Ishiguro, Dominos Pizza, Jumbo Alphen aan den Rijn, Jacksons Food Stores,  Blue Line Technology, Walmart,  Everseen, Dessa, Momo, Yaroslav Goncharov, Engineer.ai, Ergys Ristani,  Francesco Solera,  Roger Zou,  Rita Cucchiara,  Carlo Tomasi,  Duke University, SenseNets, Hive Box, Expedia,  Booking.com,  Agoda,  Hotels.com,  ebookers,  Trivago, Presto Vision AI, Wells Fargo, Wealthfront Advisors, Tyndaris Investments,  Raffaele Costa, German Technische Universitat,  Munich Technical University,  Ghent University, Guanyu Technology, China Electronics Technology Group/Hikvision, UCLA, KiwiBot, Silent Talker,  European Dynamics, Volaris Group/Equivant/Northpointe, Palantir, Ningbo City Police, New York Police Department (NYPD), Qlik, Metropolitan Police Service (MPS), LLVision Technology Co,  , China Electronics Technology Group, Intellifusion, Quicken Loans, Babylon Health,  Memorial Sloan Kettering Hospital, Alberic Whale, Sogou, Jordan Peele,  Jonah Peretti, Obvious AI, Flemish Socialist Party, Anonymous Video Analytics, Softbank, Predictim, iFlyTek, LG, Boeing, Keolia/NAVYA, HSBC, Geico,  Safeco,  Nationwide, Mattel, NAPLAN, Supasorn Suwajanakorn,  Steven M. Seitz,  Ira Kemelmacher-Shlizerman, Boston Public Schools,  Sébastien Martin,  Arthur Delarue, SAS, Shoulian Zhineng, Services Australia,  NHS, Universal Tennis LLC, TrueCompanion, Wikipedia, My Handy Designs, Bodega AI, FaceApp, Hanson Robotics, Invento Robotics, Alphabet/Google/Waze, Yandex, The DAO,  Slock.it, Geolitica/PredPol, LASER,  CIA,  Palantir, University of Michigan,  Brant Fries, Frontier, Faception, FindFace, Beauty AI, Niantic, Xiao Pang,  Delphi, Stanford University,  Stewart Russell,  Mykhaylo Andriluka,  Andrew Ng, Kronos, Educational Testing Service (ETS), Alphabet/Google/Nest Labs, Vladimir Veselov, Eugene Demchenko, Michigan Unemployment Insurance Agency (UIA), Knight Capital Group, City of Boston</t>
  </si>
  <si>
    <t>System name(s)</t>
  </si>
  <si>
    <t>Apple Books for Authors, Ring, CNET Money, Tesla FSD, GPT-3, Creative Cloud,  Document Cloud, VGG-Face, Roomba J7, LaMDA, Crash detection,  Fall detection, Neuro-sama, Mimic, Cycle Tracking,  Cycle Deviations, Flo Period &amp; Ovulation Tracker, Face Expert, DreamUp, Real-World Masked Face Dataset, Midjourney, GoEmotions, SkySolver,  Crew Web Access, Magic Avatars, Apple Watch/Blood Oxygen, Cooler Screens, ChatGPT, Badger, Evolv Express, Human Efficiency Tracking System (HETS), Fugitive Facial Recognition System (SNRP), Terra,  TerraUSD,  LUNA, Oregon DHS Safety at Screening Tool, Allegheny Family Screening Tool (AFST), Snapshot, Stable Diffusion, Mindline at Work for MOE , Remotec F5A,  QinetiQ Talon, Artificial Intelligence Predictive Modelling (AIPM), Galactica, BlenderBot 1,  BlenderBot 2,  BlenderBot 3, YieldStar, Upstart, Multiple, Axon Air, GPT-4chan, DALL-E 1,  DALL-E 2, WILDTRACK, Smart Summon, Assistive Writing, Coupang Commerce search,  Coupang Video search, Naver Search, Zoom IQ for Sales, Class, Instagram Direct Messenger,  Instagram Direct, Technology Platform for Social Intervention, Cruise AV, TikTok For You, Speedcam Anywhere , Worldcoin, Facebook News Feed, LinkedIn algorithm, Minnesota Operation Safety Net (OSN), ISS SecureOS, Tesla Full Self-Driving (FSD), Clearview AI, VioGén, KUB-BLA, HireVue, Unclear/unknown, Kurbo, Everalbum Friends, Coupang Eats star rating system, VRChat Safety and Trust System, AI Yoon Seok-Yeoul, Uber UpFront Fares, Bayraktar TB2,  ChatGPT, Sangfor Behavioral Perception System, Roblox Condo, Twitter content moderation system, MoviePass PreShow, Open AI GPT-2, Verus, Hackney Early Help Profiling System (EHPS), DWP General Matching Service, Amazon 19,  Amazon A10, Tinder Plus, Boston Dynamics Spot, Tesla Autopilot, Crisis Text Line, Replika, Voiceverse, Luca, Tek Fog, NEC NeoFace Watch, System 206, Amazon Alexa, Pony.ai ADS, Horizon Worlds Safe Zone, Facebook Ads, UiPath Robot, Life360, Bear Robotics Servi, Huawei Cloud,  Huawei FusionInsight, Zestimate, FACIL’iti, accessiBe, Blue Wolf, AI Identification and Tracking System, SmartGate, Adobe Morpheus, SanTo, Innefu Labs AI Vision,  Staqu Police Artificial Intelligence System, Facebook Meaningful Social Interactions (MSI) algorithm, Twitter Timeline algorithm, The FaceTag, Gorillas Project Ace, Ask Delphi, BOSCO, Amazon A9, HID Global DP4500, TecoGAN, Face Pay, CRB Cunninghams Fusion, Google Cloud AI, Amazon Ring, Waymo Driver, Gaggle Safety Management, Ghost Robotics Vision 60, LAION-400M, NarxCare, Google Knowledge Graph, Uber Real-Time ID Check, NeoFace Watch, Mentor, Amazon Flex, Amazon Ring Always Home Cam, Navigation Guided Pilot (NGP), IMPACT, Amazon Astro, Facebook Portal, JR East Victim Notification Service, iProov Face Verifier, Smart Voting,  Google Ads, Ray-Ban Stories, Facebook Cross-check, Instagram Feed, DeepFaceLive, Dataminr First Alert,  Geofeedia, NIO NOP, Xavier, Lumidolls, Hour One, Mario, Tesla Optimus, Facebook Marketplace, Safe City Solution, Biodiversity Net Gain, Amazon One,  TikTok For You, TrueAllele, Pepper, Tencent Midnight Patrol, Github Copilot,  Open AI Codex, Emergency Severity Index, Alfi, Epic Sepsis Model, ID.me, Domain Awareness System, Epic Deterioration Indec (EDI), CPB One, BookCorpus, AI Jim, Starship, OnAir, Smart Pricing, Facial Recognition System, Horizon, Terrorist Facial Recognition (TFR), HireVue Assessment, Retorio personality asssessment, OpenCV, 4 Little Trees (4LT), TraceTogether, QCovid, Biometric Facial Comparison, Heart of City (HOC),  SmartPSS, TRINETRA, Spot, Panorama, Flow, Google Nest Hub 2, Project Debater, GPT-2, iGPT,  SimCLR, Lee Luda, Netradyne Driveri, Pyth, Nutri-Score, 80 Million Tiny Images, Facewatch FR, Coronavirus Mask Image Dataset, IBM Diversity in Faces, PimEyes, Ola Guardian, Speech2Face, ImageNet,  ImageNet Roulette, MegaFace, AEGIS, Hanwang CCS Classroom Care System, Face++, Microsoft DeepCom, Vumacam Proof 360, DukeMTMC,  DukeMTMC-ReID,   DukeMTMC-SI-Tracklet,  DukeMTMC-VideoReID, Hikvision Smart Classroom Behaviour Management System, Norman, COMPAS, National Data Analytics Solution (NDAS), Gangs Violence Matrix, Skynet, Sympton Checker, IBM Watson for Oncology, Google Photos, Online Compliance Intervention system, Oncology Expert Advisor, Streams, Universal Tennis Rating, Bodega AI, Face ID, Xiaobing,  BabyQ, FaceApp, Sophia, Robot Mitra, Alexa, Tag Suggestions, Facebooks Ads, The DAO, Tay, Brainwash, MS-Celeb-1M,  MS1M-IBUG,  MS1M-ArcFace,  MS1M-RetinaFace, Gmail, Google AdSense, Google Images, Google Search, Correctional Offender Management Profiling for Alternative Sanctions (COMPAS), Michigan Integrated Data Automated System (MiDAS), Google Flu Trends, SMARS, Street Bump</t>
  </si>
  <si>
    <t>Technology(ies)</t>
  </si>
  <si>
    <t>Voice generation, Deepfake - video, CCTV,  Computer vision, Large language model (LLM),  NLP/text analysis,  Neural networks,  Deep learning, Driver assistance system,  Self-driving system, Machine learning,  Pattern recognition,  Object recognition, Dataset,  Facial recognition, Robotics,  IoT,  Machine learning,  Sensor, Large language model,  Neural network, Facial recognition, Motion sensor algorithm,  Gyroscope: Accelerometer,  GPS,  Barometer, Chatbot, Image generator, Prediction algorithm, Text-to-image, Crew scheduling software, Neural network, Sensor,  Blood measurement algorithm, Advertising management system,  Emotion recognition,  Eye tracking,  Facial scanning,  Iris recognition,  Recommendation algorithm,  Voice recognition, Computer vision, Augmented Reality (AR),  Virtual reality (VR),  NFT, Smartwatch, Blockchain,  Virtual currency,  Stablecoin,  Smart contract algorithm, DNA phenotyping,  Deepfake - image, Bot/intelligent agent, Pricing algorithm, Robotic Process Automation (RPA), Drone, NLP/text analysis,  Bot/intelligent agent,  Text-to-image,  Pedestrian detection, Search engine algorithm, Emotion recognition,  Facial analysis, Content moderation system, Self-driving system, Predictive statistical analysis, Content recommendation system, Automated license plate/number recognition (ALPR/ANPR), Iris scanning,  Facial detection,  Vital signs detection,  Blockchain,  Crytography, Content ranking system, Deepfake - image, Behavioural analysis,  Personality analysis,  Ranking algorithm, Social media monitoring,  Drone, Database, Risk assessment algorithm, Facial analysis,  Behavioural analysis, Application, Rating system, Virtual reality,  Safety management system, Deepfake - audio, video, Pay algorithm,  Robotics, Data labeling system,  Content moderation system, Speech-to-text, Data matching algorithm, Recommendation algorithm, Voice synthesis,  Voice to text, Voice recognition,  Gait recognition,  Mask recognition, Political advertising authorisation process, Location tracking,  Algorithm, Automated valuation model, Web accessibility overlay, Scheduling algorithm, , Fingerprint biometrics, Deep learning, Risk algorithm, Knowledge base, Performance scoring algorithm, Routing algorithm, Teacher effectiveness system,  Risk processing analysis,  Virtual reality,  Location analytics, Applicant Tracking Systems (ATS), Recruitment Management Systems (RMS), Topic recommendation system, Underwriting algorithms, Credit score algorithm, Unclear/unknown, Suicide prevention algorithm,  Social media monitoring, Facebooks Ads, Scoring algorithm, Biodiversity assessment algorithm, Saliency algorithm, Perceptual hashing, Palm print scanning, Spatial mapping, Automatic identification system (AIS), Content moderation system system, Gunshot detection system, Heart rate variability algorithm, Probabilistic genotyping, Text-to-speech, Triage algorithm, Pricing automation, Management algorithm,  Smile recognition,  Image recognition, Link blocking, Emotion detection, AI colourisation, Speech recognition,  Social media, Learning management system, Data analytics,  Biometrics, Facial authentication, Facial detection,  Gesture analysis,  Facial matching,  Bluetooth, Accuracy/reliability,  Privacy,  Surveillance,  Freedom of expression - right of assembly,  ANPR, Risk assessment/classification algorithm, audio,  Text-to-speech, Sleep sensing, Object recognition,  Sentiment analysis,  Text to speech, Image generation, Workforce management system, Order matching algorithm, Facial identification, Behavioural monitoring,  Emotion detection, Image recognition,  Speech recognition, Multiple,  Chatbot, Collaborative filtering, Facial recogniton,  Gesture recognition,  Vehicle detection, GAN,  Object detection,  Gun detection,  Automated license plate/number recognition (ALPR/ANPR),  Anomaly detection,  Behaviour recognition, Deepfake - photo, Speech/voice recognition, Recommendation engine, Image recognition/filtering, Image captioning, Object identification, Ranking algorithm,  Prediction algorithm, Machine learning/GAN, NLP, Pattern recognition, Digital assistant, Reinforcement learning, Resource allocation algorithm, Image analysis, Recidivism risk assessment system, Equity order routing system</t>
  </si>
  <si>
    <t>Purpose(s)</t>
  </si>
  <si>
    <t>Narrate books, Defraud, Strengthen security, Automate copywriting, Automate steering, acceleration, braking, Provide mental health support, Improve products, services, Develop facial recognition systems, Clean floor, Play chess, Communicate with people, Detect vehicle crashes, Engage audiences, Generate illustrations, Predict ovulation, Track menstrual cycle, Identify individuals, Generate images, Improve facial recognition algorithms, Classify emotions, Schedule crew, Create avatars, Measure blood oxygen, Personalise advertising, Optimise language models for dialogue, Improve customer experience, Detect weapons, Entertain,  Sell NFTs, Increase productivity, Identify criminals, Manage financial marketplace, Predict child neglect/abuse, Predict physical appearance, Promote mental health, Predict water quality, Assist scientists, Automate marketing communications, Calculate rent prices, Assess creditworthiness, Automate healthcare delivery, Train language model, Improve pedestrian detection, Summon car, Detect inappropriate language, Rank content/search results, Monitor &amp; analyse emotion, Improve student engagement, Moderate content, Predict teenager pregnancy, Achieve greater sentencing consistency, Recommend content, Estimate vehicle speed, Train algorithms, Minimise harmful content, Generate sales leads, Assess trustworthiness,  Increase safety, Assess job applicant backgrounds, Identify combatants, Assess domestic violence risk, Kill/maim/damage/destroy, Assess employee performance, Confuse/destabilise, Manage eating habits, Train facial recognition system, Rate products/services, Manage system safety, Communicate with young voters, Calculate pay, Label data,  Moderate content, Predict employee resignations, Earn virtual currency, Expose mis/disinformation, Improve safety, Predict child harm, Identify fraud, Recommend products, Determine pricing, Strengthen law enforcement,  Detect body temperature, Extortion, Provide companionship, Sell voice rights, Control car behaviour, Track COVID-19, Manipulate public opinion,  Harass opponents, Reduce crime, Determine criminal guilt, Interact with users, Track COVID-19 infected individuals, Understand customers,  Improve service, Authorise political advertisingn, Optimise welfare payments, Track childrens' movements, Serve food, Identify &amp; track 'suspicious people', Manage package delivery, Estimate &amp; predict real estate value, Improve website accessibility, Identify Palestinians, Identify travellers,  Predict security breaches, Assess security queues, Manipulate video, Teach prayer, provide advice, Deliver Eucharist, protestors, Track user location, Assess &amp; enhance location data, Increase engagement, revenue, Scan human faces, Automate work scheduling, Answer ethical dilemmas, Assess electricity subsidy eligibility, Verify identity, Verify meal payments, Create entertainment, Validate payments, Accelerate sales,  Identify and personalise orders, Monitor student behaviour, Improve large language training models, Sell products/services, advertising, Identify diabetic retinopathy, Assess and predict drug abuse, Enhance search engine results, Identify criminal suspects, Assess delivery driver performance, Detect anxiety, depression, autism, dementia, Strengthen home security, Assess teacher performance, Enable video calls, Recognise &amp; predict criminality, Identify criminals and suspects, Identify high-risk domestic violence offenders, Detect &amp; censor sensitive terms, Store facial verification data, Facilitate tactical voting, Sell advertising, Capture photos, video, Enforce COVID-19 quarantine, Identify Uyghur &amp; Tibetan minorities, Transform identity, Monitor individuals, Detect breast cancer, Manage 'undesirable behaviour', Filter job candidates, Recommend topics, Provide sexual services, Market products/services, Distribute medicines, Assess mortgage applications, Detect vulnerable children, Calculate credit score,  Predict loan default, Collect facial biometrics, Develop military products, Detect &amp; categorise at-risk behaviour, Eliminate 'dangerous, repetitive, boring tasks', Identify crime suspects,  Identify protestors, Block/reduce user/content visibility, Analyse political advertising, Analyse Facebook data, Evaluate dementia claims, Manage conservation, Undress women, Crop user photographs, Assess productivity, Detect child pornography,  Authorise transactions, Build spatial map, Sell perscription drugs, Detect criminals, Track vessel movements, Detect hate speech, Detect gunfire, Detect heart rate, Discredit, Seed clouds, Analyse DNA, Identify deported travellers, Entertain crowd, Interact with humans, Conduct funeral rites, Pick groceries, Imitate voice, Identify ethnicity, Detect toxic content, Cheat video games, Restrict gaming hours, Generate code, Convert speech to text, Assess medical condition, Block/reduce user visibility, Change product pricing, Beautify user faces, Manage workers, Encourage workplace productivity, Strengthen customer relationships, Simulate voice dialogue, Increase efficiency, Predict sepsis infection, Control speed,  Detect fraud, Detect offensive content, Strengthen public safety, security, Personalise orders, Flip burgers, Create virtual avatars, Increase operating efficiency, Block web traffic, Predict patient outcomes, Manage migration, Centralise patient records, Train language models, Assess &amp; process insurance claims, Generate natural language, Deliver groceries, Identify dermatological issues, Colourise photographs, Identify consumer identity, Predict visa overstayers, Determine skin colour, Determine price, Increase influence, Collect, analyse &amp; sell personal data, Review advertising, Detect and prevent cheating, Target audiences, Minimise sexual content, Identify &amp; block offensive ads, Access documents, Make benefits payments,  Reduce fraud, Process temporary resident visa applications, Identify customer identity, Assess disability funding eligibility, Damage reputation, Calculate airline weight, Conduct due diligence, Guess/identify family name, Detect sham marriages, Protect employee safety, Assess user/customer trustworthiness, Create new currency, Improve recruitment efficiency &amp; effectiveness, Identify personality traits, Detect faces, Identify political orientation, Identify/monitor emotions, Verify student identity, Increase vaccination rates, Identify contacts, Predict COVID-19 risk, Identify/verify identity, Identify &amp; track ethnic groups, Identify &amp; track Uyghurs, Reduce sexual harrassment, Detect compliance errors,  Assess/classify risk, Detect COVID-19, Assess emotion, Recreate voice, Imitate celebrity, Imitate ancestors, Identify protestors, Assess &amp; rank beauty, Imitate Lola Flores, Understand shopper behaviour, Assess product quality,  Monitor workplace safety &amp; security, Defend company reputation, Identify military targets, Determine worker pay, Identify/remove toxic content, Multiple, Reduce suicides, Train data, Recommend groups, Unclear, Assess AI risks, Track mobility patterns, Detect &amp; analyse sleep patterns, Detect Uyghurs, Influence govt, Debate with humans, Reduce toxic language, Imitate personality, Monitor emotions, Classify image datasets, Monitor employee behaviour, Collect personal data,  Identify individuals, Provide pricing information, Determine rider reliability, Determine rider pay, Identify/verify riders, Manage employees, Determine nutritional score, Assess customer risk, Engage users/increase revenue, Identify/verify people, Improve employee productivity, Assess/predict tenant risk, Automate bookkeeping, financial forecasts, Identify/verify individuals, Reduce recruitment costs, improve workplace safety, Building security, Tutor schoolchildren, Assess PhD applications, Assess AI narratives, Commercialise technology, Identify and monitor students, Grade student work, Identify &amp; classify objects, people, Predict criminality, Improve image quality, Predict exam results, Share research &amp; best practices, Strengthen safety/security, Identify beneficiaries, Determine exam results, Minimise COVID-19 spread, Predict COVID-19 risk level, Assign personal health score, Reduce virus transmission, Devolve house planning, Check photo quality, Detect unauthorised immigrants, Identify/verify cross-border travellers, Assess suspect flight risk, Predict juror behaviour, Enhance security, Assess individual trustworthiness, Predict lockdown breakers, Limit product use, minimise theft, Mimic child abusers, Assess personality, Identify/track criminals, Predict criminal behaviour, Strengthen law enforcement - parking, municipal laws, criminal investigations, Security/population surveillance, Assess unemployment likelihood/risk, Calculate credit entitlements, Detect &amp; predict welfare fraud, Identify complex fraud, Health safety monitoring, Monitor COVID-19 impact, Alloctate vaccine beneficiaries, Assess kidney disease, Assess kidney function, Assess study claims, Detect eye disease, accelerate diagnosis, Review &amp; assess report accuracy, Track fitness, mood and wellness, Understand COVID-19 health risks, Broadcast soccer match, Satirise/parody,  highlight mis/disinfo dangers, Entertainment, Read news, Troll, Increase visibility/pressure, Demonstrate mis/disinformation risks, Highlight US voting rights, Promote UAE, criticize opponents, Satire, Sow distrust, Test Twitter elections integrity efforts', Undermine political opponent, Undermine public opinion, Track home working employees, Categorise customers, Determine pay, Identify customers, cut costs, Manage employee safety, Stop/minimise unionisation, violence, Analyse videos, Assess worker performance, Attack NSO Group critics, Automate HR support, Recognise &amp; label images, Blur faces and vehicle license plates, Change image/identity, Crop images, Deepen user engagement, Attract new users, Detect Uighur photos and videos, Generate text, Enable ad targetting, Identify gender, Improve PRC/CPC reputation, Improve quality, Increase revenue, Increase sales, Increase video views, drive revenue, Increase worker productivity, Detect pornography, Detect and remove hate speech, Reduce platform polarisation, Reduce toxic content, Detect spam, Detect mis/disinformation, Identify user contacts, Reduce mis/disinformation, Apply community standards, Reduce spam, Predict employee loyalty/churn, Predict protein shapes, Rank search results, Block dangerous or derogatory content, Rank video search results, Remove spam, harassment, hate speech, Test facial recognition system, Train and develop AI models, Train censorship algorithms, Improve efficient, accelerate oil production, Score meeting quality, Suggest photographs, Rate driver performance, Determine ride pricing, driver pay, Determine driver pay, Automously drive to meet owners, Streamline card application process, Test facial recognition, Produce infinite diversity', Create smart city, Improve quality/strength, Assess &amp; score student essays, Harrass/shame,  Damage reputation, Record student attendance/absence, Reconstruct facial image, Identify objects, Improve research quality, Predict autism, Assess &amp; rank student behaviour, Assess student attentiveness, strengthen campus safety, improve attendance, Improve news engagement, Assess employability, Assess unemployed support needs, Identify tenants, Assess visa applications, Automate passport checks, Make judge sentencing decisions fairer, Evaluate facial recognition software, Strengthen security/population control, Social control, Reduce welfare fraud, Criminal/immigrant surveillance, Political &amp; commercial espionage recruitment (alleged),  accelerate passenger flow,  improve passenger behaviour, Predict healthcare needs, Analyse health data, Predict medical issues, Identify rare genetic disorders, Increase filmgoer interest, Parody/satire, Identify ticket holders, Increase sponsorship awareness, Expose hypocrisy, Reduce problem gambling, Developer publicity, public education, Smear/discredit employer and/or political opponent, Rebut rumours of poor health, Increase religious awareness, Improve product quality, Reduce scanning errors, theft, Review, advise Google AI projects, Improve software accuracy, Improve product security, Increase user engagement, Transcribe voice calls, Protect company reputation, Encourage engagement, Population surveillance/security, AI developer showcase, Automate app development, Improve productivity, Train facial recognition systems, Improve language models, Improve general purpose robots, Improve investigations, repossessions, Build image blacklist database, Identify/verify customers, Improve customer service, Test autonomous driving, Assess customer loan repayment plans, Avoid wash sale transactions, Improve investment performance, Improve insights, Reduce truancy, Assess emotional response to robots, Assess robot influence on human behaviour, Strengthen security &amp; safety, Test dataset, Deliver food, Strengthen surveillance capabilities, Strengthen border security, Assess recidivism risk, Predict criminals and victims, Improve street safety, Counter-terrorism, street crime, Predict 'high harm' criminals, Predict gang violence risk, Identify, shame &amp; fine jaywalkers, Reduce credit risk, Provide health information, Cancer diagnosis &amp; treatment recommendations, Develop general AI, Assemble components, Promote AI risk understanding, Intimidate, Insult, humour, promote environmental credentials, Analyse shopper behaviour, improve experience, Interact with customers, Move products, Improve child safety, Language translation, Increase awareness, Automate HR processes, Profile customers, Improve recruitment effectiveness &amp; efficiencies, Improve immigration surveillance &amp; control, Write emails faster, Make scheduling appointments easier, Improve photo labelling/discovery, Suggest photo edits, Detect toxic language/hate speech, Detect &amp; classify faces, Identify skin tone, age, etc, Assess risk/determine price, Provide security, Monitor babies, Score essays, Predict sexual orientation, Synthesise audio/video, Improve student academic performance and health, reduce costs, Improve teacher performance &amp; quality, Reduce toilet paper theft, control population, Recover overpaid welfare payments, Detect &amp; predict acute kidney disease, Rank tennis players, Edit content, Develop creative designs, Sell products, Individual beautification &amp; promotion, Multipurpose product, Manage product inventory, Identify faces, Improve product/service quality, Simulate negotiations, Improve communication, Analyse sentiment, Direct drivers, Translate languages, Improve product quality/speed, Hold conversations, Automate driving, Assess news &amp; conduct trades, Automate financial contracts, Identify convicted criminals, Check passport photos, Identify high-risk crime hot spots, Identify chronic offenders, Bomb disposal, Assess Medicaid benefits, Strengthen game experience, Identify terrorists, paedophiles, Evaluate/determine facial beauty, Research conversational understanding, Target advertising, Perform household chores, Train algorithm effectiveness, Conduct surgical operations, Weld metal sheets, Guess age &amp; gender, Engage children, Respond to emails, Configure auto parts, Schedule employee shifts, Reduce cheating/fraud, Disable alarm, Assess emotional contagion, Test search engine influence, Hold human conversation, Predict personality, Detect &amp; assess fraud, Predict flu outbreaks, Route equity orders, Assess &amp; rank teacher performance, Identify &amp; report street repairs, Assess care resource requirements, Predict pregnancy</t>
  </si>
  <si>
    <t>Media-trigger(s)</t>
  </si>
  <si>
    <t>Product/service launch, Book launch, Regulatory response, User comments/complaints, Vehicle crash, CEO statement, Media investigation, Media report, Employee statement, Litigation, Lawyer statement, Academic research study/report, Commercial research study/report, Flight delays, cancellations, Law suit filing, Product/service demonstration, Customer comments/complaints, CCO statement, Media reports, Coin price collapse, Operator statement, Legislative proposal, NGO campaign, Legal review, Company statement, NGO research report/study, Physical crash, Regulatory investigation, Citizen video, NGO investigation, Regulatory action, Lawsuit filing/litigation, Employee termination, Company research study/report, NGO research study/report, Military attack, Black-hat hack, Channel takedown, Legal threat, Contract termination, Legal challenge, FOI/open records request, Employee comments/complaints, Protagonist arrest, Creator comment/complaint, Software update, Whistleblower, License suspension, Regulatory fine, Non-profit research report/study, Product/service termination, Regulatory complaint, Legal threat/notice, Legislator enquiry, Product recall, Product demonstration, Priests' complaints, Congregation complaints, , Govt statement, Suspect arrest, Contract publication, Police statement, Academic research report/study, Government investigation, Data leak, App removal, Govt statements, Developer statement, Academic research paper/study/report, Regulatory audit, Employee backlash, Product demonstration/release/launch, Access revocation, Employee terminations, NGO investigation/campaign, Victim statement, Politician complaint, Bounty contest, CEO communication, CEO media interview, FOI/public records request, White-hat hack, Warehouse fire, Media interview, Researcher investigation, Industry comments/complaints, UN report publication, Programme announcement, Company statements, Product announcement, Article publication, Legal complaint/threat, Public video, School investigation, Govt fine, Regulatory proposal, Govt strategy report publication, Govt emergency order/statement, Target comments/complaints, Regulator paper/study/report, Product trial, Fund dispersements, Non-profit research study/report/investigation, Patent application, Legal communication, NFT record sales, Audit report publication, Chatbot suspension, Govt minister remarks, Annual report, TV broadcast, Police incident, Patent approval, Video launch/distribution, Media coverage, Non-profit research report/study/investigation, Customer statement, Commercial investigation, Product video, Bitcoin crash, Employee strikes, Employee campaign, Employee complaints, Police charge, Customer/user comments/complaints, Social media comments/complaints, Customer/user complaint/backlash, Fake video - YouTube, Company lay-offs, closure, Local Media report, Mainstream Media report, User complaints/backlash, Academic research paper/study, Cyberattack, Legal complaint, Data breach, Parent/student backlash, University statement, Student comments/complaints, Product release/demonstration, Account takedowns, Political backlash, Public ballot, COVID-19 app upgrade, Legislative approval, Document leak, Parliamentary inquiry/report, Watchdog report, NGO complaint, campaign, State govt audit, NGO study/report, Govt report publication, Industry backlash, Takedown request, Campaign launch, Deepfake release/distribution, Academic research/investigation, Twitter verification, SEC criminal charge, Fake article, Academic researcher experiment, Product demonstration/release, Academic research report, Academic research study, Commercial research, NGO/campaign group investigation/report, User comments/complaints/campaign, Prime Minister statement, User complaint/backlash, Commercial research - preprint, Research announcement, Mainstream media investigation, Researcher investigation/paper/study/report, Social media complaints/backlash, NGO/pressure group complaint, Resource publication, Master plan publication, Regulator statement, Pilot launch, Tenant comments/complaints, Regulatory investigation/action, Research study publication, non-profit investigation, Government report, Product/service announcement, General public/customer complaint, Social media - Twitter, Commercial investigation/experiment/hack, Social media - Instagram, Social media comments/speculation, Investor presentation, Incident livestream, User suicide, Website launch, Mainstream media investigation/coverage, NGO campaign/regulatory complaint, Trade union survey publication, SEC filing, SEC enforcement action, End user complaints/backlash, University newspaper, Civil service publication, Conference demonstration, Video publication, Artwork sale, WhatsApp, Facebook video dissemination, Launch livestream backfire, Govt investigation/report, Non-profit research study/report, Social media feedback/backlash, Academic statement, Hacker video, Saudi citizenship, Community complaints, NGO research study/report/statement, User feedback/complaints, FOIA/public records request, Currency drop, Loss of funds, Customer complaint, Academic research study/paper, NGO campaign/litigation, Customer complaints, User comments/complaints - social media, Company media briefing, Police investigation, Lab test, Company research study, Product test, Mistaken stock trades, Ratings publication</t>
  </si>
  <si>
    <t>issue-focus</t>
  </si>
  <si>
    <t>Issue(s)</t>
  </si>
  <si>
    <t>Effectiveness/need, Employment - jobs, Impersonation, Fraud, Ethics, Privacy, Accuracy/reliability, Safety, Confidentiality, Employment, Copyright, Security, Surveillance, Anthropomorphism, Appropriateness/need, Dual/multi-use, Robustness, Bias/discrimination - race, ethnicity, Mis/disinformation, Hypocrisy, Employment - compensation, working conditions, Scope creep/normalisation, Bias/discrimination, Effectiveness/value, gender, religion, Governance, Business model, Competition/price fixing, education, Environment, Bias/discrimination - political opinion, Pseudoscience, disability, Legal - liability, Fairness, Bias/discrimination - profession/job, LGBTQ, Lethal autonomous weapons, Employment - pay, jobs, unionisation, Bias/discrimination - disability, Bias/discrimination - age, Legal - compliance, Bias/discrimination - religion, Bias/discrimination - multiple, Liability, Bias/discrimination - politics, Bias/discrimination - racial, IP abuse/misuse, Illegal sales, Bias/discrimination - income, location, Accuracy/reliablity, Misleading marketing, age, income, Freedom of expression - censorship, Bias/discrimination - economic, race, Bias/discrimination - rewilding, Bias/discrimination - gender, weight, Employment - monitoring, Safety - harassment, Environment - water management, ecology, Harassment, Bias/discrimination - employment, termination, Autonomous lethal weapons, Pseudoscience - phrenology, Bias/discrimination - LGBTQ, Mis/dsinformation, Employment - diversity, Bias/disrimination - ethnicity, pay, Bias/discrimination - nationality, Marketing - misleading, hype, Environment/sustainability, Freedom of expression - right of assembly, Bias/discimination - race, nationality, Governance/accountability - capability/capacity, Governance/accountability, Defamation, Bias/discrimination - productivity, , Bias/discrimination - olive oil, etc, Governance - conflict of interest, Bias/discrimination - equality, Bias/discrimination - location, Marketing - hype, Bias/discrimination - ethnicity, Relevance, misleading, Safety content/language, Marketing - inappropriate, Bias/discrimination - price, Complaints/appeals, Marketing, Employment - unionisation, Bias/discrimination - appearance, Bias/discrimination -, Environment - emissions, Bias/discrimination - transgender, body size, Capability/capacity, Employment - health &amp; safety, Demonetisation, Harassment - sexual, Environmental, Employment - termination, Harrassment, national identity, Accuracy/reliabiility, Freedom of expression - right to protest, Privacy - consent, Hate speech/violence, Inappropriate/offensive, Inappropriate content - pornography, Mis-disinformation, Accuracy/reliabilty, branding, Value/effectiveness, Inappropriate/offensive content, Involvement/participation</t>
  </si>
  <si>
    <t>impact-Issue(s)</t>
  </si>
  <si>
    <t>Transparency</t>
  </si>
  <si>
    <t>Marketing, Governance,  Marketing,  Privacy,  Black box, Privacy,  Legal, , Black box, Marketing,  Marketing - misleading,  Complaints/appeals, Existence,  Consent, Legal,  Governance, Third-party access - data,  Legal - FOI request blocks, Consent, Governance - existence,  Privacy - consent, Complaints/appeals,  Marketing: Privacy,  Legal - mediation, litigation,  Complaints &amp; appeals,  Existence, User communication,  Access, Labelling, Governance: Marketing,  Appeals/complaints</t>
  </si>
  <si>
    <t>Purpose(s)-justedu</t>
  </si>
  <si>
    <t>Promote mental health, Strengthen security, Improve student engagement, Verify identity, Verify meal payments, Monitor student behaviour, Assess teacher performance, Detect &amp; categorise at-risk behaviour, Access documents, Detect and prevent cheating, Detect faces, Identify/monitor emotions, Damage reputation, Verify student identity, Assess PhD applications, Identify and monitor students, Grade student work, Predict exam results, Strengthen safety/security, Determine exam results, Assess &amp; score student essays, Record student attendance/absence, Assess &amp; rank student behaviour, Reduce truancy, Assess student attentiveness, Strengthen security &amp; safety, Deliver food, Score essays, Improve student academic performance and health, reduce costs, Improve teacher performance &amp; quality, Perform household chores, Assess &amp; rank teacher performance</t>
  </si>
  <si>
    <t>Media-trigger(s)-justedu</t>
  </si>
  <si>
    <t>User comments/complaints, Company statement, Media report, Govt statement, Regulatory investigation, Media investigation; FOI/open records request, Contract termination, Non-profit research report/study, Lawsuit filing/litigation, Protagonist arrest, FOI/public records request, User complaints/backlash, Customer/user comments/complaints, Cyberattack, Legal complaint, Customer/user complaint/backlash, Data breach, Parent/student backlash, Student comments/complaints, Product release/demonstration, Regulator statement, Pilot launch, End user complaints/backlash, University newspaper, Academic statement, Ratings publication</t>
  </si>
  <si>
    <t>Issue(s)-justedu</t>
  </si>
  <si>
    <t>Accuracy/reliability, Appropriateness/need, Privacy, Surveillance, Bias/discrimination - race, Mis/disinformation, Bias/discrimination - race, gender, Security, Safety, Accuracy/reliabilty, Bias/discrimination - income, Effectiveness/value, Pseudoscience, Bias/discrimination - income, location, ethnicity, Marketing - misleading, Bias/discrimination, Bias/discrimination - economic, Bias/discrimination - equality, Bias/discrimination - gender, ethnicity, Dual/multi-use, Fairness, Ethics, Copyright, Bias/discrimination - race, ethnicity</t>
  </si>
  <si>
    <t>Transparency-justedu</t>
  </si>
  <si>
    <t>Black box, Governance, Privacy, Physical, material, and non-material, Complaints/appeals, Marketing</t>
  </si>
  <si>
    <t>News/Commentary/Links</t>
  </si>
  <si>
    <t>Research, audits, investigations, inquiries, litigation</t>
  </si>
  <si>
    <t>http://www.algoritmospublicos.cl</t>
  </si>
  <si>
    <t>Aim</t>
  </si>
  <si>
    <t>SDG</t>
  </si>
  <si>
    <t>list</t>
  </si>
  <si>
    <t>Public Institution / Department</t>
  </si>
  <si>
    <t>Public Institution unit / Department</t>
  </si>
  <si>
    <t>Clasificación DIPRES - budget office classification</t>
  </si>
  <si>
    <t>Executor (or developer)</t>
  </si>
  <si>
    <t>Developed by</t>
  </si>
  <si>
    <t>Release date</t>
  </si>
  <si>
    <t>Known Status</t>
  </si>
  <si>
    <t>Financing</t>
  </si>
  <si>
    <t>grant-UID</t>
  </si>
  <si>
    <t>Footnotes</t>
  </si>
  <si>
    <t>OASI https://airtable.com/shrsAN2oTf68kM6O9/tblG2604tSoMOcwWX?backgroundColor=teal&amp;viewControls=on</t>
  </si>
  <si>
    <t>Algorithm Implemented by</t>
  </si>
  <si>
    <t>Location</t>
  </si>
  <si>
    <t>Domain</t>
  </si>
  <si>
    <t xml:space="preserve">labour and employment, social services, business and commerce, education and training, infrastructure, health, policing and security, communication and media, labour and employment, justice and democratic processes, product safety
labour and employment, social services, business and commerce, education and training, infrastructure, health, policing and security, communication and media, labour and employment, justice and democratic processes, product safety
</t>
  </si>
  <si>
    <t>profiling and ranking people, predicting human behaviour, evaluating human behaviour, automating tasks, evaluating human behaviour,  predicting human behaviour,  language analysis, profiling and ranking people,  identifying images of faces,  compiling personal data,  language analysis,  making personalised recommendations, automating tasks,  compiling personal data, ranking bids and other content submissions, identifying images of faces, recognising sounds, recognising images,  recognising sounds,  simulating human speech, recognising facial features, ranking bids and other content submissions,  recognising facial features,  recognising images, generating online search results, generating automated translations, making personalised recommendations</t>
  </si>
  <si>
    <t>Used in public administration / private sector</t>
  </si>
  <si>
    <t>choice</t>
  </si>
  <si>
    <t>Public/private</t>
  </si>
  <si>
    <t>Social impact</t>
  </si>
  <si>
    <t>threat to privacy, socioeconomic discrimination, state surveillance, disseminating misinformation, other kinds of discrimination, socioeconomic discrimination, racial discrimination, age discrimination, racial discrimination, state surveillance, other kinds of discrimination, weakening of democratic practices, religious discrimination, disability discrimination, manipulation / behavioural change, social polarisation / radicalisation, gender discrimination, disability discrimination, weakening of democratic practices, gender discrimination, religious discrimination, social polarisation / radicalisation, disseminating misinformation, manipulation / behavioural change</t>
  </si>
  <si>
    <t>Has it been audited?</t>
  </si>
  <si>
    <t>Audited?</t>
  </si>
  <si>
    <t>Implemented since (yyyy-mm-dd)</t>
  </si>
  <si>
    <t>Implemented until (yyyy-mm-dd) (only if no longer in use)</t>
  </si>
  <si>
    <t>Year-of-Retirement</t>
  </si>
  <si>
    <t>Jurisprudence</t>
  </si>
  <si>
    <t>Adoption stage</t>
  </si>
  <si>
    <t>Additional notes</t>
  </si>
  <si>
    <t>Links and sources</t>
  </si>
  <si>
    <t>http://odimpact.org/</t>
  </si>
  <si>
    <t>author</t>
  </si>
  <si>
    <t>sector</t>
  </si>
  <si>
    <t>Agriculture and Nutrition, Business, Education, Emergency Services, Energy, Geospatial Services, Health, Law, Philantropy and Aid, Politics and Elections, Public Sector, Transportation, Weather</t>
  </si>
  <si>
    <t>impact-label</t>
  </si>
  <si>
    <t>Improving Government, Empowering Citizens, Creating Opportunity, Solving Public Problems</t>
  </si>
  <si>
    <t>impact-positive</t>
  </si>
  <si>
    <t>Summary</t>
  </si>
  <si>
    <t>summary</t>
  </si>
  <si>
    <t>Country</t>
  </si>
  <si>
    <t>Project description</t>
  </si>
  <si>
    <t>Impact-description</t>
  </si>
  <si>
    <t>Risks</t>
  </si>
  <si>
    <t>Lessons learned</t>
  </si>
  <si>
    <t>Lessons-learned</t>
  </si>
  <si>
    <t>Looking forward</t>
  </si>
  <si>
    <t xml:space="preserve"> Conclusion</t>
  </si>
  <si>
    <t>https://incidentdatabase.ai/taxonomies/</t>
  </si>
  <si>
    <t>Known AI Goal</t>
  </si>
  <si>
    <t>Autonomous Driving, Hate Speech Detection, Question Answering, Automatic Skill Assessment, Market Forecasting, Face Recognition, Autonomous Drones, Robotic Manipulation, Visual Art Generation, Content Recommendation, Content Search, NSFW Content Detection, Scheduling, Image Tagging, Threat Detection, Automatic Stock Trading, AI Voice Assistant, Deepfake Video Generation, Substance Detection, Smart Devices, Translation, Image Cropping, Chatbot, Gunshot Detection, Audio Localization, Activity Tracking, Automated Content Curation, Financial Processing, Copyrighted Content Detection, Recidivism Prediction, Behavioral Modeling, License Plate Recognition, Code Generation, Data Grouping, Social Media Content Generation</t>
  </si>
  <si>
    <t>Potential AI Goal</t>
  </si>
  <si>
    <t>Known AI Technology</t>
  </si>
  <si>
    <t>Distributional Learning, Language Modeling, Transformer, Face Detection, Neural Network, Convolutional Neural Network, Automatic Speech Recognition, Recurrent Neural Network, Generative Adversarial Network, Geolocation Data, Content-based Filtering, Collaborative Filtering, Character NGrams, Keyword Filtering, Acoustic Fingerprint, Gesture Recognition, Autoencoder, Acoustic Triangulation, Classification, Regression, Multimodal Learning, Diverse Data, Visual Object Detection, Optical Character Recognition, Image Segmentation</t>
  </si>
  <si>
    <t>Potential AI Technology</t>
  </si>
  <si>
    <t>Regression, Convolutional Neural Network, Classification, Distributional Learning, Diverse Data, Image Segmentation, Visual Object Detection, Ensemble Aggregation, Transformer, Face Detection, Clustering, Satellite Imaging, Other domain-specific approaches, 3D reconstruction, Intermediate modeling, Multimodal Learning, Image Classification, Acoustic Fingerprint, Spectrogram, Optical Character Recognition, Siamese Network, Geolocation Data</t>
  </si>
  <si>
    <t>Known AI Technical Failure</t>
  </si>
  <si>
    <t>Distributional Bias, Generalization Failure, Unsafe Exposure or Access, Adversarial Data, Tuning Issues, Lack of Adversarial Robustness, Limited Dataset, Misuse, Dataset Imbalance, Inappropriate Training Content, Lack of Transparency, Gaming Vulnerability, Underspecification, Context Misidentification, Underfitting, Data or Labelling Noise, Black Swan Event, Unauthorized Data, Inadequate Anonymization, Concept Drift, Misconfigured Threshold, Misinformation Generation Hazard, Lack of Explainability, Incomplete Data Attribute Capture, Lack of Capability Control, Distributional Artifacts</t>
  </si>
  <si>
    <t>impact-techno-Issue(s)</t>
  </si>
  <si>
    <t>Potential AI Technical Failure</t>
  </si>
  <si>
    <t>Generalization Failure, Context Misidentification, Underfitting, Dataset Imbalance, Incomplete Data Attribute Capture, Misconfigured Aggregation, Distributional Bias, Limited Dataset, Overfitting, Unauthorized Data, Underspecification, Misconfigured Threshold, Data or Labelling Noise, Hardware Failure, Lack of Capability Control, Concept Drift, Misaligned Objective, Misinformation Generation Hazard, Covariate Shift, Inadequate Data Sampling, Lack of Transparency, Robustness Failure, Lack of Explainability, Problematic Input, Tuning Issues, Gaming Vulnerability, Misuse, Inadequate Anonymization, Limited User Access, Lack of Adversarial Robustness, Black Box, Adversarial Data, Data Memorization, Software Bug, Backup Failure, Inadequate Sequential Memory</t>
  </si>
  <si>
    <t xml:space="preserve">Known AI Goal Snippets </t>
  </si>
  <si>
    <t>Known AI Goal Classification Discussion</t>
  </si>
  <si>
    <t xml:space="preserve">Potential AI Goal Snippets </t>
  </si>
  <si>
    <t>Potential AI Goal Classification Discussion</t>
  </si>
  <si>
    <t>Known AI Technology Snippets</t>
  </si>
  <si>
    <t>Known AI Technology Classification Discussion</t>
  </si>
  <si>
    <t>Potential AI Technology Snippets</t>
  </si>
  <si>
    <t>Potential AI Technology Classification Discussion</t>
  </si>
  <si>
    <t>Snippets</t>
  </si>
  <si>
    <t>Known AI Technical Failure Classification Discussion</t>
  </si>
  <si>
    <t>Potential AI Technical Failure Snippets</t>
  </si>
  <si>
    <t>Potential AI Technical Failure Classification Discussion</t>
  </si>
  <si>
    <t>Overall Severity of Harm</t>
  </si>
  <si>
    <t>Negligible, Minor, Unclear/unknown, Moderate, Severe, Critical</t>
  </si>
  <si>
    <t>Harm-severity</t>
  </si>
  <si>
    <t>Uneven Distribution of Harm Basis</t>
  </si>
  <si>
    <t>Race, Sex, Religion, National origin or immigrant status, Age, Financial means, Sexual orientation or gender identity, Ideology, Geography, Other:School Teachers, Disability, Other:Identical twins, Other:Medical doctors matching to residency, Other:School attended, Other:Physician superiority status, Other:Those with emegencies, illness, unexpected circumstances</t>
  </si>
  <si>
    <t>Impacted-population</t>
  </si>
  <si>
    <t>Harm Type</t>
  </si>
  <si>
    <t>Harm to social or political systems, Psychological harm, Harm to physical health/safety, Harm to civil liberties, Financial harm, Harm to physical property, Other, Harm to intangible property, Other:Harm to publicly available information, Other:Reputational harm; False incarceration, Other:Reputational harm, Other:Privacy, Other:Reputational harm/social harm (libel and defamation)</t>
  </si>
  <si>
    <t>System Developer</t>
  </si>
  <si>
    <t>Google, Amazon, Tesla, Facebook, Microsoft, Apple, Knightscope, Uber, OpenAI, Boeing, Wikipedia, New York city Dept. of Education, Northpointe, Keolis North America, Delphi, Soviet Union, Ningbo traffic police, Frontier Development, University of Washington, FakeApp, Equivant, MIT Media Lab, National Resident Matching Program, Dr. Geoffrey Franglen, University of Southern California Information Sciences Institute, Nest Labs, LinkedIn, Youth Laboratories, The DAO, PredPol, Chicago Police Department, my_handy_design, Centrelink Master Program, Yandex, FaceApp, Individual Kaggle Competitors, Janelle Shane, Heriot-Watt University, Turing Robot, Volvo, Niantic Labs, DataWorks Plus, International Baccalaurette, Chronic Kidney Disease Epidemiology Collaboration, Unknown, Gmail, Outlook, Yahoo, GMX, LaPoste, Irish Department of Education and Skills, The Home Office of the UK Government, Stanford Medical Center, Goldman-Sachs, Deliveroo, HireView, SAS Institute, YouTube, Boston Dynamics, EAB, IBM</t>
  </si>
  <si>
    <t>Sector of Deployment</t>
  </si>
  <si>
    <t>Information and communication, Transportation and storage, Arts, entertainment and recreation, Public administration and defence, Administrative and support service activities, Human health and social work activities, Education, Professional, scientific and technical activities, Financial and insurance activities, Wholesale and retail trade, Activities of households as employers, Accommodation and food service activities</t>
  </si>
  <si>
    <t>Relevant AI Functions</t>
  </si>
  <si>
    <t>Cognition, Perception, Action, Unclear</t>
  </si>
  <si>
    <t>AI Tools and Techniques Used</t>
  </si>
  <si>
    <t>machine learning, open-source, Facial recognition, natural language processing, environmental sensing, Machine learning, facial recognition, Unclear, supervised learning, language recognition, LIDAR, radar, law enforcement algorithm, image classification, Deep learning, image recognition, Amazon Alexa, virtual assistant, Game AI, natural language processing model, Tesla Autopilot, voice recognition, Language recognition, content filtering, risk assessment, autonomous driving, Robotic surgery tools, content creation, language recognition natural language processing, Content editing bot, autonomous vehicles, value-added mesaurements, crime prediction algorithm, Vector word embedding, Google Cloud Natural Language Processing API, content classification, machine-learning, long short-term memory neural network, Google Image, image processing, Google Adsense, Autonomous vehicle, Tesla autopilot, Interpreting traffic patterns, travel time estimation, environment sensors, self-driving automobile, autonomous vehicle, sonar, decision trees, artificially intelligent automobiles, Oko satellites, stock market algorithm, TrueDepth, AI enabled personal assistants, Natural language processing, GANs, RNNs, Alice chat bot, Google Translate, convolutional neural networks, DNN, VGG, Neural network, Universe software, reinforcement learning, Lidar technology, radar sensors, deep learning, object detection, scene segmentation, driving lane detection, Google Instant, unknown, medical image processor, Unsupervised learning, Deep neural network, open source, daya analytics, expression tracking, computer vision</t>
  </si>
  <si>
    <t>AI Functions and Applications Used</t>
  </si>
  <si>
    <t>decision support, autonomous driving, recommendation engine, Facial recognition, image recognition, image classification, Natural language processing, facial recognition, voice recognition, environmental sensing, data analytics, chatbot, risk assessment, biometrics, Image classification, self-driving vehicle, statistical projection, robotics, language output, image processing, procedural content generation, forecasting, self-driving, environment sensing, content filtering, content generation, language generation, language translation, language processing, speech recognition, Aircraft maneuvering, sensor input processing, Robotic Surgery, comprehension, AI content creation, AI content editing, traffick flow forecasting, data processing, data prediction, risk assesment, crime projection, content ranking, sales ranking system, content creation, smart reply, suggested reply, image suggestion, image content processing, targeted advertising, Direction suggestions, Self-driving automobiles, Interpreting traffic patterns, autonomous vehicles, interpreting traffic patterns, Early warning system, stock trading, personal assistant, natural language processing, Content curation, Text generation, resource optimization, personalization, gesture detection, Unclear, search engine, Predictive policing, AI personal assistant, virtual assistance, natural langauge processing, language API, image generation, Feature detection, Decision support, virtual assistant, reinforcement learning training, machine learning, NLP, computer vision, search suggestions, content moderation, spam filtering, misinformation labeling, image labeling, content learning, classification, optimization, decision making, psychological inference, curation</t>
  </si>
  <si>
    <t>Named Entities</t>
  </si>
  <si>
    <t>Party Responsible for AI system</t>
  </si>
  <si>
    <t>Harm Nearly Missed?</t>
  </si>
  <si>
    <t>Unclear/unknown, Harm caused, Near miss</t>
  </si>
  <si>
    <t>Harm-likelihood</t>
  </si>
  <si>
    <t>Probable level of intent</t>
  </si>
  <si>
    <t>Accident, unclear, Deliberate or expected</t>
  </si>
  <si>
    <t>Harm-intent</t>
  </si>
  <si>
    <t>Human lives lost</t>
  </si>
  <si>
    <t>Critical infrastructure sectors affected</t>
  </si>
  <si>
    <t>Transportation, Healthcare and public health, Government facilities, Communications, Food and agriculture, Critical manufacturing, Nuclear, Financial services, Information technology, Emergency services</t>
  </si>
  <si>
    <t>Public Sector Deployment</t>
  </si>
  <si>
    <t>Nature of end user</t>
  </si>
  <si>
    <t>Amateur, expert</t>
  </si>
  <si>
    <t>Level of Autonomy</t>
  </si>
  <si>
    <t>High, Medium, Low, Unclear/unknown</t>
  </si>
  <si>
    <t>Human-autonomy</t>
  </si>
  <si>
    <t>Physical system</t>
  </si>
  <si>
    <t>Software only, Vehicle/mobile robot, Consumer device, Unknown/unclear, Other:Medical system, Weapons system, Other:CCTV cameras, displays, Other:Camera, Other:CCTV Cameras</t>
  </si>
  <si>
    <t>Physical systems / sensors / data capture</t>
  </si>
  <si>
    <t>Causative Factors Within AI System</t>
  </si>
  <si>
    <t>Specification, robustness, assurance, unknown/unclear</t>
  </si>
  <si>
    <t xml:space="preserve">Full description of the incident </t>
  </si>
  <si>
    <t xml:space="preserve">Short description of the incident </t>
  </si>
  <si>
    <t>Description of AI system involved</t>
  </si>
  <si>
    <t>Beginning Date</t>
  </si>
  <si>
    <t>Ending Date</t>
  </si>
  <si>
    <t>Total Financial Cost</t>
  </si>
  <si>
    <t>$</t>
  </si>
  <si>
    <t xml:space="preserve">Laws covering the incident </t>
  </si>
  <si>
    <t>Description of the data inputs to the AI systems</t>
  </si>
  <si>
    <t>Data-input</t>
  </si>
  <si>
    <t>daviddao/awful-ai</t>
  </si>
  <si>
    <t>Link</t>
  </si>
  <si>
    <t>Category</t>
  </si>
  <si>
    <t>Discrimination, Influencing disinformation and fakes, Surveillance, Social credit systems, Misleading platforms and scams, Accelerating the climate emergency, Autonomous weapon systems and military</t>
  </si>
  <si>
    <t>Awful AI Award spotlighting</t>
  </si>
  <si>
    <t>Awful data stealing, Awful media reporting, Awful role model, Scary research</t>
  </si>
  <si>
    <t>https://www.africanobservatory.ai/resources</t>
  </si>
  <si>
    <t xml:space="preserve"> Summary</t>
  </si>
  <si>
    <t xml:space="preserve"> Description</t>
  </si>
  <si>
    <t xml:space="preserve"> Links</t>
  </si>
  <si>
    <t xml:space="preserve"> Related</t>
  </si>
  <si>
    <t>Berkley Bias in AI examples tracker https://docs.google.com/spreadsheets/d/1eyZZW7eZAfzlUMD8kSU30IPwshHS4ZBOyZXfEBiZum4/edit#gid=1092682192</t>
  </si>
  <si>
    <t>Example</t>
  </si>
  <si>
    <t>Geography</t>
  </si>
  <si>
    <t>Supporting resource</t>
  </si>
  <si>
    <t>Link title</t>
  </si>
  <si>
    <t>Type of resource</t>
  </si>
  <si>
    <t>Blog post, Book, Investigative journalism, News article, Non peer-reviewed research / report, Published / Peer-reviewed research, Whitepaper</t>
  </si>
  <si>
    <t>Identity</t>
  </si>
  <si>
    <t>Age, Nationality, Disability, Gender, Race / Ethnicity, Religion, Sexual orientation, Socioeconomic status</t>
  </si>
  <si>
    <t>Industry</t>
  </si>
  <si>
    <t>Automotive, Education, Finance &amp; insurance (fintech), Healthcare, Housing, Internet-related services, Media (hardware / equipment), n/a / general, Policing / crime, Professional services (hiring), Professional services (marketing), Welfare</t>
  </si>
  <si>
    <t>Is the bias addressed or being addressed?</t>
  </si>
  <si>
    <t>Notes</t>
  </si>
  <si>
    <t xml:space="preserve">data-scores.org </t>
  </si>
  <si>
    <t>Document title</t>
  </si>
  <si>
    <t>Excerpt</t>
  </si>
  <si>
    <t>Source</t>
  </si>
  <si>
    <t>Companies</t>
  </si>
  <si>
    <t>Developed-by</t>
  </si>
  <si>
    <t>Systems</t>
  </si>
  <si>
    <t>Authorities</t>
  </si>
  <si>
    <t>UK government regions</t>
  </si>
  <si>
    <t>Departments</t>
  </si>
  <si>
    <t>UK level department descriptors</t>
  </si>
  <si>
    <t>Sources</t>
  </si>
  <si>
    <t>top-level-domain</t>
  </si>
  <si>
    <t>CDEI TechUK survey</t>
  </si>
  <si>
    <t>Organisation name using AI assurance technique</t>
  </si>
  <si>
    <t>Sector</t>
  </si>
  <si>
    <t xml:space="preserve">
Financial services, Recruitment and Human Resources, Transport and mobility, Charity and voluntary work, Energy utilities and resources, Environment and agriculture, Government and public sector, Health services, Industrial manufacturing, Law enforcement-defence and security, Pharmaceutical and life sciences, Real estate, Retail and consumer goods, Technology media and telecommunications, Other</t>
  </si>
  <si>
    <t>AI assurance technique category</t>
  </si>
  <si>
    <t>Impact assessment, Impact evaluation, Risk assessment, Bias audit, Compliance audit, Certification, Conformity assessment, Performance testing, Formal verification, Other</t>
  </si>
  <si>
    <t>Assurance technique</t>
  </si>
  <si>
    <t>key functions of the AI system</t>
  </si>
  <si>
    <t>Image detection and classification, Route planning and/or optimisation, Automated decision-making, Predictive analytics, Recruitment tools (e.g. voice/face recognition in video interviews/CV matching/ offer predicting software), Workforce monitoring tools (e.g. measuring employee productivity/ engagement/ or well-being), Robotics, Supply chain management, Fraud detection and anti-money laundering, Optimising trading, Risk management, Customer interactions (e.g. chatbots), Targeted advertising, Other</t>
  </si>
  <si>
    <t>AI assurance technique description</t>
  </si>
  <si>
    <t>AI assurance technique motivation</t>
  </si>
  <si>
    <t xml:space="preserve">Relevant AI cross-sectoral regulation principles assurance technique relevant to </t>
  </si>
  <si>
    <t>Ensure that AI is used safely, Ensure that AI is technically secure and functions as designed, Make sure that AI is appropriately transparent and explainable, Embed considerations of fairness into AI, Define legal persons’ responsibility for AI governance, Clarify routes to redress or contestability, None of the above</t>
  </si>
  <si>
    <t>Assurance-principles</t>
  </si>
  <si>
    <t>Assurance position in system lifecycle</t>
  </si>
  <si>
    <t>Concept, Development, Production, Utilisation, Support, Retirement, Other</t>
  </si>
  <si>
    <t>Assurance-lifecycle-point</t>
  </si>
  <si>
    <t xml:space="preserve">Assurance technique implementing stakeholder </t>
  </si>
  <si>
    <t>AI developers, Executives procuring or deploying AI systems, Frontline users, Affected individuals, Independent assurance providers (e.g. auditors/ certification bodies), Internal assurance teams, Academic researchers, Journalists / activists, Government, Regulators, Standards bodies, Accreditation / professional bodies, Other</t>
  </si>
  <si>
    <t>Assurance-technique-user</t>
  </si>
  <si>
    <t>Assurance technique implementing stakeholder description</t>
  </si>
  <si>
    <t>Stakeholders informed/acting on output of AI assurance technique</t>
  </si>
  <si>
    <t>Assurance-technique-recipient</t>
  </si>
  <si>
    <t>Stakeholders informed/acting on output of AI assurance technique description</t>
  </si>
  <si>
    <t>Business processes (e.g. governance/ risk management) using or informed by AI assurance technique</t>
  </si>
  <si>
    <t>main benefits of this AI assurance technique</t>
  </si>
  <si>
    <t>main limitations of this AI assurance technique</t>
  </si>
  <si>
    <t>https://fairlac.iadb.org/en/observatorio</t>
  </si>
  <si>
    <t>Use case name</t>
  </si>
  <si>
    <t>Implementing entity name</t>
  </si>
  <si>
    <t>URL or App name</t>
  </si>
  <si>
    <t>Use case executor type</t>
  </si>
  <si>
    <t>Startup, Consolidated company, Government, University, Think tank, Research Center, Civil society organization, Non-governmental Organisation (NGO), An alliance of 2 or more of the above, Other</t>
  </si>
  <si>
    <t>Country of origin of the case</t>
  </si>
  <si>
    <t>Region-originating</t>
  </si>
  <si>
    <t>Region of implementation</t>
  </si>
  <si>
    <t>Region-implementing</t>
  </si>
  <si>
    <t>Sector or industry</t>
  </si>
  <si>
    <t>Agriculture, Environmental, Education, Finance, Gender and diversity, Governmental management, Social inclusion, Justice
Labor markets, Health, Citizen security, Other</t>
  </si>
  <si>
    <t>If in communications or media, executor type</t>
  </si>
  <si>
    <t>Private for-profit media, Public media, University media, Community media/alternative non-profit media, Other</t>
  </si>
  <si>
    <t>brief description</t>
  </si>
  <si>
    <t>Target problem</t>
  </si>
  <si>
    <t>Target population</t>
  </si>
  <si>
    <t>Target-population</t>
  </si>
  <si>
    <t>Start year</t>
  </si>
  <si>
    <t>Stakeholders</t>
  </si>
  <si>
    <t>Funding</t>
  </si>
  <si>
    <t>Accumulated investment to date</t>
  </si>
  <si>
    <t>SDG goals</t>
  </si>
  <si>
    <t>1 (No poverty), 2 (zero hunger), 3 (good health and well-being), 4 (quality education), 5 (gender equality), 6 (clean water and sanitation), 7 (affordable and clean energy), 8 (decent work and economic growth), 9 (industry, innovation and infrastructure), 10 (reduced inequalities), 11 (sustainable cities and communities), 12 (responsible consumption and production), 13 (climate action), 14 (life below water), 15 (life on land), 16 (peace, justice and strong institutions), 17 (partnerships for thegoals)</t>
  </si>
  <si>
    <t>If in communications or media, SDG specific goals</t>
  </si>
  <si>
    <t>Promoting freedom of expression, Ensuring public access to information, Sharing knowledge, Promoting inclusiveness, Fostering innovation</t>
  </si>
  <si>
    <t>Did COVID19 accelarate or incentivise project</t>
  </si>
  <si>
    <t>Is project related to COVID19</t>
  </si>
  <si>
    <t>Fujitsu AI Ethics Impact Assessment Casebook</t>
  </si>
  <si>
    <t>Service-overview</t>
  </si>
  <si>
    <t>service-customer-customisability</t>
  </si>
  <si>
    <t>yes, no, unknown</t>
  </si>
  <si>
    <t>does system require customisation for each use-case</t>
  </si>
  <si>
    <t>service-requirements</t>
  </si>
  <si>
    <t>does the use-case have customer set requirements</t>
  </si>
  <si>
    <t>usage cases</t>
  </si>
  <si>
    <t>user characteristics and environment, AI task</t>
  </si>
  <si>
    <t>stakeholders+roles-AI-service provider</t>
  </si>
  <si>
    <t>stakeholders+roles-developer</t>
  </si>
  <si>
    <t>stakeholders+roles-business users</t>
  </si>
  <si>
    <t>stakeholders+roles-consumers</t>
  </si>
  <si>
    <t>stakeholders+roles-training data provider</t>
  </si>
  <si>
    <t>stakeholders+roles-training data acquirer</t>
  </si>
  <si>
    <t>stakeholders+roles-training data source</t>
  </si>
  <si>
    <t>stakeholders+roles-inferential data provider</t>
  </si>
  <si>
    <t>stakeholders+roles-inferential data source</t>
  </si>
  <si>
    <t>stakeholders+roles-inferential data acquirer</t>
  </si>
  <si>
    <t>stakeholders+roles-observers</t>
  </si>
  <si>
    <t>stakeholders+roles-service UI/API provider</t>
  </si>
  <si>
    <t>stakeholders+roles-judgement target</t>
  </si>
  <si>
    <t>persons evaluated by the system</t>
  </si>
  <si>
    <t>stakeholders+roles-service authorizer</t>
  </si>
  <si>
    <t>stakeholders+roles-others</t>
  </si>
  <si>
    <t>presence/absence of a human-in- the-loop</t>
  </si>
  <si>
    <t>Presence/absence of existing methods</t>
  </si>
  <si>
    <t>AI task-task overview</t>
  </si>
  <si>
    <t>AI task-problem class</t>
  </si>
  <si>
    <t>Classification, recommendation, regression, natural language processing, speech recognition, image recognition, image generation</t>
  </si>
  <si>
    <t>AI task-output</t>
  </si>
  <si>
    <t>AI task-technology</t>
  </si>
  <si>
    <t>Own, OSS, Own + OSS, other companies' technology</t>
  </si>
  <si>
    <t>AI task-model requirements</t>
  </si>
  <si>
    <t>AI task-runtime training data requirement</t>
  </si>
  <si>
    <t>AI task-realtime performance</t>
  </si>
  <si>
    <t>AI task-assurance</t>
  </si>
  <si>
    <t>training data- Breakdown provider and source</t>
  </si>
  <si>
    <t>training data-Teacher labels</t>
  </si>
  <si>
    <t>Details of model classes learnt from</t>
  </si>
  <si>
    <t>training data-Protective attributes/ attributes used for fairness verification and mitigation</t>
  </si>
  <si>
    <t>training data-Presence/absence of personal information</t>
  </si>
  <si>
    <t>training data-Notes on data acquisition</t>
  </si>
  <si>
    <t>training data-data storage</t>
  </si>
  <si>
    <t>inferential data-Breakdown, provider and source</t>
  </si>
  <si>
    <t>inferential data-Protective attributes/ attributes used for fairness verification and mitigation</t>
  </si>
  <si>
    <t>inferential data-Presence/absence of personal information</t>
  </si>
  <si>
    <t>inferential data-notes on data acquisition</t>
  </si>
  <si>
    <t>AI System Output</t>
  </si>
  <si>
    <t xml:space="preserve">Citations/ reference articles/ </t>
  </si>
  <si>
    <t>risk events</t>
  </si>
  <si>
    <t>Risk-events</t>
  </si>
  <si>
    <t>Describes occurrences of harm in practical terms (e.g, how a process of loan approvals might lead to harm via biased decision events)</t>
  </si>
  <si>
    <t>risk factors</t>
  </si>
  <si>
    <t>Risk-factors</t>
  </si>
  <si>
    <t>Describes factors that can lead to risk events (including other risk events), e.g., poor data quality or failure to mitigate bias.</t>
  </si>
  <si>
    <t>AI ethics risk</t>
  </si>
  <si>
    <t xml:space="preserve">overarching risks e.g. injustice in loan decisions based on demographic </t>
  </si>
  <si>
    <t>AI ethical characteristics</t>
  </si>
  <si>
    <t>ethical or legal principles of relevance</t>
  </si>
  <si>
    <t>System diagram</t>
  </si>
  <si>
    <t>image</t>
  </si>
  <si>
    <t xml:space="preserve">Sheet: model </t>
  </si>
  <si>
    <t xml:space="preserve">Takes the set of sites from which cases have been derived and extracts the structure of the cases. </t>
  </si>
  <si>
    <t>Column definitions are:</t>
  </si>
  <si>
    <t>UID, imposed</t>
  </si>
  <si>
    <t>Original site name/URL</t>
  </si>
  <si>
    <t>The facet/feature name as given on the site</t>
  </si>
  <si>
    <t>The structure of the facet, either a list, or property (YYYY, YYYY-YYYY, $, locale, string)</t>
  </si>
  <si>
    <t>A facet named based on analysis of the feature and comparison across the sites to create a unifying facet name</t>
  </si>
  <si>
    <t>combined-structure</t>
  </si>
  <si>
    <t>The combined structures used across all (either a list, or list of properties)</t>
  </si>
  <si>
    <t>any notes or further description of the facet</t>
  </si>
  <si>
    <t>the theme of the facet (descrpitive, use-focus, tech-focus, ownership-focus, issue-focus, scale-focus)</t>
  </si>
  <si>
    <t>Useful regex replace Notepad++</t>
  </si>
  <si>
    <t>(\s*\d{1,2} Incident.{0,1}\s*)</t>
  </si>
  <si>
    <t>db</t>
  </si>
  <si>
    <t>total cases</t>
  </si>
  <si>
    <t>filter applied</t>
  </si>
  <si>
    <t>relevant cases</t>
  </si>
  <si>
    <t>%</t>
  </si>
  <si>
    <t>notes</t>
  </si>
  <si>
    <t>license</t>
  </si>
  <si>
    <t>about'</t>
  </si>
  <si>
    <t>locale</t>
  </si>
  <si>
    <t>who</t>
  </si>
  <si>
    <t>launched</t>
  </si>
  <si>
    <t>last update</t>
  </si>
  <si>
    <t>github / infrastructure</t>
  </si>
  <si>
    <t>Search strategy</t>
  </si>
  <si>
    <t>Domain -&gt; education</t>
  </si>
  <si>
    <t>all links to external news articles, very little commentary</t>
  </si>
  <si>
    <t>cc-by</t>
  </si>
  <si>
    <t xml:space="preserve">This project is an attempt to critique the dominant narrative of ‘Artificial Intelligence’ and ‘data-driven governance’ in India, by documenting the use of Automated Decision Making Systems or ADMS, exploring their social, political and technological contexts, and documenting the actual and potential harms that they pose to individual and collective rights. It also provides activists, journalists, lawyers and affected individuals with the tools to understand and mitigate these harms using participatory legal processes and principles for design and regulation. </t>
  </si>
  <si>
    <t>india</t>
  </si>
  <si>
    <t>Independent india based research and design team with funding from Mozilla Foundation</t>
  </si>
  <si>
    <t>2019-20</t>
  </si>
  <si>
    <t>https://github.com/ai-observatory/ai-observatory.github.io</t>
  </si>
  <si>
    <t>`- “Main government division (COFOG I level” -&gt; “Education”
    - Returns two results, [https://ai-watch.github.io/AI-watch-T6-X/service/90091.html](https://ai-watch.github.io/AI-watch-T6-X/service/90091.html) and [https://ai-watch.github.io/AI-watch-T6-X/service/90063.html](https://ai-watch.github.io/AI-watch-T6-X/service/90063.html)
- Broader query: “Government group (COFOG II level)” -&gt; “ "cultural services" (2), Education (1), Family and Children (4), R&amp;D education (1), unemployment (3).</t>
  </si>
  <si>
    <t>effectively a list of use case. None of the purpose or innovative potential elements are complted, so abstract is only key field.</t>
  </si>
  <si>
    <t>Github repo lists The European Union Public Licence (EUPL)</t>
  </si>
  <si>
    <t>The AI Watch T6 Explorer (AIWatch-T6-X) is an exercise to provide an integrated view of public services using AI, and to derive statistical data from them.
Service records are collected from voluntarily contributed data sources (e.g., surveys, catalogues, datasets), which are harmonised into a common data schema - nothing complicated, just a flat list of attributes, as the name and description of the service, the geographic area covered, its social and policy uptake (if any).</t>
  </si>
  <si>
    <t>Europe</t>
  </si>
  <si>
    <t>EU funded https://ai-watch.ec.europa.eu/index_en</t>
  </si>
  <si>
    <t>2021?</t>
  </si>
  <si>
    <t>https://github.com/AI-Watch/AI-watch-T6-X/</t>
  </si>
  <si>
    <t>AIAAIC</t>
  </si>
  <si>
    <t>Sector was filtered with a text filter “contains: education”</t>
  </si>
  <si>
    <t>comprising both pending and confirmed cases. Cases are links to external sources, with indication of purpose, what triggered the media coverage, issues, and transparency all as categories</t>
  </si>
  <si>
    <t>cc-by-sa</t>
  </si>
  <si>
    <t>An independent, open, public interest resource, the AIAAIC Repository details incidents and controversies driven by and relating to artificial intelligence, algorithms, and automation. 
The AIAAIC Repository was started in June 2019 as a private, professional project to better understand the reputational risks of artificial intelligence. It subsequently evolved into a more comprehensive initiative that collects, dissects, examines, and divulges a broad range of incidents and issues posed by AI, algorithmic, and automation systems.
The repository helps answer the following kinds of questions:
    What are the top risks of AI, algorithms and automation? 
    Which sectors and countries are most exposed to AI incidents and controversies?
    Which AI, algorithmic and automation technologies are most likely to result in incidents or controversies?
    What forms do AI, algorithmic and automation incidents take? 
    What are the principal triggers that turn an AI or algorithmically-driven or related problem or issue into a public incident or controversy?
    Which kinds of incidents and controversies result from inadequate, poor, inaccurate or misleading AI transparency and openness?</t>
  </si>
  <si>
    <t>International (based UK)</t>
  </si>
  <si>
    <t xml:space="preserve">AIAAIC is an independent, non-partisan, public interest initiative founded on the belief that AI, algorithms, and automation, and the organisations and individuals involved in their design, development, and deployment, must be transparent and honest about their aims and how they go about pursuing them. AIAAIC was founded in 2019 by Charlie Pownall. Long fascinated by technology and its impact on business and society, Charlie is an active proponent of strong digital rights and safe, transparent, and trustworthy technologies. An RSA Fellow, he is a member of the European Commission’s European AI Alliance and digital rights advocacy organisation the Open Rights Group. In former lives, Charlie was an EU official, speechwriter, journalist, and reputation risk and communications consultant. </t>
  </si>
  <si>
    <t>Static site on googlesheets</t>
  </si>
  <si>
    <t>Authors were aware via existing use or in course of searches regarding other topics</t>
  </si>
  <si>
    <t>filtering [http://www.algoritmospublicos.cl/searchbar?search=educaci%C3%B3n](http://www.algoritmospublicos.cl/searchbar?search=educaci%C3%B3n) to education</t>
  </si>
  <si>
    <t>SDG targeted is listed, and some descriptive case text</t>
  </si>
  <si>
    <t>Our goal is to give visibility to support systems or automated decision-making in the Chilean public sector, seeking to encourage public institutions to innovate.
We understand that the country wants and must advance in the improvement of governance and the opening of data, therefore, through the repository, we want to contribute to such work.</t>
  </si>
  <si>
    <t>Chile</t>
  </si>
  <si>
    <t>Chilean researchers</t>
  </si>
  <si>
    <t>?</t>
  </si>
  <si>
    <t>based on ODImpact repo</t>
  </si>
  <si>
    <t>bias in AI spreadsheet</t>
  </si>
  <si>
    <t>80 (excl due to license)</t>
  </si>
  <si>
    <t>Industry -&gt; 'education'</t>
  </si>
  <si>
    <t>6 (excl due to license)</t>
  </si>
  <si>
    <t>indicates identity/demographic impacted, if bias is being addressed, and descriptive. Largely external links.</t>
  </si>
  <si>
    <t>none provided</t>
  </si>
  <si>
    <t>This tracker outlines examples of documented bias in artificial intelligence, particularly machine learning, systems. It is meant to support business leaders and other stakeholders in identifying examples relevant to their context to understand where / how bias can enter in AI systems, as well as consequences. It is an accompanying resource to our playbook for business leaders on Mitigating Bias in Artificial Intelligence: https://haas.berkeley.edu/equity/industry/playbooks/mitigating-bias-in-ai/.
In our playbook we refer to AI systems that result in either (1) incorrect outputs / predictions for certain populations and/or (2) discriminatory output / predictions for certain populations as ""biased AI"". Biased AI systems can unfairly allocate opportunities, resources or information; infringe on civil liberties; pose a detriment to the safety of individuals; fail to provide the same quality of service to some people as others; and negatively impact a person’s wellbeing such as by being derogatory or offensive. Biased AI can negatively impact individuals, society and business. 
This tracker focuses on examples pertaining to bias in specific AI systems -- primarily machine learning. However, it also includes examples of bias seen in two widely used image datasets, on the basis of research showing that this bias is evident in the outputs of algorithms trained on these images.</t>
  </si>
  <si>
    <t>international (USA led)</t>
  </si>
  <si>
    <t>Berkley academics</t>
  </si>
  <si>
    <t>unclear</t>
  </si>
  <si>
    <t>googlesheet</t>
  </si>
  <si>
    <t>incidentdatabase.ai</t>
  </si>
  <si>
    <t>Classifications: CSET:Sector of Deployment:Education</t>
  </si>
  <si>
    <t xml:space="preserve">includes full media coverage of incidents, along with classifications (see 'model' sheet), but these are simple labels (and hard to search by), with little justification for them. E.g., incident 78, the IB implemented an algorithm (as did the UK) and incident 86 Irish leaving cert, both classified as low harm severity, and harm type 'Harm to social or political systems', but the nuanced issues here are glossed.
Incident 9 is use of performance pay based on value add in NYC, classed as 'Financial harm' type, and 'negligible' severity, again there are interesting issues here worth unpacking (why was this implemented? These approaches are fatally flawed but we should still try to understand the narrative), etc.
Incident 96 is similar, but rated 'Harm to civil liberties' and moderate, </t>
  </si>
  <si>
    <t xml:space="preserve">Github repo provides Apache License, Version 2.0 </t>
  </si>
  <si>
    <t>The AI Incident Database is dedicated to indexing the collective history of harms or near harms realized in the real world by the deployment of artificial intelligence systems. Like similar databases in aviation and computer security, the AI Incident Database aims to learn from experience so we can prevent or mitigate bad outcomes.
You are invited to submit incident reports, whereupon submissions will be indexed and made discoverable to the world. Artificial intelligence will only be a benefit to people and society if we collectively record and learn from its failings. (Learn More)</t>
  </si>
  <si>
    <t>international (based USA)</t>
  </si>
  <si>
    <t xml:space="preserve">The AI Incident Database is a project of the Responsible AI Collaborative, an organization chartered to advance the AI Incident Database. The governance of the Collaborative is architected around the participation in its impact programming. For more details, we invite you to read the founding report and learn more on our board and contributors. Funded by partnership on AI, mix of corporate and academic directors. </t>
  </si>
  <si>
    <t>https://github.com/responsible-ai-collaborative/aiid</t>
  </si>
  <si>
    <t>OASI</t>
  </si>
  <si>
    <t>Filtered ‘Domain’ to ‘Education &amp; training’</t>
  </si>
  <si>
    <t>Provides helpful labels for cases along lines of aim and social impact, but otherwise just links to external sources</t>
  </si>
  <si>
    <t>The Observatory’s objective is to better understand the risks and challenges posed by algorithms and machine learning processes. After publishing the Guide to Algorithmic Auditing, its methodology to audit algorithms, now Eticas brings together the algorithms used by governments and companies all around the world to shed light on their use and impact. 
The Observatory of Algorithms with Social Impact aims to clarify the basic concepts as definitions of algorithm, machine learning and other relevant concepts. But OASI also contains a Register of algorithms being developed and implemented by different institutions and organisations across the world. The OASI Register gathers, classifies and makes algorithms searchable, and is regularly updated with new content.</t>
  </si>
  <si>
    <t>international (Spain led)</t>
  </si>
  <si>
    <t>Eticas Foundation,  Eticas Foundation is a nonprofit associated with the Eticas Group. We promote research, forecasting, awareness, advocacy and training on the interaction between technology, data and society. Based in Spain.</t>
  </si>
  <si>
    <t>airtable</t>
  </si>
  <si>
    <t>odimpact.org</t>
  </si>
  <si>
    <t>filtering http://odimpact.org/ to ‘education’ sector</t>
  </si>
  <si>
    <t>Provides a narrative overview which is quite interesting (although focused on the positive outcomes), doesn't discuss tradeoffs in any focused way, and the narrative doesn't build up a common language (or ontology). Key fields are:  impact, risks, lessons learned, looking forward, conclusion,
**Impact** is described narratively, in relation to:
- New Knowledge and Insights    
- Benefits to the [domain] Research Community
- financial impact
- UN Big Data Challenge and the Value of a Model
Similarly with risks</t>
  </si>
  <si>
    <t>The Open Data’s Impact repository, developed by the GovLab in partnership with Omidyar Network, seeks to:
    Provide a more nuanced understanding of the various processes and factors underlying the demand, supply, release, use and ultimately impact of open data.
    Assess and provide evidence for the premise that open data has the potential to impact society in a variety of beneficial ways;
    Provide actionable insights to policymakers, civil society representatives, entrepreneurs, researchers and others seeking to release or use open data.
The repository comprises two research collections: The Global Impact of Open Data and Open Data for Developing Economies</t>
  </si>
  <si>
    <t>International (USA &amp; UK led)</t>
  </si>
  <si>
    <t>Under the leadership of Andrew Young and Stefaan Verhulst, and in close collaboration with Laura Bacon of Omidyar Network, The Global Impact of Open Data initiative saw the development of 19 case studies of open data projects launched around the world, and a key findings paper articulating key findings across the case studies. In addition, Becky Hogge contributed six case studies focused on the United Kingdom (Full report of Becky Hogge available here).</t>
  </si>
  <si>
    <t>https://github.com/GovLab/open-data-impact-case-studies</t>
  </si>
  <si>
    <t>filtering https://fairlac.iadb.org/en/observatorio to education sector</t>
  </si>
  <si>
    <t>Total number of cases inferred, URL for pagination https://fairlac.iadb.org/en/observatorio?combine=&amp;sector=All&amp;field_pais_observatorio_value=All&amp;page=14</t>
  </si>
  <si>
    <t>The observatory is an effort to map initiatives that are changing the way we make social policy.
A strong ecosystem where experiences and lessons are shared is crucial for Latin America to become a referent in the ethical and responsible use of AI for social good.
If you want to include your use case of responsible AI, please tell us more in this form.</t>
  </si>
  <si>
    <t>Latin America</t>
  </si>
  <si>
    <t>Inter-American Development Bank</t>
  </si>
  <si>
    <t>broad-category</t>
  </si>
  <si>
    <t>repo-label</t>
  </si>
  <si>
    <t>Key</t>
  </si>
  <si>
    <t>Item Type</t>
  </si>
  <si>
    <t>Publication Year</t>
  </si>
  <si>
    <t>Author</t>
  </si>
  <si>
    <t>Publication Title</t>
  </si>
  <si>
    <t>ISBN</t>
  </si>
  <si>
    <t>ISSN</t>
  </si>
  <si>
    <t>DOI</t>
  </si>
  <si>
    <t>Url</t>
  </si>
  <si>
    <t>Abstract Note</t>
  </si>
  <si>
    <t>Date</t>
  </si>
  <si>
    <t>Date Added</t>
  </si>
  <si>
    <t>Date Modified</t>
  </si>
  <si>
    <t>Access Date</t>
  </si>
  <si>
    <t>case</t>
  </si>
  <si>
    <t>further detail</t>
  </si>
  <si>
    <t>dropout-risk</t>
  </si>
  <si>
    <t>RLXCISNP</t>
  </si>
  <si>
    <t>webpage</t>
  </si>
  <si>
    <t>Aadhaar in Andhra: Chandrababu Naidu, Microsoft Have a Plan For Curbing School Dropouts</t>
  </si>
  <si>
    <t>The Wire</t>
  </si>
  <si>
    <t>The massive data-driven governance project brings focus on the efficiency of government schools, data privacy and the role of Aadhaar in technology-driven development.</t>
  </si>
  <si>
    <t>PJGUALIS</t>
  </si>
  <si>
    <t>newspaperArticle</t>
  </si>
  <si>
    <t>Chennai government school sees 85% drop in latecomers</t>
  </si>
  <si>
    <t>The Times of India</t>
  </si>
  <si>
    <t>0971-8257</t>
  </si>
  <si>
    <t>https://timesofindia.indiatimes.com/city/chennai/chennai-government-school-sees-85-drop-in-latecomers/articleshow/71121118.cms</t>
  </si>
  <si>
    <t>A government school in Triplicane has seen a sharp drop in the rate of latecomers and attendance defaulters from 80 to 12, within a month of installin</t>
  </si>
  <si>
    <t>admissions-algorithm</t>
  </si>
  <si>
    <t>2HHTUTUT</t>
  </si>
  <si>
    <t>blogPost</t>
  </si>
  <si>
    <t>news</t>
  </si>
  <si>
    <t>RTE free quota rules changed: First preference to government schools</t>
  </si>
  <si>
    <t>News Karnataka</t>
  </si>
  <si>
    <t>https://newskarnataka.com/karnataka/bengaluru/rte-free-quota-rules-changed-first-preference-to-government-schools/08022019</t>
  </si>
  <si>
    <t>Bengaluru: Here is a big shocker for the thousands of parents and children who are seeking admission in their nearest private school under the Right to Education (RTE) quota in the upcoming academic year 2019-20. With the idea of saving the government schools, the state government has directed the Department of Public Instruction (DPI) to re-map the schools in all the wards and neighbourhoods.</t>
  </si>
  <si>
    <t>CN9YC4FH</t>
  </si>
  <si>
    <t>‘Fix RTE mapping software’</t>
  </si>
  <si>
    <t>https://timesofindia.indiatimes.com/city/nagpur/fix-rte-mapping-software/articleshow/73850161.cms</t>
  </si>
  <si>
    <t>Nagpur: As admission season for free seats under the 25% Right To Education (RTE) quota nears, a city-based education activist has demanded that the g.</t>
  </si>
  <si>
    <t>927JDNUI</t>
  </si>
  <si>
    <t>Incorporating various quotas in software delays RTE admissions</t>
  </si>
  <si>
    <t>https://timesofindia.indiatimes.com/city/nagpur/incorporating-various-quotas-in-software-delays-rte-admissions/articleshow/68118991.cms</t>
  </si>
  <si>
    <t>NAGPUR: Incorporating different quotas into RTE’s school admission software has delayed the 2019-20 admission process, which was scheduled on Monday.</t>
  </si>
  <si>
    <t>quality-assurance-targeting</t>
  </si>
  <si>
    <t>NW8BPN9L</t>
  </si>
  <si>
    <t>AI-X | Verontrustingen - Enabling accurate predictions to detect day-care services which require further inspection</t>
  </si>
  <si>
    <t>https://ai-watch.github.io/AI-watch-T6-X/service/90009.html</t>
  </si>
  <si>
    <t>In 2014, the Flemish Agency for Child and Family (Kind en Gezin) developed an AI system which enables more accurate predictions to detect day-care services which require further inspection. These inspections enable the agencies to keep the quality of the day-care services high and to improve the wellbeing of children. The Child and Family agency does not carry out the inspections itself but works together with the Regional Health Care Inspection Unit of the Department of Welfare, Public Health and Family. However, there is limited capacity available to conduct all the inspections. For a long period of time, there has been an interest to figure out how to optimise the inspection capacity. The use of data had been considered as way to enhance existing inspection practices and optimize the scarce amount of inspectors. The predictive system developed uses a supervised machine learning method (logistic regression and XGBoost) to analyse various internal and external data from the Health Care Inspection Unit. Combining the recommendations of the predictive system with existing staff experience and expertise enables more targeted and data-driven interventions.</t>
  </si>
  <si>
    <t>jobs-or-course-pathways-or-recommenders</t>
  </si>
  <si>
    <t>B5WQFTQQ</t>
  </si>
  <si>
    <t>AI-X | OTT - Predicting employment pathways</t>
  </si>
  <si>
    <t>https://ai-watch.github.io/AI-watch-T6-X/service/90024.html</t>
  </si>
  <si>
    <t>The Estonian Unemployment Insurance Fund uses profiling to identify the position that suits a job seeker the most. Based on machine-learning software, the solution assists people by suggesting job positions according to their qualifications. The application (OTT) provides job seekers with better and more accurate suggestions on where they could work and offers customized recommendations on re-education and reskilling. OTT is a tool used by civil servants to improve the understanding of the clients’ needs. It is an AI system that employs more than 100 000 client records to estimate the probabilities of different employment pathways, systematizes clients to provide support where it is most needed, and distributes the workload between civil servants. An early version of the project aimed to estimate the probability of becoming long-term unemployed, but this was difficult and not useful. Now, the system finds the probability of finding a new job and is regarded as much more useful. The AI has been created in collaboration with Citis, Nortal and Resta.</t>
  </si>
  <si>
    <t>JBXGLREA</t>
  </si>
  <si>
    <t>AI-X | LaBonneBoite - Identification of companies with a high probability of hiring</t>
  </si>
  <si>
    <t>https://ai-watch.github.io/AI-watch-T6-X/service/90043.html</t>
  </si>
  <si>
    <t>La Bonne Boite is an online tool that identifies companies with a high probability of hiring within the next six months in the sector and area selected by the seeker. The objective of La Bonne Boite is to help jobseekers find job opportunities that are not published by employers (i.e. "hidden vacancies") and to predict which companies are most likely to hire in the near future. La Bonne Boite is one of the most used job searching services in France and it is about to be further developed in order to target more specific types of jobseekers, like students, that are looking for part-time jobs. This search engine improves a jobseeker's chance of securing a job interview on the basis of spontaneous job applications. La Bonne Boite's computer code can be copied and used by others. There is also an Application Programming Interface (API) which enables the duplication of La Bonne Boite on other websites.</t>
  </si>
  <si>
    <t>automated-child-linked-data</t>
  </si>
  <si>
    <t>Y5MQPKQX</t>
  </si>
  <si>
    <t>AI-X | Child benefit - Voice assistant for parents support</t>
  </si>
  <si>
    <t>https://ai-watch.github.io/AI-watch-T6-X/service/90050.html</t>
  </si>
  <si>
    <t>Parents are required by law to provide the registry office with information on the registration of their child in the first days after the birth of their child to the registrar's office, to determine the name and to create the first formal thus also create the first formal prerequisite for receiving parental and child benefits. The bureaucratic burden is increased by the fact that documents are requested at different places in a redundant manner and that there is usually (still) no electronic data exchange. Immediately after the birth, this creates additional work for many parents - in addition to the often tense domestic situation. The guiding principle of the project is: "The data runs, not the parents". First, in 2018, a citizen-friendly, only three-page combination form was developed for entering all necessary data once. Thanks to a cross-institutional parents can hand it in directly at the maternity clinic, and the cooperation partners take care of everything else. take care of everything else. Parents now receive their child's birth certificate by post much faster. The parents now receive their child's birth certificate, the tax ID, the entry in the registration system and the child benefit notice much more quickly by post. The child benefit is transferred directly to their account. On this basis, an online service was service was developed in 2019, which will initially be offered as a pilot to a limited target group in June 2020. at the Asklepios Clinic in Altona. The pilot also includes the use of a voice assistance system to enable the combined application to be completed more easily and with fewer barriers. At stationary terminals in clinics or via tablets or smartphones, parents are guided linguistically through the process. guided through the process. Output of the application data at the responsible registry offices or the family insurance fund. A downstream system checks whether possible follow-up questions are required. Additional link: https://www.hamburg.de/kinderleicht-zum-kindergeld/14362340/ki-kinderleicht-zum-kindergeld/ Additional link: https://www.fokus.fraunhofer.de/de/dps/projekte/Kinderleicht_zum_Kindergeld</t>
  </si>
  <si>
    <t>77GIXBSY</t>
  </si>
  <si>
    <t>AI-X | Study certificates - Automatic recognition for applying for child benefit</t>
  </si>
  <si>
    <t>https://ai-watch.github.io/AI-watch-T6-X/service/90054.html</t>
  </si>
  <si>
    <t>To apply for child benefit, the current certificate of study of the child in question must be submitted twice a year. This results in a high volume of documents to be checked by hand, especially since the German universities could not agree on a uniform form.The client uploads the certificate of study to an appropriate website. The text of the certificate of study is extracted with OCR (Optical Character Recognition) and transferred to the system for classification. Four issues are checked: -Is it a certificate of study (yes/no) and with what probability (score)? probability (score)? -Is it the right child? -Is it the correct validity period/semester? -Is it a known German university? The result of the classification is displayed to the employees in the specialist procedure of the family benefits office. At the same time, the result of the check procedure "Studienbescheinigung ja /nein" (certificate of study yes /no) is indicated. This must then be actively accepted by the employee. The training data currently consists of 60,000 study certificates that are semi-automatically annotated and annotated and then used for training. Using a specially developed algorithm, the personal data is anonymised before classification and can therefore also be used as training data. and can therefore also be used as training data. The classification of the study certificate is carried out by: Naive Base/Support Vector Machine / Logistic Regression. To NLP (Natural Language Processing), Named Entity Recognition is used for data extraction.</t>
  </si>
  <si>
    <t>Q&amp;A-chatbot</t>
  </si>
  <si>
    <t>8Y28KRHV</t>
  </si>
  <si>
    <t>AI-X | Borbot - Virtual assistant for museums</t>
  </si>
  <si>
    <t>https://ai-watch.github.io/AI-watch-T6-X/service/90061.html</t>
  </si>
  <si>
    <t>Borbot (acronym for Bourbons and Robotics) is a virtual assistant, adopted by the National Museum of the Royal Palace of Caserta, which through machine learning techniques is able to answer user questions, providing detailed tourist information and news about the monument. The mobile system supports the Museum's front office service and allows customer service staff to concentrate on the services with greater added value.</t>
  </si>
  <si>
    <t>NQQC825C</t>
  </si>
  <si>
    <t>AI-X | Pierino - PIatform for the extraction and retrieval of online information</t>
  </si>
  <si>
    <t>https://ai-watch.github.io/AI-watch-T6-X/service/90063.html</t>
  </si>
  <si>
    <t>Pierino (acronym for PIatform for the extraction and retrieval of online information) is a platform for the automatic analysis of linguistic data, which works through AI semantic analysis techniques and modules for the automatic treatment of natural language.The platform was used for the first time by the Ministry of Education to analyze the data of the public consultation "The good school" and made it possible to process and synthesize 270 thousand comments in less than a week, making it possible to significantly reduce analysis times of the questionnaires. The platform was designed in such a way to be as flexible as possible to quickly process data from future consultations.</t>
  </si>
  <si>
    <t>mining-internal-knowledge-base</t>
  </si>
  <si>
    <t>H3XSUZIG</t>
  </si>
  <si>
    <t>AI-X | Nancy - Access to National library assets</t>
  </si>
  <si>
    <t>https://ai-watch.github.io/AI-watch-T6-X/service/90091.html</t>
  </si>
  <si>
    <t>The Norwegian national library's solution based on commercially available AI to provide better access and deeper insight into their extensive collection of text, images and video.</t>
  </si>
  <si>
    <t>FIN7BG8Z</t>
  </si>
  <si>
    <t>AI-X | EPISA - Entity and property inference for semantic archives</t>
  </si>
  <si>
    <t>https://ai-watch.github.io/AI-watch-T6-X/service/90105.html</t>
  </si>
  <si>
    <t>EPISA uses natural language processing, entity recognition, and automatic learning methods in order to explore the records of documents and documents themselves if they are in digital form. From the descriptions produced by archivists, entities and relationships will be extracted that will populate a description model, semantically richer than the current one and easier to deal with automatically.</t>
  </si>
  <si>
    <t>unemployment-risk</t>
  </si>
  <si>
    <t>KBMUE42H</t>
  </si>
  <si>
    <t>AI-X | Portugal - Predicting long term unemployment</t>
  </si>
  <si>
    <t>https://ai-watch.github.io/AI-watch-T6-X/service/90108.html</t>
  </si>
  <si>
    <t>This project builds upon unemployment data held by the public employment service with additional data sources in order to produce a score reflecting the risk of a person to become long term unemployment (12 months or longer). This will enable the agency to tailor actions to this person.</t>
  </si>
  <si>
    <t>5LKXMGMF</t>
  </si>
  <si>
    <t>AI-X | EHPS - Early help profiling system to identify children and families considered vulnerable</t>
  </si>
  <si>
    <t>https://ai-watch.github.io/AI-watch-T6-X/service/90141.html</t>
  </si>
  <si>
    <t>A predictive system called the "Early Help Profiling System (EHPS)" used in Hackney County (London), which uses data from a variety of different sources to identify children and families considered vulnerable and at risk of child abuse to the municipality. The data includes statistics from different government agencies, such as school attendance, housing information, economic indicators, and others. This allows early intervention to these families, avoiding the occurrence of a crisis with more expensive follow-up actions. Each month, the social workers team gets a list of 20 families who are of high risk and unknown to the social workers at that time. Social workers then decide based on the information to conduct an early intervention, such as support from a child centre or a health assessment. It has been reported that the model had a high accuracy, with more than 80% of the risk alerts deemed valid, despite challenges with continuous updating of some data sources. The system was expected to help councils save around one million euro per year by having early, targeted interventions. However, the system was heavily criticized. The nature of the data collection and the risk assessment was very opaque as data is processed by a private company, leading to concerns by citizens. Those whose data was used were not informed and it was kept a secret which indicators were to determine the risks, since a private company was responsible for the development and argued that the information was commercially sensitive. Others noticed that the system was only put in place to cope with the austerity measures put in place, as the system was advertised to maximize payments from the Troubled Families programme. Now Hackney Council stopped working with the programme as it did not realise the expected benefits.</t>
  </si>
  <si>
    <t>wellbeing-mental-health-chatbot</t>
  </si>
  <si>
    <t>\54NA69IE</t>
  </si>
  <si>
    <t>AIAAIC0883</t>
  </si>
  <si>
    <t>Mindline at Work for MOE</t>
  </si>
  <si>
    <t>https://www.aiaaic.org/aiaaic-repository/ai-and-algorithmic-incidents-and-controversies/singapore-moe-mindline-at-work-app</t>
  </si>
  <si>
    <t>Country(s): Singapore</t>
  </si>
  <si>
    <t>Sector(s): Govt - education; Govt - health</t>
  </si>
  <si>
    <t>Operator(s): Singapore Ministry of Education</t>
  </si>
  <si>
    <t>Developer(s): Wysa</t>
  </si>
  <si>
    <t xml:space="preserve">System name(s): Mindline at Work for MOE </t>
  </si>
  <si>
    <t>Technology(ies): Chatbot; NLP/text analysis</t>
  </si>
  <si>
    <t>Purpose(s): Promote mental health</t>
  </si>
  <si>
    <t>Media trigger(s): User comments/complaints</t>
  </si>
  <si>
    <t xml:space="preserve">Issue(s): Accuracy/reliability; Appropriateness/need; Effectiveness/value </t>
  </si>
  <si>
    <t>Transparency: Black box; Marketing</t>
  </si>
  <si>
    <t>External impact: Physical, material, and non-material</t>
  </si>
  <si>
    <t xml:space="preserve">: </t>
  </si>
  <si>
    <t xml:space="preserve">Internal impact: </t>
  </si>
  <si>
    <t>weaponised-drones-for-security-USA</t>
  </si>
  <si>
    <t>AIAAIC0874</t>
  </si>
  <si>
    <t>Axon school security taser drones</t>
  </si>
  <si>
    <t>https://www.aiaaic.org/aiaaic-repository/ai-and-algorithmic-incidents-and-controversies/axon-school-security-taser-drones</t>
  </si>
  <si>
    <t>Country(s): USA</t>
  </si>
  <si>
    <t>Sector(s): Education</t>
  </si>
  <si>
    <t xml:space="preserve">Operator(s): </t>
  </si>
  <si>
    <t>Developer(s): Axon</t>
  </si>
  <si>
    <t>System name(s): Axon Air</t>
  </si>
  <si>
    <t>Technology(ies): Drone; Computer vision</t>
  </si>
  <si>
    <t>Purpose(s): Strengthen security</t>
  </si>
  <si>
    <t>Media trigger(s): Company statement</t>
  </si>
  <si>
    <t xml:space="preserve">Issue(s): Appropriateness/need; Effectiveness/value; Privacy; Surveillance; Bias/discrimination - race, ethnicity </t>
  </si>
  <si>
    <t>Transparency: Governance; Marketing</t>
  </si>
  <si>
    <t xml:space="preserve">External impact: </t>
  </si>
  <si>
    <t>: Programme suspension</t>
  </si>
  <si>
    <t>engagement-emotion-classification</t>
  </si>
  <si>
    <t>AIAAIC0865</t>
  </si>
  <si>
    <t>Intel AI student emotion monitoring</t>
  </si>
  <si>
    <t>https://www.aiaaic.org/aiaaic-repository/ai-and-algorithmic-incidents-and-controversies/intel-ai-student-emotion-monitoring</t>
  </si>
  <si>
    <t>Developer(s): Intel; Classroom Technologies</t>
  </si>
  <si>
    <t>System name(s): Class</t>
  </si>
  <si>
    <t>Technology(ies): Emotion recognition; Facial analysis</t>
  </si>
  <si>
    <t>Purpose(s): Improve student engagement</t>
  </si>
  <si>
    <t>Media trigger(s): Media report</t>
  </si>
  <si>
    <t>Issue(s): Accuracy/reliability; Pseudoscience; Privacy; Surveillance</t>
  </si>
  <si>
    <t>Transparency: Black box</t>
  </si>
  <si>
    <t>biometric-identity-checks</t>
  </si>
  <si>
    <t>AIAAIC0774</t>
  </si>
  <si>
    <t>NHGSFP school meal fingerprint biometrics</t>
  </si>
  <si>
    <t>https://www.aiaaic.org/aiaaic-repository/ai-and-algorithmic-incidents-and-controversies/nhgsfp-school-meal-fingerprint-biometrics</t>
  </si>
  <si>
    <t>Country(s): Nigeria</t>
  </si>
  <si>
    <t>Operator(s): Ministry of Humanitarian Affairs, Disaster Management and Social Development</t>
  </si>
  <si>
    <t>Developer(s): HID Global; Plovtech</t>
  </si>
  <si>
    <t>System name(s): HID Global DP4500</t>
  </si>
  <si>
    <t>Technology(ies): Fingerprint biometrics</t>
  </si>
  <si>
    <t>Purpose(s): Verify identity</t>
  </si>
  <si>
    <t>Media trigger(s): Govt statement</t>
  </si>
  <si>
    <t>Issue(s): Privacy; Security; Dual/multi-use</t>
  </si>
  <si>
    <t>Transparency: Governance</t>
  </si>
  <si>
    <t>AIAAIC0773</t>
  </si>
  <si>
    <t>Gdansk Primary School No. 2 meal payment verification</t>
  </si>
  <si>
    <t>https://www.aiaaic.org/aiaaic-repository/ai-and-algorithmic-incidents-and-controversies/gdansk-primary-school-no-2-meal-payment-verification</t>
  </si>
  <si>
    <t>Country(s): Poland</t>
  </si>
  <si>
    <t>Operator(s): Gdansk Primary School No. 2</t>
  </si>
  <si>
    <t>Developer(s): Unclear/unknown</t>
  </si>
  <si>
    <t xml:space="preserve">System name(s): </t>
  </si>
  <si>
    <t>Purpose(s): Verify meal payments</t>
  </si>
  <si>
    <t>Media trigger(s): Regulatory investigation</t>
  </si>
  <si>
    <t>Issue(s): Privacy; Appropriateness/need</t>
  </si>
  <si>
    <t>AIAAIC0769</t>
  </si>
  <si>
    <t>North Ayrshire school meal payment verification</t>
  </si>
  <si>
    <t>https://www.aiaaic.org/aiaaic-repository/ai-and-algorithmic-incidents-and-controversies/north-ayrshire-school-meal-payment-verification</t>
  </si>
  <si>
    <t>Country(s): UK</t>
  </si>
  <si>
    <t>Operator(s): North Ayrshire Council</t>
  </si>
  <si>
    <t>Developer(s): CRB Cunninghams</t>
  </si>
  <si>
    <t>System name(s): CRB Cunninghams Fusion</t>
  </si>
  <si>
    <t>Technology(ies): Facial recognition</t>
  </si>
  <si>
    <t>Transparency: Privacy</t>
  </si>
  <si>
    <t>: Programme paused</t>
  </si>
  <si>
    <t>risk-surveillance-wellbeing-and-violence</t>
  </si>
  <si>
    <t>AIAAIC0764</t>
  </si>
  <si>
    <t>Gaggle student behavioural monitoring</t>
  </si>
  <si>
    <t>https://www.aiaaic.org/aiaaic-repository/ai-and-algorithmic-incidents-and-controversies/gaggle-student-behavioural-monitoring</t>
  </si>
  <si>
    <t>Operator(s): Minneapolis High Schools; Williamson County School District; Multiple</t>
  </si>
  <si>
    <t>Developer(s): Gaggle</t>
  </si>
  <si>
    <t>System name(s): Gaggle Safety Management</t>
  </si>
  <si>
    <t>Technology(ies): NLP/text analysis; Computer vision</t>
  </si>
  <si>
    <t>Purpose(s): Monitor student behaviour</t>
  </si>
  <si>
    <t>Media trigger(s): Media investigation; FOI/open records request</t>
  </si>
  <si>
    <t>Issue(s): Surveillance; Privacy; Accuracy/reliability; Appropriateness/need; Effectiveness/value</t>
  </si>
  <si>
    <t>Transparency: Governance; Black box</t>
  </si>
  <si>
    <t>teacher-evaluation</t>
  </si>
  <si>
    <t>AIAAIC0749</t>
  </si>
  <si>
    <t>Washington DC schools teacher IMPACT value-added scoring</t>
  </si>
  <si>
    <t>https://www.aiaaic.org/aiaaic-repository/ai-and-algorithmic-incidents-and-controversies/washington-dc-schools-teacher-value-added-scoring</t>
  </si>
  <si>
    <t>Operator(s): District of Columbia Public Schools</t>
  </si>
  <si>
    <t>Developer(s): Mathematica Policy Research</t>
  </si>
  <si>
    <t>System name(s): IMPACT</t>
  </si>
  <si>
    <t>Technology(ies): Teacher effectiveness system</t>
  </si>
  <si>
    <t>Purpose(s): Assess teacher performance</t>
  </si>
  <si>
    <t>Media trigger(s): Contract termination</t>
  </si>
  <si>
    <t>Issue(s): Accuracy/reliability; Bias/discrimination - income, location; Fairness; Effectiveness/value</t>
  </si>
  <si>
    <t>Transparency: Governance; Complaints/appeals; Black box</t>
  </si>
  <si>
    <t>AIAAIC0712</t>
  </si>
  <si>
    <t>GoGuardian Beacon student suicide prevention monitoring</t>
  </si>
  <si>
    <t>https://www.aiaaic.org/aiaaic-repository/ai-and-algorithmic-incidents-and-controversies/goguardian-student-monitoring</t>
  </si>
  <si>
    <t>Operator(s): Baltimore City Public Schools, Pekin Community High School</t>
  </si>
  <si>
    <t>Developer(s): Liminex Inc/GoGuardian</t>
  </si>
  <si>
    <t>Technology(ies): Suicide prevention algorithm</t>
  </si>
  <si>
    <t>Purpose(s): Detect &amp; categorise at-risk behaviour</t>
  </si>
  <si>
    <t>Issue(s): Privacy; Surveillance; Bias/discrimination - economic; Dual/multi-use</t>
  </si>
  <si>
    <t>AIAAIC0613</t>
  </si>
  <si>
    <t>CBSE student facial matching/recognition</t>
  </si>
  <si>
    <t>https://www.aiaaic.org/aiaaic-repository/ai-and-algorithmic-incidents-and-controversies/cbse-india-student-facial-matchingrecognition</t>
  </si>
  <si>
    <t>Country(s): India</t>
  </si>
  <si>
    <t>Operator(s): Central Board of Secondary Education (CBSE)</t>
  </si>
  <si>
    <t>Developer(s): National e-Governance Division</t>
  </si>
  <si>
    <t>System name(s): Facial Recognition System</t>
  </si>
  <si>
    <t>Purpose(s): Access documents</t>
  </si>
  <si>
    <t>Media trigger(s): Non-profit research report/study</t>
  </si>
  <si>
    <t>Issue(s): Accuracy/reliability; Privacy; Security</t>
  </si>
  <si>
    <t>Transparency: Governance; Marketing; Privacy</t>
  </si>
  <si>
    <t>assessment-assurance</t>
  </si>
  <si>
    <t>AIAAIC0577</t>
  </si>
  <si>
    <t>Northwestern University online proctoring</t>
  </si>
  <si>
    <t>Developer(s): Respondus; Examity</t>
  </si>
  <si>
    <t>Purpose(s): Detect and prevent cheating</t>
  </si>
  <si>
    <t>Media trigger(s): Lawsuit filing/litigation</t>
  </si>
  <si>
    <t>Issue(s): Privacy</t>
  </si>
  <si>
    <t xml:space="preserve">Transparency: </t>
  </si>
  <si>
    <t>AIAAIC0576</t>
  </si>
  <si>
    <t>DePaul University online proctoring</t>
  </si>
  <si>
    <t>Developer(s): Respondus</t>
  </si>
  <si>
    <t>AIAAIC0575</t>
  </si>
  <si>
    <t>University of Wisconsin online proctoring</t>
  </si>
  <si>
    <t>Operator(s): University of Wisconsin-Madison</t>
  </si>
  <si>
    <t>Developer(s): Honorlock</t>
  </si>
  <si>
    <t>Issue(s): Bias/discrimination - race; Privacy; Surveillance</t>
  </si>
  <si>
    <t>Internal impact: Online petition</t>
  </si>
  <si>
    <t>AIAAIC0574</t>
  </si>
  <si>
    <t>Proctorio racist facial detection</t>
  </si>
  <si>
    <t>https://www.aiaaic.org/aiaaic-repository/ai-and-algorithmic-incidents-and-controversies/proctorio-racist-facial-detection</t>
  </si>
  <si>
    <t>Operator(s): Miami Uinversity; University of British Columbia; University of Illinois</t>
  </si>
  <si>
    <t>Developer(s): Proctorio</t>
  </si>
  <si>
    <t>System name(s): OpenCV</t>
  </si>
  <si>
    <t>Technology(ies): Facial detection; Machine learning</t>
  </si>
  <si>
    <t>Purpose(s): Detect faces</t>
  </si>
  <si>
    <t>Issue(s): Bias/discrimination - race; ethnicity; Security</t>
  </si>
  <si>
    <t>Transparency: Governance; Black box; Marketing</t>
  </si>
  <si>
    <t>AIAAIC0572</t>
  </si>
  <si>
    <t>4 Little Trees (4LT)</t>
  </si>
  <si>
    <t>https://www.aiaaic.org/aiaaic-repository/ai-and-algorithmic-incidents-and-controversies/4-little-trees-4lt</t>
  </si>
  <si>
    <t>Country(s): Hong Kong</t>
  </si>
  <si>
    <t>Operator(s): True Light College</t>
  </si>
  <si>
    <t>Developer(s): Find Solution AI</t>
  </si>
  <si>
    <t>System name(s): 4 Little Trees (4LT)</t>
  </si>
  <si>
    <t>Technology(ies): Emotion recognition; Facial analysis; Gesture analysis; Computer vision</t>
  </si>
  <si>
    <t>Purpose(s): Identify/monitor emotions</t>
  </si>
  <si>
    <t>Issue(s): Accuracy/reliability; Privacy; Surveillance; Bias/discrimination - race, ethnicity</t>
  </si>
  <si>
    <t>deepfake-based-legalcase</t>
  </si>
  <si>
    <t>AIAAIC0571</t>
  </si>
  <si>
    <t>Raffaela Spone 'deepfake' cheerleader framing</t>
  </si>
  <si>
    <t>https://www.aiaaic.org/aiaaic-repository/ai-and-algorithmic-incidents-and-controversies/raffaela-spone-deepfake-reputational-attacks</t>
  </si>
  <si>
    <t>Sector(s): Education; Media/entertainment/sports/arts</t>
  </si>
  <si>
    <t>Operator(s): Unclear/unknown</t>
  </si>
  <si>
    <t>Technology(ies): Deepfake - image</t>
  </si>
  <si>
    <t>Purpose(s): Damage reputation</t>
  </si>
  <si>
    <t>Media trigger(s): Protagonist arrest</t>
  </si>
  <si>
    <t>Issue(s): Mis/disinformation; Privacy; Ethics</t>
  </si>
  <si>
    <t>Transparency: Governance; Privacy</t>
  </si>
  <si>
    <t>facial-recognition-for-dropout-or-attendance-and-safety-monitoring</t>
  </si>
  <si>
    <t>AIAAIC0570</t>
  </si>
  <si>
    <t>Delhi government schools facial recognition</t>
  </si>
  <si>
    <t>https://www.aiaaic.org/aiaaic-repository/ai-and-algorithmic-incidents-and-controversies/delhi-government-schools-facial-recognition</t>
  </si>
  <si>
    <t>Developer(s): Government of Delhi</t>
  </si>
  <si>
    <t>Technology(ies): CCTV; Facial recognition; Facial matching</t>
  </si>
  <si>
    <t>Purpose(s): Verify student identity</t>
  </si>
  <si>
    <t>Media trigger(s): FOI/public records request</t>
  </si>
  <si>
    <t>Issue(s): Accuracy/reliability; Appropriateness/need; Privacy; Security; Surveillance</t>
  </si>
  <si>
    <t>AIAAIC0481</t>
  </si>
  <si>
    <t>Texas A&amp;M University GRADE algorithm</t>
  </si>
  <si>
    <t>https://twitter.com/yasmmeme/status/1333670480574771201</t>
  </si>
  <si>
    <t>Developer(s): Texas A&amp;M University</t>
  </si>
  <si>
    <t>Technology(ies): NLP/text analysis</t>
  </si>
  <si>
    <t>Purpose(s): Assess PhD applications</t>
  </si>
  <si>
    <t>Media trigger(s): User complaints/backlash</t>
  </si>
  <si>
    <t>Issue(s): Bias/discrimination - race, gender</t>
  </si>
  <si>
    <t>: System scrapped</t>
  </si>
  <si>
    <t>AIAAIC0477</t>
  </si>
  <si>
    <t>ExamSoft/Examplify remote bar exam monitoring</t>
  </si>
  <si>
    <t>https://www.csmonitor.com/Technology/2020/1117/Online-exams-raise-concerns-of-racial-bias-in-facial-recognition</t>
  </si>
  <si>
    <t>Developer(s): ExamSoft</t>
  </si>
  <si>
    <t>Media trigger(s): Customer/user comments/complaints</t>
  </si>
  <si>
    <t>Issue(s): Accuracy/reliability; Bias/discrimination - race; Privacy</t>
  </si>
  <si>
    <t>AIAAIC0476</t>
  </si>
  <si>
    <t>ExamSoft remote bar exam cyberattack</t>
  </si>
  <si>
    <t>https://themarkup.org/coronavirus/2020/10/13/remote-exam-software-failures-privacy</t>
  </si>
  <si>
    <t>Purpose(s): Identify and monitor students</t>
  </si>
  <si>
    <t>Media trigger(s): Cyberattack</t>
  </si>
  <si>
    <t>Issue(s): Security</t>
  </si>
  <si>
    <t>AIAAIC0475</t>
  </si>
  <si>
    <t>Respondus/ProctorU/Proctorio/Examity/Honorlock exam monitoring</t>
  </si>
  <si>
    <t>https://www.vice.com/en/article/4adajq/privacy-group-asks-for-investigation-into-software-that-spies-on-students</t>
  </si>
  <si>
    <t>Developer(s): Respondus, ProctorU, Proctorio, Examity, Honorlock</t>
  </si>
  <si>
    <t>Media trigger(s): Legal complaint</t>
  </si>
  <si>
    <t>Issue(s): Accuracy/reliability; Privacy; Bias/discrimination - race</t>
  </si>
  <si>
    <t>Internal impact: Parent/student backlash</t>
  </si>
  <si>
    <t>AIAAIC0474</t>
  </si>
  <si>
    <t>McGraw Hill/Proctorio exam monitoring</t>
  </si>
  <si>
    <t>https://www.vice.com/en/article/88am8k/2000-parents-demand-major-academic-publisher-drop-proctorio-surveillance-tech</t>
  </si>
  <si>
    <t>Technology(ies): Facial detection</t>
  </si>
  <si>
    <t>Media trigger(s): Customer/user complaint/backlash</t>
  </si>
  <si>
    <t>AIAAIC0473</t>
  </si>
  <si>
    <t>Proctorio sues to silence UBC employee</t>
  </si>
  <si>
    <t>https://www.eff.org/deeplinks/2021/02/student-surveillance-vendor-proctorio-files-slapp-lawsuit-silence-critic</t>
  </si>
  <si>
    <t>Country(s): Canada</t>
  </si>
  <si>
    <t>Issue(s): Privacy; Marketing - misleading</t>
  </si>
  <si>
    <t>Internal impact: Crowdfunding campaign, student backlash</t>
  </si>
  <si>
    <t>AIAAIC0472</t>
  </si>
  <si>
    <t>Proctorio silences MU student/researcher</t>
  </si>
  <si>
    <t>https://twitter.com/ejohnson99/status/1303121786637373443</t>
  </si>
  <si>
    <t>Issue(s): Surveillance; Privacy; Copyright</t>
  </si>
  <si>
    <t>AIAAIC0471</t>
  </si>
  <si>
    <t>ProctorTrack data breach</t>
  </si>
  <si>
    <t>https://www.consumerreports.org/digital-security/poor-security-at-online-proctoring-company-proctortrack-may-have-put-student-data-at-risk/</t>
  </si>
  <si>
    <t>Developer(s): Verificient</t>
  </si>
  <si>
    <t>Media trigger(s): Data breach</t>
  </si>
  <si>
    <t>Issue(s): Security; Privacy</t>
  </si>
  <si>
    <t>AIAAIC0470</t>
  </si>
  <si>
    <t>ProctorU data breach</t>
  </si>
  <si>
    <t>https://www.bleepingcomputer.com/news/security/proctoru-confirms-data-breach-after-database-leaked-online/</t>
  </si>
  <si>
    <t>Country(s): USA, Australia, global</t>
  </si>
  <si>
    <t>Developer(s): ProctorU</t>
  </si>
  <si>
    <t>automated-assessment-models</t>
  </si>
  <si>
    <t>AIAAIC0469</t>
  </si>
  <si>
    <t>Edgenuity AI system gaming</t>
  </si>
  <si>
    <t>https://twitter.com/DanaJSimmons/status/1300997133311508480</t>
  </si>
  <si>
    <t>Developer(s): Edgenuity</t>
  </si>
  <si>
    <t xml:space="preserve">Technology(ies): </t>
  </si>
  <si>
    <t>Purpose(s): Grade student work</t>
  </si>
  <si>
    <t>Media trigger(s): Parent/student backlash</t>
  </si>
  <si>
    <t>Issue(s): Accuracy/reliability</t>
  </si>
  <si>
    <t>outcome-prediction</t>
  </si>
  <si>
    <t>AIAAIC0465</t>
  </si>
  <si>
    <t>IBO/IB exam predictions</t>
  </si>
  <si>
    <t>https://www.telegraph.co.uk/news/2020/07/08/predicted-grades-awarded-summer-will-dodgy-private-school-chief/</t>
  </si>
  <si>
    <t>Country(s): USA; Global</t>
  </si>
  <si>
    <t>Developer(s): International Baccalaureate Organization</t>
  </si>
  <si>
    <t>Technology(ies): Prediction algorithm</t>
  </si>
  <si>
    <t>Purpose(s): Predict exam results</t>
  </si>
  <si>
    <t>Issue(s): Accuracy/reliability; Bias/discrimination</t>
  </si>
  <si>
    <t>AIAAIC0463</t>
  </si>
  <si>
    <t>University of Miami facial recognition</t>
  </si>
  <si>
    <t>https://www.wsj.com/articles/university-of-miami-becomes-latest-battleground-over-facial-recognition-11603233631</t>
  </si>
  <si>
    <t>Developer(s): University of Miami Police Department</t>
  </si>
  <si>
    <t>Purpose(s): Strengthen safety/security</t>
  </si>
  <si>
    <t>Media trigger(s): Student comments/complaints</t>
  </si>
  <si>
    <t>Issue(s): Surveillance; Privacy</t>
  </si>
  <si>
    <t>: Denial of use</t>
  </si>
  <si>
    <t>AIAAIC0460</t>
  </si>
  <si>
    <t>Leaving Cert algorithm exam predictions</t>
  </si>
  <si>
    <t>https://www.irishtimes.com/business/technology/leaving-cert-why-the-government-deserves-an-f-for-algorithms-1.4374801</t>
  </si>
  <si>
    <t>Country(s): Rep Ireland</t>
  </si>
  <si>
    <t>Sector(s): Govt - education</t>
  </si>
  <si>
    <t>Developer(s): State Examinations Commission</t>
  </si>
  <si>
    <t>Purpose(s): Determine exam results</t>
  </si>
  <si>
    <t>Media trigger(s): Product release/demonstration</t>
  </si>
  <si>
    <t>Issue(s): Accuracy/reliability; Bias/discrimination - economic</t>
  </si>
  <si>
    <t>AIAAIC0459</t>
  </si>
  <si>
    <t>Ofqual exam predictions</t>
  </si>
  <si>
    <t>https://en.wikipedia.org/wiki/Ofqual_exam_results_algorithm</t>
  </si>
  <si>
    <t>Country(s): UK - England</t>
  </si>
  <si>
    <t>Developer(s): Ofqual</t>
  </si>
  <si>
    <t>Internal impact: Student protests</t>
  </si>
  <si>
    <t>: Algorithmic grades scrapped</t>
  </si>
  <si>
    <t>AIAAIC0458</t>
  </si>
  <si>
    <t>SQA exam predictions</t>
  </si>
  <si>
    <t>https://en.wikipedia.org/wiki/2000_SQA_examinations_controversy</t>
  </si>
  <si>
    <t>Country(s): UK - Scotland</t>
  </si>
  <si>
    <t>Developer(s): Scottish Qualifications Authority</t>
  </si>
  <si>
    <t>Issue(s): Accuracy/reliability; Bias/discrimination - equality</t>
  </si>
  <si>
    <t>Internal impact: Ministerial vote of no confidence</t>
  </si>
  <si>
    <t>AIAAIC0457</t>
  </si>
  <si>
    <t>CBSE exam certification access</t>
  </si>
  <si>
    <t>https://www.biometricupdate.com/202010/privacy-concerns-greet-adoption-of-facial-recognition-system-by-indias-secondary-education-board</t>
  </si>
  <si>
    <t>Developer(s): Central Board of Secondary Education</t>
  </si>
  <si>
    <t>Technology(ies): Facial recognition; Facial matching</t>
  </si>
  <si>
    <t>AIAAIC0284</t>
  </si>
  <si>
    <t>Automated essay scoring</t>
  </si>
  <si>
    <t>https://www.vice.com/en/article/pa7dj9/flawed-algorithms-are-grading-millions-of-students-essays</t>
  </si>
  <si>
    <t>Developer(s): Educational Testing Service, ACCUPLACER, American Institutes for Research (AIR)</t>
  </si>
  <si>
    <t>Purpose(s): Assess &amp; score student essays</t>
  </si>
  <si>
    <t>Issue(s): Accuracy/reliability; Bias/discrimination - race</t>
  </si>
  <si>
    <t>AIAAIC0282</t>
  </si>
  <si>
    <t>Nice, Marseille schools facial recognition trial</t>
  </si>
  <si>
    <t>https://www.cnil.fr/fr/experimentation-de-la-reconnaissance-faciale-dans-deux-lycees-la-cnil-precise-sa-position</t>
  </si>
  <si>
    <t>Country(s): France</t>
  </si>
  <si>
    <t>Developer(s): Cisco; Mar Region Sud; Les Eucalyptus high school, Nice; Ampère high school, Marseille</t>
  </si>
  <si>
    <t>Media trigger(s): Regulator statement</t>
  </si>
  <si>
    <t>: Programme termination</t>
  </si>
  <si>
    <t>AIAAIC0281</t>
  </si>
  <si>
    <t>Anderstorp's high school facial recognition trial</t>
  </si>
  <si>
    <t>https://edpb.europa.eu/news/national-news/2019/facial-recognition-school-renders-swedens-first-gdpr-fine_en</t>
  </si>
  <si>
    <t>Country(s): Sweden</t>
  </si>
  <si>
    <t>Developer(s): Skelleftea municipality, Anderstorp's High School</t>
  </si>
  <si>
    <t>AIAAIC0280</t>
  </si>
  <si>
    <t>Australian schools/LoopLearn facial recognition pilot</t>
  </si>
  <si>
    <t>https://www.theage.com.au/national/victoria/minority-report-crackdown-on-facial-recognition-technology-in-schools-20181005-p5080p.html</t>
  </si>
  <si>
    <t>Country(s): Australia</t>
  </si>
  <si>
    <t>Developer(s): LoopLearn</t>
  </si>
  <si>
    <t>Purpose(s): Record student attendance/absence</t>
  </si>
  <si>
    <t>Media trigger(s): Pilot launch</t>
  </si>
  <si>
    <t>AIAAIC0273</t>
  </si>
  <si>
    <t>Lockport City School District facial recognition</t>
  </si>
  <si>
    <t>https://www.aiaaic.org/aiaaic-repository/ai-and-algorithmic-incidents-and-controversies/lockport-city-school-district-facial-recognition#h.yddexa32l463</t>
  </si>
  <si>
    <t>Operator(s): Lockport City School District</t>
  </si>
  <si>
    <t>Developer(s): SN Technologies</t>
  </si>
  <si>
    <t>System name(s): AEGIS</t>
  </si>
  <si>
    <t>Technology(ies): Facial recognition; Gun detection</t>
  </si>
  <si>
    <t>Issue(s): Accuracy/reliability; Effectiveness/value; Bias/discrimination - race, ethnicity; Surveillance; Privacy</t>
  </si>
  <si>
    <t>: Programme delay/suspension</t>
  </si>
  <si>
    <t>AIAAIC0272</t>
  </si>
  <si>
    <t>Niulanshan First Secondary School Classroom Care System</t>
  </si>
  <si>
    <t>http://www.sixthtone.com/news/1003759/camera-above-the-classroom</t>
  </si>
  <si>
    <t>Country(s): China</t>
  </si>
  <si>
    <t>Operator(s): Niulanshan First Secondary School</t>
  </si>
  <si>
    <t>Developer(s): Hanwang</t>
  </si>
  <si>
    <t>System name(s): Hanwang CCS Classroom Care System</t>
  </si>
  <si>
    <t>Technology(ies): Facial recognition; Emotion recognition</t>
  </si>
  <si>
    <t>Purpose(s): Assess &amp; rank student behaviour</t>
  </si>
  <si>
    <t>AIAAIC0181</t>
  </si>
  <si>
    <t>Chinese schools 'intelligent uniforms'</t>
  </si>
  <si>
    <t>https://www.globaltimes.cn/content/1132856.shtml</t>
  </si>
  <si>
    <t>Operator(s): No. 11 School of Renhuai, Guizhou Province</t>
  </si>
  <si>
    <t>Developer(s): Guanyu Technology</t>
  </si>
  <si>
    <t>Purpose(s): Reduce truancy</t>
  </si>
  <si>
    <t xml:space="preserve">Media trigger(s): </t>
  </si>
  <si>
    <t>AIAAIC0180</t>
  </si>
  <si>
    <t>Hangzhou No. 11 Middle School student surveillance</t>
  </si>
  <si>
    <t>https://nypost.com/2018/05/17/china-is-using-ai-to-keep-high-school-students-in-line/</t>
  </si>
  <si>
    <t>Operator(s): Hangzhou No. 11 Middle School</t>
  </si>
  <si>
    <t>Developer(s): China Electronics Technology Group/Hikvision</t>
  </si>
  <si>
    <t>System name(s): Hikvision Smart Classroom Behaviour Management System</t>
  </si>
  <si>
    <t>Purpose(s): Assess student attentiveness</t>
  </si>
  <si>
    <t>Issue(s): Accuracy/reliability; Bias/discrimination - gender, ethnicity; Surveillance; Privacy; Security</t>
  </si>
  <si>
    <t>AIAAIC0177</t>
  </si>
  <si>
    <t>UCLA facial recognition surveillance</t>
  </si>
  <si>
    <t>https://www.vice.com/en_us/article/z3by79/ucla-abandons-plans-to-use-facial-recognition-after-backlash</t>
  </si>
  <si>
    <t>Developer(s): UCLA</t>
  </si>
  <si>
    <t>Purpose(s): Strengthen security &amp; safety</t>
  </si>
  <si>
    <t>Media trigger(s): End user complaints/backlash</t>
  </si>
  <si>
    <t>Internal impact: Student backlash</t>
  </si>
  <si>
    <t>: Plan withdrawn (Feb 2020)</t>
  </si>
  <si>
    <t>NOT-EDUCATION</t>
  </si>
  <si>
    <t>AIAAIC0175</t>
  </si>
  <si>
    <t>UC Berkeley/KiwiBot food delivery robot catches fire</t>
  </si>
  <si>
    <t>https://www.cnet.com/news/delivery-robot-catches-fire-on-uc-berkeley-campus/</t>
  </si>
  <si>
    <t>Sector(s): Education; Transport/logistics</t>
  </si>
  <si>
    <t>Operator(s): UC Berkeley</t>
  </si>
  <si>
    <t>Developer(s): KiwiBot</t>
  </si>
  <si>
    <t>Technology(ies): Robotics</t>
  </si>
  <si>
    <t>Purpose(s): Deliver food</t>
  </si>
  <si>
    <t>Media trigger(s): University newspaper</t>
  </si>
  <si>
    <t>Issue(s): Safety</t>
  </si>
  <si>
    <t>AIAAIC0115</t>
  </si>
  <si>
    <t>NAPLAN automated essay scoring</t>
  </si>
  <si>
    <t>https://nexusnewsfeed.com/article/human-rights/push-to-have-robots-mark-school-tests-under-fire-from-prominent-us-academic/</t>
  </si>
  <si>
    <t>Operator(s): Pearson</t>
  </si>
  <si>
    <t>Developer(s): NAPLAN</t>
  </si>
  <si>
    <t>Purpose(s): Score essays</t>
  </si>
  <si>
    <t>Media trigger(s): Academic statement</t>
  </si>
  <si>
    <t>Issue(s): Accuracy/reliabilty</t>
  </si>
  <si>
    <t>operational-efficiency-planning-eg-timetabling</t>
  </si>
  <si>
    <t>AIAAIC0112</t>
  </si>
  <si>
    <t>Boston school bus scheduling</t>
  </si>
  <si>
    <t>https://joi.ito.com/weblog/2018/12/05/what-the-boston-school-bus-schedule-can-teach-us-about-ai.html</t>
  </si>
  <si>
    <t>Operator(s): Boston Public Schools</t>
  </si>
  <si>
    <t>Developer(s): Boston Public Schools; Sébastien Martin; Arthur Delarue</t>
  </si>
  <si>
    <t>Purpose(s): Improve student academic performance and health, reduce costs</t>
  </si>
  <si>
    <t>Issue(s): Bias/discrimination - income</t>
  </si>
  <si>
    <t>Internal impact: Parental, student backlash</t>
  </si>
  <si>
    <t>: Project abandoned</t>
  </si>
  <si>
    <t>AIAAIC0111</t>
  </si>
  <si>
    <t>Houston ISD teacher performance measurement system</t>
  </si>
  <si>
    <t>https://www.bloomberg.com/opinion/articles/2017-05-15/don-t-grade-teachers-with-a-bad-algorithm</t>
  </si>
  <si>
    <t>Operator(s): Houston ISD</t>
  </si>
  <si>
    <t>Developer(s): SAS</t>
  </si>
  <si>
    <t>Purpose(s): Improve teacher performance &amp; quality</t>
  </si>
  <si>
    <t>: Programme abandoned</t>
  </si>
  <si>
    <t>AIAAIC041</t>
  </si>
  <si>
    <t>Xiao Pang robot goes haywire at tech fair</t>
  </si>
  <si>
    <t>http://en.people.cn/n3/2016/1118/c90000-9143838.html</t>
  </si>
  <si>
    <t>Operator(s): Xiao Pang</t>
  </si>
  <si>
    <t>Developer(s): Xiao Pang</t>
  </si>
  <si>
    <t>Purpose(s): Perform household chores</t>
  </si>
  <si>
    <t>AIAAIC009</t>
  </si>
  <si>
    <t>NYC Teacher Data Reports</t>
  </si>
  <si>
    <t>https://www.washingtonpost.com/news/answer-sheet/wp/2015/08/09/master-teacher-suing-new-york-state-over-ineffective-rating-is-going-to-court/</t>
  </si>
  <si>
    <t>Operator(s): New York City Department of Education</t>
  </si>
  <si>
    <t xml:space="preserve">Developer(s): </t>
  </si>
  <si>
    <t>Purpose(s): Assess &amp; rank teacher performance</t>
  </si>
  <si>
    <t>Media trigger(s): Ratings publication</t>
  </si>
  <si>
    <t>Issue(s): Accuracy/reliability; Effectiveness/value</t>
  </si>
  <si>
    <t>Internal impact: Teacher backlash</t>
  </si>
  <si>
    <t>Q4PVQ2ID</t>
  </si>
  <si>
    <t>Algoritmos Públicos - GobLab UAI</t>
  </si>
  <si>
    <t>http://www.algoritmospublicos.cl/proyecto-algoritmo-asignacion-admision-escolar-mineduc</t>
  </si>
  <si>
    <t>google translated:google translated: The Ministry of Education created a new School Admission System (SAE) that operates at all levels of preschool, basic, and secondary education (from pre-kindergarten to 4th grade), allowing students to apply to municipal and private subsidized establishments. who wish to enroll in an establishment other than their current one. The system contemplates both a web platform for the admission process in which parents can choose their establishment preferences, as well as an allocation algorithm that randomly orders applicants considering priority criteria.
The system determines the priority criteria and assigns a random number to identify each applicant. When an educational establishment has a greater number of available places than the number of applicants, then all applicants are accepted. But when the number of seats is less than the number of applicants, the allocation algorithm comes into effect, grouping students into 5 priority categories. The groups, in order from highest to lowest priority, are: applicants with a consanguineous sibling in the establishment, priority students (whose socioeconomic situation may hinder their educational process) until completing 15% of the available places, applicants with a father or mother who permanent jobs in the establishment, alumni who wish to return as long as they have not been expelled, and applicants without priority criteria.
The development of SAE was carried out jointly by Mineduc and researchers from the ICR Millennium Nucleus and the MIPP Millennium Institute of the University of Chile. A Deferred Acceptance algorithm is used to assign students.
The system began operating in 2016 in the Magallanes Region, progressively extending each year until in 2019 it was incorporated to all regions of Chile for the 2020 school admission process. During the 2019 admission process, 483,070 applicants participated, of which which 36% was in their first preference, 62% was in one of their first three preferences and 31% was not in any of their preferences.</t>
  </si>
  <si>
    <t>TR3EG87V</t>
  </si>
  <si>
    <t>http://www.algoritmospublicos.cl/proyecto-sistema-alerta-temprana-desercion</t>
  </si>
  <si>
    <t>Google translated: Targeting instrument that uses administrative information to identify children and adolescents at higher risk of dropping out of the school system, considering their individual conditions, those of their families and those of their environment, in order to support them from school establishments before it occurs school exclusion, and thus avoiding its profound effects that are difficult to reverse, ensuring that everyone successfully completes their educational trajectories.</t>
  </si>
  <si>
    <t>KNUVDW5H</t>
  </si>
  <si>
    <t>http://www.algoritmospublicos.cl/proyecto-asistente-virtual-agencia-educacion</t>
  </si>
  <si>
    <t>Google translated: The Agencia Educación virtual assistant system is a chatbot that tries to bring users closer to easily and effectively find information about the educational establishments they want. The data provided by the platform is related to the results, quality and administration of the establishments. When a person performs a search, the chatbot returns options with standardized questions. Depending on the response of those who use the chatbot, the system filters the responses and quickly searches for information with data from the web page.</t>
  </si>
  <si>
    <t>LVPPSRTI</t>
  </si>
  <si>
    <t>http://www.algoritmospublicos.cl/proyecto-modelo-machine-learning-establecimientos-educacionales</t>
  </si>
  <si>
    <t>Google translated: The Superintendency of Education annually audits the more than 18,000 preschools and schools in the country regarding compliance with regulations to provide quality education. Given their number, the Annual Inspection Plan contemplates the definition of samples of venues to be audited [1], reaching coverage rates of 41.2% and 42.4% in 2019 and 2020, respectively. To improve the assertiveness of the samples of educational facilities, the Superintendency incorporated in 2019 predictive models based on machine learning techniques, in order to identify the establishments most prone to non-compliance with educational regulations and the use of resources, based on dimensions of information indicating a risk [2]. According to the institution, during that year the effectiveness of audits increased by 50% [3], while the effectiveness of the use of machine learning -with respect to audits carried out under other criteria- was 61% in the Program of SEP Resources and 66.5% in the Official Recognition Program [4].</t>
  </si>
  <si>
    <t>9MF2YCAB</t>
  </si>
  <si>
    <t>Incident 9: NY City School Teacher Evaluation Algorithm Contested</t>
  </si>
  <si>
    <t>https://incidentdatabase.ai/cite/9/</t>
  </si>
  <si>
    <t>An algorithm used to rate the effectiveness of school teachers in New York has resulted in thousands of disputes of its results.</t>
  </si>
  <si>
    <t>PW34QCF9</t>
  </si>
  <si>
    <t>Incident 86: Coding Errors in Leaving Certificate Grading Algorithm Caused Inaccurate Scores in Ireland</t>
  </si>
  <si>
    <t>https://incidentdatabase.ai/cite/86/</t>
  </si>
  <si>
    <t>Errors in Irish Department of Education's algorithm to calculate students’ Leaving Certificate exam grades resulted in thousands of inaccurate scores.</t>
  </si>
  <si>
    <t>IX86U2LI</t>
  </si>
  <si>
    <t>Incident 78: Meet the Secret Algorithm That's Keeping Students Out of College</t>
  </si>
  <si>
    <t>https://incidentdatabase.ai/cite/78/</t>
  </si>
  <si>
    <t>In response to the Covid-19 pandemic, the International Baccalaureate final exams were replaced by a calculated score, prompting complaints of unfairness from teachers and students.</t>
  </si>
  <si>
    <t>BRRHGWVT</t>
  </si>
  <si>
    <t>Incident 96: Houston Schools Must Face Teacher Evaluation Lawsuit</t>
  </si>
  <si>
    <t>https://incidentdatabase.ai/cite/96/</t>
  </si>
  <si>
    <t>On May 4, 2017, a U.S. federal judge advanced teachers’ claims that the Houston Independent School District’s algorithmic teacher evaluations violated their due process rights to their jobs by not allowing them to review the grounds of their termination.</t>
  </si>
  <si>
    <t>\ZJ89E37B</t>
  </si>
  <si>
    <t>PARCOURSUP | Screening of university applicants</t>
  </si>
  <si>
    <t>A French algorithmic admission tool ‘Parcoursup’ made headlines in 2018 when it denied many prospective students from French public universities (AlgorithmWatch 2019). Reports indicate that the Parcoursup system advised French universities to reject and admit students based on opaque selection criteria (ibid). The French government failed to notify users that their rejection was the product of algorithmic decision-making but it did publish the source code behind the matching selection. The software allegedly produces its decisions from processing personal data and applicant information (ibid). Citizens, outraged, claimed that the algorithm violated their right to enroll in a university once having obtained a high-school diploma.</t>
  </si>
  <si>
    <t>Aim: evaluating human behaviour,profiling and ranking people</t>
  </si>
  <si>
    <t>Used in public administration / private sector: public administration</t>
  </si>
  <si>
    <t>Social impact: threat to privacy,socioeconomic discrimination</t>
  </si>
  <si>
    <t>Has it been audited?: N/A</t>
  </si>
  <si>
    <t>Implemented since (yyyy-mm-dd): 2018-XX-XX</t>
  </si>
  <si>
    <t>Implemented until (yyyy-mm-dd) (only if no longer in use): N/A</t>
  </si>
  <si>
    <t>Jurisprudence: N/A</t>
  </si>
  <si>
    <t>Adoption stage: not known</t>
  </si>
  <si>
    <t>Links and sources: '- AW AlgorithmWatch gGmbH (2019): “Automating Society: Taking Stock of Automated Decision-Making in the EU”. Open Society Foundation, p.72</t>
  </si>
  <si>
    <t>price-targeting</t>
  </si>
  <si>
    <t xml:space="preserve">2022-12-29
</t>
  </si>
  <si>
    <t>Algorithm to determine test score pricing</t>
  </si>
  <si>
    <t>The Princeton Review, an educational company, offers an online tutoring service and charges between $6,600 and $8,400 for its packages. In order to purchase a package, a customer must enter a zip code(Miller &amp; Hosanagar, 2019).  A ProPublica analysis found that ZIP codes with a high median income or a large Asian population were more likely to be quoted the highest prices. Customers in predominantly Asian neighborhoods were nearly twice as likely to see higher prices compared to the general population, even if it was a low-income area (Larson, 2015).
When queried, the Princeton Review replied that its prices are simply determined by geographic region with no intended effect on race. This poses several problems as geographic distribution is highly racialised and a negative effect can be seen by certain populations due to a number of historical and socio-cultural factors that are not their fault(Jr, 2016).</t>
  </si>
  <si>
    <t>Aim: predicting human behaviour,profiling and ranking people</t>
  </si>
  <si>
    <t>Used in public administration / private sector: private sector</t>
  </si>
  <si>
    <t>Social impact: racial discrimination</t>
  </si>
  <si>
    <t>Implemented since (yyyy-mm-dd): N/A</t>
  </si>
  <si>
    <t>Adoption stage: active use</t>
  </si>
  <si>
    <t>Links and sources: '- Jr, J. A., Surya Mattu,Terry Parris. (2016). When Algorithms Decide What You Pay. ProPublica. https://www.propublica.org/article/breaking-the-black-box-when-algorithms-decide-what-you-pay
- Larson, J. A., Surya Mattu, Jeff. (2015, September 3). Asian Students Are Charged More for Test Prep. The Atlantic. https://www.theatlantic.com/education/archive/2015/09/princeton-review-expensive-asian-students/403510/
- Miller, A. P., &amp; Hosanagar, K. (2019, November 8). How Targeted Ads and Dynamic Pricing Can Perpetuate Bias. Harvard Business Review. https://hbr.org/2019/11/how-targeted-ads-and-dynamic-pricing-can-perpetuate-bias
- Siegel, R. (2016). ProPublica Reveals Discriminatory Pricing By Computer Algorithms. NPR.org. https://www.npr.org/2016/10/19/498582157/propublica-reveals-discriminatory-pricing-by-computer-algorithms</t>
  </si>
  <si>
    <t>International Baccalaureate grade-predicting algorithm</t>
  </si>
  <si>
    <t>The IB’s algorithm rendered judgment using data that mostly relied on contextual factors outside of students’ own performance. Its reliance on schools’ historical data — using trends of past students to guess how a single student might have achieved — risked being unfair to atypical students, such as high performers in historically low-performing schools.
Because 94 schools new to the IB lacked sufficient data, their students’ grades were adjusted to fit the past performance of students from other schools, who may have had different circumstances. And the IB’s “active” use of teacher-predicted grades was puzzling, absent an explanation of how it would mitigate acknowledged systemic inaccuracies.
To make matters worse, for students looking to contest their results, it is difficult to do so. The IB has refused to explain or reproduce its calculations for any student’s grade, hampering students from effectively contest their assigned grades to fit the past performance of students from other schools, who may have had different circumstances. And the IB’s  use of teacher-predicted grades was puzzling, absent an explanation of how it would mitigate acknowledged systemic inaccuracies.</t>
  </si>
  <si>
    <t>Aim: profiling and ranking people</t>
  </si>
  <si>
    <t>Social impact: other kinds of discrimination</t>
  </si>
  <si>
    <t>Adoption stage: no longer in use</t>
  </si>
  <si>
    <t>Links and sources: - Allan, Carli. IB Results 2020: New Coursework-Based Grades. 17 Aug. 2020, whichschooladvisor.com/uk/school-news/ib-results-2020-new-grading-system.
- Asher-Schapiro, Avi. “EXPLAINER The IB-Exam Grading Algorithms amid Coronavirus: What’s the Row about?” Edited by Katy Migiro, Reuters, Thomson Reuters Foundation, 12 Aug. 2020, www.reuters.com/article/global-tech-education/explainer-exam-grading-algorithms-amid-coronavirus-whats-the-row-about-idUSL8N2FD0EI.
- Asher-Schapiro, Avi. “Global Exam Grading Algorithm under Fire for Suspected Bias.” Reuters, Thomson Reuters Foundation, 21 July 2020, www.reuters.com/article/us-global-tech-education-analysis-trfn/global-exam-grading-algorithm-under-fire-for-suspected-bias-idUSKCN24M29L.
- Jack, Andrew. “Students and Teachers Hit at International Baccalaureate Grading.” Financial Times, Financial Times, 10 July 2020, www.ft.com/content/ee0f4d97-4e0c-4bc3-8350-19855e70f0cf.
- Jaschik, Scott. “What’s Wrong With This Year’s IB Scores?” Inside Higher Ed, 13 July 2020, www.insidehighered.com/admissions/article/2020/07/13/algorithm-used-ib-scores-year-blamed-students-low-marks.</t>
  </si>
  <si>
    <t>SAS | Algorithm to determine teachers' effectiveness</t>
  </si>
  <si>
    <t xml:space="preserve">The SAS system evaluates teachers based on students' test scores.  These algorithms typically use data on student performance, such as test scores and grades, to calculate a score that reflects the teacher's effectiveness(Collins, 2014). The exact method used to calculate the score can vary, but many of these algorithms use statistical techniques to control for factors such as student demographics and previous academic achievement. The goal of these algorithms is to provide a fair and objective measure of a teacher's performance that can be used to support professional development and identify areas for improvement(Collins, 2014). The algorithm is also intended to hold teachers accountable and provide positive and negative incentives to improve their instruction(Amrein-Beardsley &amp; Geiger, 2020).
The US Department of Education introduced a program that provided grants to schools depending on their achievement of certain metrics and the evaluations provided by the SAS(The Secret Algorithms of EVAAS and SAS, 2018). This move provoked lawsuits with the most famous case being  Houston Federation of Teachers v. Houston Independent School District. The case hinged on the transparency of the system(Amrein-Beardsley &amp; Geiger, 2020). However, they ran into several challenges. First, there had been no testing or verification for fairness or accuracy that was publicly available. Secondly, the system is developed by a private company which claimed the exact functionality of the algorithm could not be revealed due as it was a trade secret(Richardson et al., 2019). The Federation of Teachers won the case on procedural grounds as it was deemed that the secrecy did not allow them to understand and act on their data(Richardson et al., 2019). </t>
  </si>
  <si>
    <t>Aim: evaluating human behaviour</t>
  </si>
  <si>
    <t>Social impact: weakening of democratic practices</t>
  </si>
  <si>
    <t>Implemented since (yyyy-mm-dd): 2003-XX-XX</t>
  </si>
  <si>
    <t>Jurisprudence: The Houston Federation of Teachers filed a suit against the Houston Independent School disctrict, challenging the use of the SAS. The lawsuit was the m</t>
  </si>
  <si>
    <t xml:space="preserve">Links and sources: '- Amrein-Beardsley, A., &amp; Geiger, T. (2020). Methodological Concerns About the Education Value-Added Assessment System (EVAAS): Validity, Reliability, and Bias. SAGE Open, 10(2), 215824402092222. https://doi.org/10.1177/2158244020922224
- Collins, C. (2014). Houston, We Have a Problem: Teachers Find No Value in the SAS Education Value-Added Assessment System (EVAAS®). Education Policy Analysis Archives. https://doi.org/10.14507/epaa.v22.1594
- Richardson, R., Schultz, J., &amp; Southerland, V. (2019). New Challenges to Government Use of Algorithmic Decision Systems. https://ainowinstitute.org/litigatingalgorithms-2019-us.pdf
- The Secret Algorithms of EVAAS and SAS. (2018, June 12). Caffeinated Rage. https://caffeinatedrage.com/2018/06/12/the-secret-algorithms-of-evaas-and-sas/
</t>
  </si>
  <si>
    <t>Buona Scuola  | Algorithm to determine allocation of school teachers</t>
  </si>
  <si>
    <t>In 2015, the then Government of Italy introduced educational reforms aiming at improving education service delivery. As part of the reforms an algorithm was developed by HP Italia and Finmeccanica to assign teachers to vacant positions based on location preference, teacher's scores in merit-based tests and the existing vacancies(Chiusi, 2020). 
The rollout of the algorithm sparked controversy. First, several thousand teachers signed a petition citing unfair treatment by the algorithm, a lack of information on the algorithm's functionality and several potential legal violations including of the GDPR(Conde Nast, 2021). A technical audit was conducted and found the algorithm to be severely lacking in logic and practicality and remarked that it was difficult to assess the algorithm based on different stages of development(Salvucci et al., 2019).
The introduction of the algorithm and its puzzling rollout reveals many administrative errors that caused real world harm. Teachers were assigned incorrectly, many far away from their homes and their families and without their input or consent(Lopera, 2020). Developing an algorithm by outsourcing its functionality to third parties is a gambler and can result in devastating outcomes. The involvement of those directly affected by algorithms is crucial to it's purpose, without which, the risks of injustice abound(Dalfino, 2020).</t>
  </si>
  <si>
    <t xml:space="preserve">Has it been audited?: Yes. A technical audit was ordered by Lazio's Regional Administrative Court and was carried out by La Sapienza and Tor Vergata Universities. The algorithm was audited to assess its structure and functions. 	The audit revealed that there were several inefficiencies and inscrutable functions of the algorithm. The determination was that the algorithm was not suitable for its purpose based on a fragmented development process with different standards, an outdated language and poor explainability(Salvucci, Giorgi, Barchiesi, &amp; Matteo, 2019). </t>
  </si>
  <si>
    <t>Implemented since (yyyy-mm-dd): 2017-XX-XX</t>
  </si>
  <si>
    <t>Implemented until (yyyy-mm-dd) (only if no longer in use): 2019-XX-XX</t>
  </si>
  <si>
    <t>Jurisprudence: Several lawsuits were filed challenging the outcomes of the algorithm and requesting re-assignation. Primarily the biggest suit that challenged the algorithm was decided in favour of the teachers and reassigned them(Chiusi, 2020).</t>
  </si>
  <si>
    <t>Links and sources: '- Chiusi, F. (2020). ITALY Automating Society Report 2020. AlgorithmWatch. Available at https://algorithmwatch.org/en/automating-society-2019/italy/ [last visited on 10 October 2022]
- Conde Nast. (2021, March 4). Perché non siamo ancora pronti per affidare agli algoritmi la pubblica amministrazione. Wired Italia. Available at https://www.wired.it/attualita/tech/2021/03/04/pubblica-amministrazione-algoritmi-piano-colao/  [last visited on 10 October 2022]
- Dalfino, D. (2020). Decisione amministrativa robotica ed effetto performativo. Un beffardo algoritmo per una “buona scuola.” Www.questionegiustizia.it. Available at https://www.questionegiustizia.it/articolo/decisione-amministrativa-robotica-ed-effetto-performativo-un-beffardo-algoritmo-per-una-buona-scuola_13-01-2020.php [last visited on 10 October 2022]
- Lopera, R. Z. (2020, January 16). The algorithm that decided the destiny of thousands of families. Medium. Available at https://rzapatal.medium.com/the-algorithm-that-decided-the-destiny-of-many-families-7b374fa2574b#_ftn8  [last visited on 10 October 2022]
- Salvucci, A., Giorgi, M., Barchiesi, E., &amp; Matteo, S. (2019). Perizia tecnica preliminare sull’analisi dell’algoritmo che gestisce il software della mobilità docenti per l’a. Available at https://www.orizzontescuola.it/wp-content/uploads/2017/06/Perizia-tecnica-preliminare-pdf.pdf  [last visited on 10 October 2022]</t>
  </si>
  <si>
    <t>EAB| University enrollment algorithm</t>
  </si>
  <si>
    <t>The EAB algorithm, developed by Navigate is deployed among several major universities in the US. The company deploys algorithms which enables financial aid offices in universities to design strategies for how much funding is made available to scholarship applicants. EAB considers several factors and data points in optimizing their models including academic profile, demographic information, standardized test scores, where they live and similar data (Engler,2021).
Ultimately, the algorithm determines which students are more likely to accept an offer from a higher learning institution as well as to determine how revenue can be raised for the institution from higher tuition and targeted scholarships. Additionally, deploying the algorithm is intended to reduce the manual labour performed by admissions office employees in processing several hundreds or thousands of applications (The Regulatory Review, 2022). 
The use of algorithms in the education sector datafies students and due to several environmental factors like discrimination, the predictive models are likely to duplicate unfair environments for different races and contribute to ongoing prejudice in higher learning institutions (Engler, 2021).</t>
  </si>
  <si>
    <t>Aim: automating tasks,predicting human behaviour</t>
  </si>
  <si>
    <t>Social impact: racial discrimination,socioeconomic discrimination</t>
  </si>
  <si>
    <t>Links and sources: '- Engler, A. (2021). Enrollment algorithms are contributing to the crises of higher education. Brookings. Available on https://www.brookings.edu/research/enrollment-algorithms-are-contributing-to-the-crises-of-higher-education/ [Last visited on 3 June 2022]
- Review, T. R. (2022, February 2). How Enrollment Algorithms Worsen the Student Debt Crisis. The Regulatory Review. Available on https://www.theregreview.org/2022/02/02/ross-enrollment-algorithms-worsen-student-debt-crisis/ [Last visited on 3 June 2022]
- The Regulatory Review. (2022). Critics: Algorithms push admissions in the wrong direction . Inside Higher Ed. Available on https://www.insidehighered.com/admissions/article/2021/09/27/critics-algorithms-push-admissions-wrong-direction [Last visited on 3 June 2022]</t>
  </si>
  <si>
    <t>Algorithms to screen high school student applications</t>
  </si>
  <si>
    <t>In New York City, some high schools use screening processes, in many cases involving automated algorithms, to pick their students among all the applicant they receive. Different schools use different mechanisms, and generally these processes are opaque and it's not clear why exactly some students are accepted and why others aren't at the same school.
In May 2021, The Markup and The City media outlets published the results of a data investigation that showed that these screening processes discriminate disproportionately against students of colour, and especially those of Black and Latino origin.
"Why students end up at one school instead of another can be a bit mysterious—the product of “screening” algorithms that more than 100 high schools in the city customize and then use to decide which students to admit. (...) Of the 27 best-performing screened schools in the city, White and Asian students were admitted at almost double the rates of Black and Latino students. While 4.4 percent of Black students and 4.9 percent of Latino students who applied to these schools were accepted, 9.2 percent of White students and 8.6 percent of Asian students who applied were offered a spot." (Lecher &amp; Varner, 2021)
In New York City, it's up to the local government to decide what kind of screening processes schools can use, but by May 2021 "schools have been given wide discretion over what their screens look like". (Lecher &amp; Varner, 2021)
"Defenders of the system argue that the algorithms are simply measures of academic strength. But the families with the most resources, those in favor of reform say, are better positioned to navigate every part of the admissions system. They can hire tutors, get test prep, learn about admissions to the best schools through networking, and have the means to make sure their kids get there on time." (Lecher &amp; Varner, 2021)
Mostly due to the Covid-19 pandemic, when much of the teaching was forced to move online and schools had "to temporarily abandon measures of success like test scores and attendance for the year", the local government announced in December 2020 that high schools would "phase out the use of geographic preferencing" and that schools will be "required to publish their screening requirements on a centralized city website". Early data showed that "low-income students were receiving more offers to competitive middle schools, compared to past years". (Lecher &amp; Varner, 2021; and see also NYC.gov, 2020)</t>
  </si>
  <si>
    <t>Used in public administration / private sector: public administration,private sector</t>
  </si>
  <si>
    <t>Has it been audited?: We haven't found information of independent audits of such algorithms, but a data compilation and investigation by The Markup and The City media outlets found that screening algorithms at New York City high schools discriminate disproportionately against Black and Latino applicants. (Lecher &amp; Varner, 2021)</t>
  </si>
  <si>
    <t>Links and sources: '- Lecher, C. &amp; Varner, M. (2021). NYC’s School Algorithms Cement Segregation. This Data Shows How. The Markup. 26 May 2021. Available on https://themarkup.org/news/2021/05/26/nycs-school-algorithms-cement-segregation-this-data-shows-how [last visited on 15 December 2021]
- NYC.gov. (2020). Mayor de Blasio and Chancellor Carranza Announce 2021-22 School Year Admissions Process. NYC, the Official Website of the City of New York. 18 December 2020.  Available on https://www1.nyc.gov/office-of-the-mayor/news/874-20/mayor-de-blasio-chancellor-carranza-2021-22-school-year-admissions-process [last visited on 15 December 2021]</t>
  </si>
  <si>
    <t>GALE-SHAPLEY | Processing high school applicants</t>
  </si>
  <si>
    <t>The New York City Department of Education has deployed algorithms in order to process student admissions into New York City’s public high school system. The system in place utilizes a multipurpose algorithm (called the ‘Gale-Shapley’ algorithm) that matches students with schools after evaluating a variety of criteria (Herold 2013). It processes a set of information from students and their parents, including a rank-ordered list of schools they prefer, and then institutional data, like certain qualities about each school and admissions rules (ibid). Various questions concerning the system have been raised. Firstly, on account of the algorithm’s metrics, students have a rather low probability to be admitted into one of their preferred public high schools in the city (Abrams 2017). Secondly, researchers have found evidence that the algorithm disproportionately matches lower-income students with lower-performing schools (Nathanson, Corcoran and Baker-Smith 2013). And, despite parents being entitled to know how students are assigned to schools and to see the metrics used by the algorithms at work, teachers and parents have reported receiving opaque and unclear decisions from the algorithm (Zimmer 2016).</t>
  </si>
  <si>
    <t>Aim: profiling and ranking people,automating tasks</t>
  </si>
  <si>
    <t>Social impact: socioeconomic discrimination</t>
  </si>
  <si>
    <t>Has it been audited?: Yes, there was a study from the NYC Independent Budget Office (NYC Independent Budget Office, 2016)</t>
  </si>
  <si>
    <t>Links and sources: '- Herold, B. (2017). ‘Open Algorithms’ Bill Would Jolt New York City Schools, Public Agencies. [Blog] Education Week. Available at: http://blogs.edweek.org/edweek/DigitalEducation/2017/11/open_algorithms_bill_schools.html [Accessed 4 Sep. 2018].
- Abrams, S. (2017). The Real Data for NYC High School Admissions | Teachers College Columbia University. [online] Teachers College – Columbia University. Available at: https://ncspe.tc.columbia.edu/center-news/the-real-data-for-nyc-high-school-admissions/ [Accessed 4 Sep. 2018].
- Nathanson, L., Corcoran, S. and Baker-Smith, C. (2013). High School Choice in New York: A Report on the School Choices and Placements of Low Achieving Students. [online] The Research Alliance for New York City Schools. Available at: https://steinhardt.nyu.edu/scmsAdmin/media/users/ggg5/HSChoiceReport-April2013.pdf [Accessed 4 Sep. 2018].
- Zimmer, A. (2016). High Schools Dole Out Misinformation About Admissions Process, Parents Say. DNAinfo. [online] Available at: https://www.dnainfo.com/new-york/20161115/kensington/nyc-high-school-admissions-ranking/ [Accessed 4 Sep. 2018].
- New York City Independent Budget Office (2016): “Preferences and Outcomes: A Look at New York City’s. Independent Budget Office https://ibo.nyc.ny.us/iboreports/preferences-and-outcomes-a-look-at-new-york-citys-public-high-school-choice-process.pdf</t>
  </si>
  <si>
    <t>FORECAST PLUS | Finding promising university students</t>
  </si>
  <si>
    <t>Consulting companies in the United States have begun selling proprietary algorithms to universities in order to help them to target and recruit the most promising candidates according to self-selecting criteria (O’Neil 2018). For example, the firm Noel-Levitz has created a software called “Forecast Plus” that can estimate and rate enrollment prospects by geography, gender, ethnicity, field of study, academics, et al. The company, RightStudent, aggregates and sells data on prospective applicants’ finances, scholarship eligibility, and learning disabilities to colleges (idem).
Such algorithms raise questions regarding transparency and inequality reproduction. On top of the algorithm and its criteria being kept secret from the public, scholars worry that the universities will use these algorithms in order to locate specific demographics of applicants that can boost their U.S. News &amp; World Report ranking and pay full tuition rather than focus on offering educational opportunities to the entire populace (O’Neil 2018).</t>
  </si>
  <si>
    <t>Aim: profiling and ranking people,evaluating human behaviour</t>
  </si>
  <si>
    <t>Social impact: threat to privacy,socioeconomic discrimination,racial discrimination</t>
  </si>
  <si>
    <t>Links and sources: '- O’Neil, C. (2018). Weapons of math destruction. [London]: Penguin Books.
- Rightstudent.com. (n.d.). RightStudent – Recruit the Right Students.Right now!. [online] Available at: https://www.rightstudent.com/ [Accessed 7 Jun. 2019].
- Ruffalo Noel Levitz. (n.d.). Enrollment and Fundraising Management for Higher Education and Nonprofit Organizations from Ruffalo Noel Levitz. [online] Available at: https://www.ruffalonl.com/ [Accessed 7 Jun. 2019].</t>
  </si>
  <si>
    <t>Algorithm to match children with schools</t>
  </si>
  <si>
    <t xml:space="preserve">The Polish government has implemented decision-making algorithms that analyze a variety of factors in order to match children with schools. The algorithms consider factors like the “number of children, single-parent households, food allergies of children, handicaps, and material situation”(AlgorithmWatch 2019). One such system, Platforma Zarządzania Oświatą (Education Management Platform), built by Asseco Data Systems, is utilized in 20 Polish cities and has assigned students to more than 4,500 schools and preschools (ibid). The system centralizes a wide range of functions, managing “recruitment at various school levels (including pre-school recruitment), electronic diaries, student information management, attendance analysis, equipment inventory, issuing certificates and IDs, calculation and payment of student scholarships, school-parents communication, and school-organs, superior management of the organization of educational institutions (organization sheet, lesson plans, recruitment plans, roster planning) and many other components supporting education management” (ibid). While the platform has been well-regarded in some circles for its efficiency and cost-effectiveness, it also has created controversy. Especially at the preschool level where there is a low supply of schooling options, parents have reported feeling that the educational fate of their children lies in the hands of an arbitrary and opaque system (ibid). These anxieties have only been corroborated by the case of Wroclaw, in which an algorithm malfunctioned and assigned hundreds of children to the wrong preschools in 2018. Officials promptly apologized and had to remove many children from schooling midyear. </t>
  </si>
  <si>
    <t>Aim: automating tasks,profiling and ranking people</t>
  </si>
  <si>
    <t>Links and sources: '- AW AlgorithmWatch gGmbH (2019): “Automating Society: Taking Stock of Automated Decision-Making in the EU”. Open Society Foundation, p.108.</t>
  </si>
  <si>
    <t>Algorithm to award grades to students</t>
  </si>
  <si>
    <t>COVID-19 has forced school administrators around the globe to make dramatic alterations. In England, Education Secretary Gavin Williamson cancelled the summer exam series and announced that an algorithm would be awarding grades to students that would have been taking the GSCEs and A-levels exams (Lightfoot 2020). Ofqual, England’s exam regulator, explained that their algorithm would assign grades using a standardized model that examined a combination of variables, including a student’s “teacher assessment, class ranking and the past performance of their schools” (Adams 2020).
This decision has not been made without controversy. Not only have experts warned that a system dependent upon teacher evaluations could likely hurt already disadvantaged students, but parents and students alike have started a grassroot movement in opposition to the algorithmic system.
One such concerned parent, Michael Bell, created a fundraising page in order to pay for the legal fees necessary to contest the system in court. Despite his daughter’s teachers predicting her to receive high marks in her subjects (“an A* and two A grades”), Bell worries that the Ofqual model could hurt his daughters’ university placement. Since her school has only given out C-grade marks (or below) to students taking her subjects within the past 3 years, there is reason to believe that the system might downgrade Lexie’s grades based on the school’s performance precedent (Lightfoot 2020). In this way, the system could discriminate those getting a good evaluation that attend schools or colleges with historically poor performances.
Amara Ahmad, an education lawyer, argues that Ofqual’s grade-prediction algorithm could disadvantage students of minority ethnic and low socioeconomic backgrounds (Lightfoot 2002). A variety of studies have demonstrated that stereotypes and implicit biases surrounding disadvantaged students often influence teacher assessments to the students’ detriment, ultimately creating faulty prediction systems (Weale and Batty 2020). While Ofqual has announced an appeal process to incorrect grade assignments, there are concerns that taking such an option would lead to students losing an entire year of schooling. Additionally, studies show that students of disadvantaged backgrounds rarely have the time or resources to delay their education and navigate complicated appeals processes (ibid).</t>
  </si>
  <si>
    <t>Implemented since (yyyy-mm-dd): 2020-XX-XX</t>
  </si>
  <si>
    <t>Links and sources: '- Lightfoot, L (2020): “‘Against Natural Justice’: father to sue exams regulator over A-level grades system”, https://www.theguardian.com/education/2020/jun/20/against-natural-justice-father-to-sue-exams-regulator-over-a-level-grades-system
- Weale, S and Batty, D (2020): “Fears that cancelling exams will hit BAME and poor pupils worst”, https://www.theguardian.com/world/2020/mar/19/fears-that-cancelling-exams-will-hit-black-and-poor-pupils-worst
- Adams, R (2020): “Exam regulator unveils GCSE and A-level plans for coronavirus crisis”, https://www.theguardian.com/education/2020/apr/03/gcse-a-level-grades-coronavirus-crisis-teacher-assessment-ofqual</t>
  </si>
  <si>
    <t>Algorithm to predict risk of dropping out of school</t>
  </si>
  <si>
    <t>Local and federal governments in Argentina continue to invest in a future of algorithmic and databased governance. On the national level, the federal government has developed a database profiling citizens based on socioeconomic data in order to allocate social benefits more efficiently as well as a database that stores civilian biometric data to improve public safety and criminal investigations. 
In June 2017, the local government of the province of Salta partnered with Microsoft to create and deploy two different predictive tools optimized for identifying teenage pregnancies and school dropouts (Ortiz Freuler and Iglesias 2018). Trained from private datasets made available by the province’s Ministry of Early Childhood, the two systems identify those with the highest risk of teenage pregnancy and dropping out of school, alerting governmental agencies upon determining high-risk subjects. 
The systems create predictions after analyzing up to 80 variables related to the person (with categories of variables including personal, education, health, employment, housing, family, etc.) (ibid). Such variables have been found capable of causing undue discrimination (ibid). Additionally, the systems have been critiqued for their opacity and error ratio. While the models utilize a type of machine learning algorithm called a “two class boosted decision tree” (which is more understandable and explainable than various alternatives), both systems still operate within a black box. Lacking transparency, the system makes it impossible for a citizen or researcher to trace the logic of the algorithm and understand why some subjects receive the ‘high-risk’ label. The systems also have a significant error ratio, with the teenage pregnancy identification algorithm generating a 15% false positive rate (or, incorrectly labeling 15% of the sample size as high-risk when they should not receive that label) and the school dropout identification algorithm generating a 20% false positive rate (ibid). Despite these criticisms, other provinces in Argentina (Tierra del Fuego, La Rioja, Chaco and Tucumán) as well as a province in Colombia (Guajira) are negotiating with the Salta government to adopt the systems.
This case of algorithmic governance in Argentina also raises concerns regarding its position within a trend that scholars call digital colonialism, or the foreign development and deployment of technological infrastructure within developing countries for the extraction of their raw data (Kwet 2019). Similar to how historical colonial powers built railways and waterways to gain access to native people’s natural resources, digital colonists build digital access routes to mine native people’s raw data. Scholars have recognized a pattern of LMICs (low- and middle-income countries) partnering with foreign firms to build databased infrastructure in the name of development (Taylor and Broeders 2015). Often an unforeseen consequence of these datafication projects (or initiatives “generating digital data that is machine-readable and computationally manipulable, particularly for ‘big data’ analytics”) is the creation of asymmetric power dynamics that exploit developing countries (ibid). In this specific case, the two algorithmic systems arose from a public-private agreement between the government of Salta, a resource-starved administration with demanding social problems, and Microsoft, one of the largest technology corporations in the world (ibid). Due to a lack of data processing expertise and infrastructure, Salta outsourced this responsibility to Microsoft and allowed them full access to a database full of sensitive civilian information. Given the project’s opacity, it is unclear how Microsoft is analyzing, storing and processing the province’s data. Above all, the underlying unequal power dynamic between an international corporation with a trillion-dollar valuation and an under-resourced Argentinian provincial government should raise ethical questions. </t>
  </si>
  <si>
    <t>Aim: profiling and ranking people,evaluating human behaviour,predicting human behaviour</t>
  </si>
  <si>
    <t>Links and sources: '- Kwet, M. (2019). Digital colonialism is threatening the Global South, Al Jazeera, https://www.aljazeera.com/indepth/opinion/digital-colonialism-threatening-global-south-190129140828809.html
- Ortiz Freuler, J. and Iglesias, C. (2018). Algorithms and Artificial Intelligence in Latin America: A Study of Implementation by Governments in Argentina and Uruguay, World Wide Web Foundation.
- Taylor, L. and Broeders, D. (2015). In the name of Development: Power, profit and the datafication of the global South, Geoforum, 64, 229-237
- Mejías, U. y Couldy, N. (2018). Colonialismo de datos: repensando la relación de los datos masivos con el sujeto contemporáneo. https://www.revistavirtualis.mx/index.php/virtualis/article/view/289
- Tierra Común 1: Colonialismo de Datos, con la presentación del libro “Los costos de la conexión” de Nick Couldry y Ulises Mejías, un panel con Paola Ricaurte, Renata Avila y Andrés Lombana-Bermúdez, y la introducción de la red Tierra Común, https://www.tierracomun.net/tc1-bogota</t>
  </si>
  <si>
    <t>Algorithm to screen medical school applicants</t>
  </si>
  <si>
    <t xml:space="preserve">One of the first cases of algorithmic bias took place in the 1970s at St. George’s Hospital Medical School in the United Kingdom. Hoping to make the application process more efficient and less burdensome on the administration, St. George’s deployed a computer program to do initial screenings of applicants. The program was trained from a sample data set of past screenings, analysing which applicants had been historically accepted to the medical school. Due to learning from this data set, the program would go on to deny interviews to as many as 60 applicants because they were female or had names that did not sound European (Garcia 2017). In 1988, the United Kingdom’s Commission for Racial Equality charged St. George’s Medical School for practising racial and sexual discrimination throughout its admissions process (ibid). While the St. George’s had no intention of committing racial and sexual discrimination, its new computer program had learned from a structurally biased admissions process and sought to duplicate it (ibid). Despite this case occurring in the 1970s, today’s algorithms still commit the same grave problem as the computer program at St. George’s: they learn to reproduce structural inequalities from historical data sets. </t>
  </si>
  <si>
    <t>Social impact: socioeconomic discrimination,gender discrimination,racial discrimination</t>
  </si>
  <si>
    <t>Implemented since (yyyy-mm-dd): 1970-XX-XX</t>
  </si>
  <si>
    <t>Implemented until (yyyy-mm-dd) (only if no longer in use): 1988-XX-XX</t>
  </si>
  <si>
    <t>Jurisprudence: The U.K.’s Commission for Racial Equality found St. George’s Medical School guilty of practising racial and sexual discrimination in its admissions process in 1988.</t>
  </si>
  <si>
    <t>Links and sources: '- Garcia, M (2017): “Racist in the Machine: The Disturbing Implications of Algorithmic Bias” In World Policy Journal https://muse.jhu.edu/article/645268/pdf</t>
  </si>
  <si>
    <t>B26V667W</t>
  </si>
  <si>
    <t>Mexico’s Mejora Tu Escuela</t>
  </si>
  <si>
    <t>http://odimpact.org</t>
  </si>
  <si>
    <t>Summary Founded by the Mexican Institute for Competitiveness (IMCO), with support from Omidyar Network and others, Mejora Tu Escuela (http://mejoratuescuela.org) is an online platform that provides citizens with information about school performance. It helps parents choose the best option for their children, empowers them to demand higher-quality education, and gives them tools to get involved in their children’s schooling. It also provides school administrators, policymakers and NGOs with data to identify areas requiring improvement and hotbeds of corruption, in the process raising the overall quality of education in Mexico. Takeaways     Making previously inaccessible information available to the public is a major public service, but a necessary next step involves giving citizens a means to meaningfully act on that information.     Platforms to reduce corruption run up against powerful vested interests. Open data advocates need to develop strategies not only to source and disseminate information, but also to push back against these interests. The challenges are as much social and political as they are technical.     In cases where governments are reluctant to release potentially damaging information to the public, civil society can play an important role in finding creative ways to obtain, clean and publish that information.     In countries with major societal problems like rampant corruption, it is easy to lose sight of the potentially impactful uses of open data to improve the everyday lives of citizens. Background Education in Mexico For years, education in Mexico has been substandard and generally lagged behind standards in other, comparable countries. This poor performance cannot be attributed to a lack of budgetary resources – Mexico spends a larger portion of its budget on education than any other member of the Organization of Economic Cooperation and Development (OECD). It is important to note, though, that, at least in part, this is due to the higher number of Mexican children who pass through the public school system than other OECD countries.1 But while that money has led to nearly universal basic education, outcomes remain stubbornly poor. Mexico’s graduation rates are near the bottom of OECD countries, with fewer than half of students earning a high school diploma.2 In addition, Mexican students perform poorly in international comparative tests of math, science and reading skills3, and, according to a recent study, 80 percent of teachers failed an evaluation exam designed to test their competencies.4 Read More Project It is within this context of formidable challenges and limited successes – as well as a deeply entrenched and widely prevalent culture of corruption – that the success, however provisional, of Mejora Tu Escuela must be considered. Launched in 2013, Mejora Tu Escuela (“Improve Your School,” in Spanish) is a public, independent, nonprofit initiative with a team comprising members of the Mexican Institute for Competitiveness (IMCO) and with support from Omidyar Network.18 The stated goal of the platform is to “promote citizen participation to improve education in Mexico.” The project is premised on the belief that “education in [Mexico] will improve only with the active commitment of all members of the educational community, including parents.”19 Read More Impact The impact of Mejora Tu Escuela is evident in the amount of traffic the site receives – between 40,000-45,000 unique visits a day. As Zapata Hojel notes, these numbers are all-the-more remarkable given that IMCO has not invested heavily on dedicated marketing efforts at this point, instead relying on community engagement and word-of-mouth.30 Read More Challenges In seeking to change Mexican education, Mejora Tu Escuela is working against powerful forces and vested interests. Inevitably, it has faced, and continues to face, a series of challenges to its operations and growth plans. As we have seen so often in this series of case studies, open data programs and activists frequently encounter these types of challenges – they are part of the process of social change, and of changing the way information is consumed and disseminated. Read More Looking Forward Mejora Tu Escuela’s early years have provided valuable proof of concept, and its organizers are pushing ahead with new features and steps to grow the service. The coming months and years will witness a number of enhancements. Some of the additions or steps under consideration are described here. Read More</t>
  </si>
  <si>
    <t>ODI</t>
  </si>
  <si>
    <t>KUM5M32L</t>
  </si>
  <si>
    <t>Open Education Information In Tanzania</t>
  </si>
  <si>
    <t>Summary Low national examination pass rates in 2012 caused a public outcry in Tanzania, but the public’s understanding of the broader context (and thus ability to demand accountability) was limited by a lack of information about the country’s education sector. Two recently established portals are trying to remedy that situation, providing the public with more data on examination pass rates and other information related to schools. The first, the Education Open Data Dashboard (educationdashboard.org), is a project established by the Tanzania Open Data Initiative, a government program supported by the World Bank and the United Kingdom Department for International Development (DFID) to support open data publication, accessibility and use. The second, Shule (shule.info), was spearheaded by Arnold Minde, a programmer, entrepreneur and open data enthusiast who has developed a number of technologies and businesses focused on catalyzing social change in Tanzania. Despite the challenges posed by Tanzania’s low Internet penetration rates, these sites are slowly changing the way citizens access information and make decisions. More generally, these projects are encouraging citizens to demand greater accountability from their school system and public officials. Takeaways     Dashboards like Shule and the Education Open Data Dashboard are cheaply repurposable tools that can be quickly and readily implemented by local programmers. Both dashboards were built and launched in two to three weeks, although the data set used to build Shule had been scraped in increments over several years.     In countries with low Internet penetration, raising awareness among infomediaries, particularly in the media, about the availability and use of open data can be critical in bridging the access gap and successfully engaging the public. Civil society organizations, both local and international, can play a vital role in spurring the use of open data by raising awareness among infomediaries.     Shule and the Education Open Data Dashboard illustrate the benefits of coordination and collaboration between government open data initiatives and those developed by civil society and private organizations. Shule was developed by a single dedicated programmer with little outside help; the Education Open Data Dashboard was developed by a local developer in coordination with government data practitioners, NGOs and programmers (including the man behind Shule). Taken together, the information these sites provide about Tanzanian education is richer and more interesting than either site alone.     The collaboration between open data champions like Arnold Minde and civil society organizations such as Twaweza can radically increase the value and impact of open data initiatives. Background Since 2012, education in Tanzania has become the subject of significant public discontent and controversy. That year, six out of every 10 Tanzanian students failed the standardized national secondary-level examination, resulting in significant public discontent and demand for reforms.1 The poor results were in many ways the outcome of recent changes to the Tanzanian education system. In 2002, tuition fees for government primary schools were eliminated in an effort to raise school enrolment and literacy rates. The move triggered rapid growth in net primary enrollment, from 66 percent in 2001 to 90 percent in 2004,2 but this growth was not matched by a proportional increase in school funding, hence the education sector’s problems a few years later. Read More Project In 2013, the National Examinations Council of Tanzania (NECTA) rolled out a dashboard16 offering data downloads, searches, and visualizations of primary and secondary examination results by district, with statistics on annual and average pass rates, national ranking and changes in pass rates since 2011. Read More Impact Tanzania is a country with low Internet penetration rates (4.9 percent in 2014, according to ITU, the United Nations specialized agency for information and communication technologies22), and a general lack of familiarity with the concept and potential of open data. As such, the impact of Shule and the Education Open Data Dashboard has been more modest and difficult to assess than it might have been in another country. Nonetheless, early signs of impact by these two education data dashboards are discernible. Impact can be gauged in three ways: engagement and use by both citizens and infomediaries; data quality and diversity; and spillover effects on other open data projects. Read More Challenges Shule and the Education Open Data Dashboard are both young projects, launched into a society and country that is only beginning to grasp the potential of open data. Their most influential years could well lie ahead. However, if they are to grow and disseminate further among the population, they will need to overcome some challenges. This section examines two of the most important challenges they are likely to face. Lack of Internet Penetration and Use Perhaps the most important challenge stems from Tanzania’s low Internet penetration and usage rates. The two dashboards take as a given that providing information to target audiences will lead to improved conditions on the ground. It will be difficult to prove this, particularly in rural areas, where Internet penetration rates are estimated to be about a quarter of those in urban areas.33 This clearly limits the reach of education-related data, and open data more broadly. Furthermore, of the 4.9 percent of Tanzanians who used the Internet in 2014, the great majority do so only by mobile phone; only 0.2 percent of Tanzanians had a fixed broadband subscription.34 In order to appeal more widely, any open data site clearly needs to consider launching a mobile application to appeal to “the retail user of data sitting in a bus shelter with a mobile phone.”35 Read More Looking Forward Both the platforms under study here have begun a process of transformation that is likely to be slow and gradual. Ultimately, if they are successful in overcoming their various challenges and scaling up usage, their impact is likely to be felt far beyond the education sector. Read More</t>
  </si>
  <si>
    <t>EMQ8DYU6</t>
  </si>
  <si>
    <t>Tanzania’s Open Education Dashboards</t>
  </si>
  <si>
    <t>Summary Low national examination pass rates in 2012 caused a public outcry in Tanzania, but the public’s understanding of the broader context and ability to demand accountability was limited by a lack of information about the country’s education sector. Two portals tried to remedy that situation, providing the public with more data on examination pass rates and other information related to school quality. The first, the Education Open Data Dashboard (educationdashboard.org), was a project established by the Tanzania Open Data Initiative, a government program supported by the World Bank and the United Kingdom Department for International Development (DFID) to support open data publication, accessibility and use. The second, Shule (shule.info), was spearheaded by Arnold Minde, a programmer, entrepreneur, and open data enthusiast who has developed a number of technologies and businesses to catalyze social change in Tanzania. Although both portals show considerable promise – especially as it relates to visualization open data to make it more comprehensible to a wide audience –they have, to date, had limited success in actually changing citizen decision-making about education or generating greater institutional accountability. This is due in part to the challenges posed by Tanzania’s low Internet penetration rates and unfamiliarity with open data. Background Problem Focus / Country Context In 2012, education in Tanzania became the subject of significant public discontent and controversy. That year, six out of every ten Tanzanian students failed the standardized national secondary-level examination, resulting in a media outcry and demand for reforms.4 The poor results were the product of recent changes to the Tanzanian education system, in which tuition fees for government primary schools were eliminated in an effort to raise the country’s school enrollment and literacy rates. The move triggered a rapid increase in net primary enrollment, from 66 percent in 2001 to 90 percent in 2004.5 This increase, however, was not matched by a proportional increase in school funding. Read More Project Description Initiation of the open data activity In 2013, the National Examinations Council of Tanzania (NECTA), a government body, rolled out a pilot education dashboard16 offering data downloads, searches, and visualizations of primary and secondary examination results by district and school. The dashboard also included statistics on pupil-teacher ratios, annual and average pass rates, national rankings of school performance, and changes in pass rates since 2011. With the help of the World Bank, an updated version of the pilot was launched in 2015 as Education Open Data Dashboard (educationdashboard.org).17 Despite some challenges and gaps described in more detail below, the data contained on the site represents a significant advance in the context of Tanzania’s previous information drought. Read More Impact Tanzania is a country with low Internet penetration rates (5.3 percent in 2016, according to ITU, the United Nations specialized agency for information and communication technologies),21 and is marked by a general lack of technical skills and expertise among the population. As noted, there is very little familiarity with the concept and potential of open data, or data in general. As such, although these projects represent notable advances within the current open data ecology, uptake and usage have generally been limited, making it hard to assess impact. Read More Lessons Learned Shule and Education Open Data Dashboard were both experimental projects, launched into a society that was just beginning to grasp the potential of open data. If projects like these are to succeed, they will need to overcome significant societal challenges. This section examines some of the most important enablers of and challenges to these projects. Although these enablers and barriers are particular to this project, they offer hints of what may face other open data projects in other developing countries. Read More Looking Forward Current Status Education Open Data Dashboard displays data visualizations for data only from 2012 to 2014. Given that education data for 2016 is now available on the Tanzanian government open data portal, opendata.go.tz, it appears that the site is no longer being actively updated and may have reached the end of its lifespan. Read More Conclusion While neither Shule nor Education Open Dashboard was able to achieve longer-term sustainability or the types of transformative impact on education and parent decision-making that they set out to accomplish, they can be seen as clear indications of how dedicated, data-driven efforts to enhance citizen decision-making and benefit the public good can quickly become tangible. Indeed, the projects also make clear the need for a longer-term business model to ensure that initial MVPs grow into “sticky,” widely used platforms—a key lesson for the field of open data practice.</t>
  </si>
  <si>
    <t>XQU42UXK</t>
  </si>
  <si>
    <t>United Kingdom's Open Public Services Network</t>
  </si>
  <si>
    <t>Summary The Open Public Services Network undertook two major pieces of work exploring how government data, beyond traditional accountability mechanisms like league tables, can be used to evaluate schools. The resulting outputs—A GCSE Schools Guide produced in association with the Guardian, and a report into lack of access to “hard” subjects like triple science at GCSE in deprived areas—succeeded in reaching both parents and policymakers, and drew significant press attention. This study focuses on the contribution open data can make to improving public services. Takeaways     OPSN told both a local and a national story with the data it had. The GCSE Schools Guide tool let users see what the data had to say about schools near them. The Lack of Options report took a broad, national perspective.     The long-term impact of OPSN’s work may best be viewed in the same light as OpenCorporates’ contribution to the campaign for beneficial ownership transparency: just one piece of a complex puzzle.     Some of the data OPSN used in this case derived from the National Pupil Database, which is not open data. Much of the data needed to meaningfully evaluate public services will never be released—and indeed should never be released—as open data because it contains personal information about service users. It is in the public interest that an understanding of this data does not reside wholly within government. But vested interests and negative press attention driven by a vocal and effective privacy lobby in the UK serve to make this kind of data-sharing policy “a nasty political space”.     Neither official government interpretations of public services data nor interpretations provided by the press fully meet the needs of public service users. But business models for organisations that could serve the public’s needs are thin.     Prime Minister David Cameron predicted open data policy would trigger a volunteer “army of effective armchair auditors1” who would interrogate government data in the public interest. In fact, that army has been slow to advance. Numbers Number of users of the Guardian’s GCSE Schools Guide tool on the first day of its release: 20,000 Quotes “We cannot continue to allow generation after generation of pupils to be let down simply because of the accident of where they were born.” Chris Skidmore MP “All this information about hospitals or doctors or whatever: if it can’t be used to answer the question ‘should I have this treatment?’, ‘should I let this doctor operate on me?’ then all that does is simply allow the public to watch through the glass window and see how the professionals sort it out among themselves.” Roger Taylor, OPSN Background The Open Public Services Network (OPSN) uses data to encourage debate about the quality of public services in ways that engage and empower service users. Hosted at the Royal Society of the Arts, it is run by Charlotte Alldritt, a former government policy advisor, and chaired by Roger Taylor, once a Financial Times journalist who in 1999 co-founded Dr Foster, a ground-breaking information service that focussed on the performance of hospitals and that later attracted controversy when it was part-sold to the government2. Read More Data For its first report, Empowering Parents, Improving Accountability3, OPSN’s aim was to see what existing data sources published by the government could tell parents about schools. It drew on open datasets published by the Department for Education (DfE) on data.gov.uk, including exam performance data, and pupil and school characteristics data. Read More Path to Impact The aim of the project was to demonstrate that public service transparency, driven by open data can “support a richer and more multi-dimensional approach to accountability than is offered by the current exam results league tables and Ofsted report-based regime”8. OPSN believes that data on schools and other public services represents “a multitude of truths9” that are not captured by current accountability frameworks. In its report OPSN quotes research that shows that such frameworks have “relatively little influence on the choices people make”10. “What good looks like varies against what you’re trying to measure11,” says Charlotte Alldritt. Different service users want to ask different questions to evaluate public services according to their own contexts. Read More Impact The Cabinet Office, which profiled the Guardian GCSE Schools Guide as an open data case study a month after its launch, reports that the portal attracted 20,000 users on its first day of release14. Given the number of pupils receiving GCSE results across England, Wales, Scotland, and Northern Ireland in 2015 was around 700,000, this is a significant proportion of the project’s target audience. The GCSE Schools Guide has also been picked up by the World Bank15 as an example of open data use cases in the education sector. Read More Discussion The success of OPSN’s interventions in the education space mirrors that of an American project undertaken by ProPublica in 2011. The Opportunity Gap app used US Department of Education data to show that where some states, like Florida, offer rich and poor students roughly equal access to high-level courses, other states, like Kansas, Maryland, and Oklahoma, offer less opportunity in deprived districts. In his analysis of this project, ProPublica’s Scott Klein writes: Read More Calls to Action For policymakers Policymakers should recognise the role personal data has to play in improving public services. It will never be appropriate to make such data generally available as open data, but neither is it appropriate for an understanding of what such data has to say about public services to reside wholly within government. Successive governments in the UK have damaged public trust on issues around the security and exploitation of sensitive personal data. If policymakers are serious about using data to improve public service, then strategies to regain that trust36, as well as tackle those vested interests that fear third-party scrutiny of public service delivery, should be top of their agenda. Read More</t>
  </si>
  <si>
    <t>survey-analysis</t>
  </si>
  <si>
    <t>5Q2T4P6T</t>
  </si>
  <si>
    <t>dIAlogos study: Perceptions of the Future | fAIrLAC</t>
  </si>
  <si>
    <t>https://fairlac.iadb.org/en/dialogos-study-perceptions-future</t>
  </si>
  <si>
    <t>Diálogos is a study to portray the Chilean population's perception of the future. It came to life thanks to the alliance between Fundación Encuentros del Futuro and the company Merlin Research, which provided methodological and technological support with the assistance of Deep Networks Analytics (DNA). The project received a technical advisory from the National Council for Innovation and Development (CNID), researchers from the Language Technology Institute (LTI) of Carnegie Mellon University, and support from the Ministry of Science, Technology, Knowledge and Innovation, Futuro360 and Fundación VTR. With the participation of 15,413 individuals through interviews with cognitive robots, web, and face-to-face responses, the study codified more than 100,000 ideas, being uncertainty the dominant feeling of Chileans regarding the future. AI Impact Alliance (AIIA), an international organization that ensures the protection of data and human rights in the use of AI, validated the methodology, and the results are shared openly to serve as technical input in the development of new research, decision-making, and design of public policies. This project is innovative because ideas were analyzed by capturing natural language (unstructured data) and responding to open and spontaneous questions that people asked a cognitive robot and not to pre-made measures of binary or artificially dichotomous answers. It is the first time that a study of spontaneous ideas from the Chilean population has been performed with such participation that the sampling error was less than 1%. Problem that it solves In recent years, we have seen progress in understanding the importance of planning for the future of development to achieve a balance leading to sustainability. Society is often structured to comment on these issues to the authorities and to the various public/private institutions that somehow help to build an imaginary of collective preferences or trends. The current tools that help capture such information have not mutated in the last 30 years, i.e., multiple-choice (A; B; C; or D) or binary preferences (a or b; black or white; Yes or No). Likewise, collection platforms vary only in telephone, digital or face-to-face interface, not allowing the various complexities of a natural conversation to incorporate into strategic planning for a sustainable future. Finally, data volumes hardly exceed 3,000 cases, which we quintupled to cover the entire national territory, obtaining a wealth of concepts (100,000 ideas) never mapped before. This research becomes an actual paradigm shift. Type of AI app used Interaction support (chatbots, virtual assistants, and others), Reasoning with knowledge structures, Recognition Main results to June 30, 2021 In times of polarization and simplification of ideas resulting from information bubbles and social context, the study provides a complexity map. There are hundreds of important ideas. The notion that people are 100% convinced of something and against something else is often a perception boosted by the dynamics of social networks and the superficiality of public conversation. It is only a mere caricature of Chileans. People think in a more complex and even non-linear way, for example. -One out of five people who express feelings of hope for the future also have feelings of fear or uncertainty (80%).     One out of five people who express feelings of hope for the future also have feelings of fear or uncertainty (80%).     There are two groups concerning their future desires: those who seek more tranquility/harmony and those who seek a more equal/fair future.     Sustainability and environmental protection are cross-cutting desires among respondents (34%). It is also worth noting that this study allowed us to identify more than 300 different ideas, although our report will only focus on the Top 70. Three main bottlenecks faced during implementation     Respecting the design's sample distribution according to reachability and effectiveness, with spans during the social uprising and restrictions of the COVID pandemic.     Choosing the tools and methods that provided the most "insights" (revealing, non-obvious information) from the responses collected.     Ensuring a coordinated work of assembling results with non-face-to-face teams. Lessons learned in the design or use of AI for social impact AI is a field in full development, providing a growing number of tools and methodologies of increasing complexity. It is not a technology that can be used uncritically, as if it were a Plug &amp; Play Module applicable to any data set. Criteria are required to test and select those that experimentally give indications of revealing hidden characteristics of the data.</t>
  </si>
  <si>
    <t>fAIrLAC</t>
  </si>
  <si>
    <t>FXTDEPNK</t>
  </si>
  <si>
    <t>MARY | fAIrLAC</t>
  </si>
  <si>
    <t>https://fairlac.iadb.org/en/mary</t>
  </si>
  <si>
    <t>Description of the service An AI software capable of interacting with people and assisting in diagnosing depression and anxiety. It can also cooperate in bullying, suicidal behavior, and disorder characterization. Problem that it solves Given that assessing and caring for people with disorders caused by armed conflict, domestic violence, use of drugs, and other situations takes a long time, it is difficult to ensure coverage to support people with healthcare professionals to treat these conditions. Type of AI app used Events detection (anomaly detection and early warning), Interaction support (chatbots, virtual assistants and others), Prediction Main results to June 30, 2021 In 2018, Mary was tested with young people from different educational institutions to detect anxiety and depression disorders using the Goldberg test (GADS). In 2020 in Momil, Córdoba, the EPQ test was applied to more than 200 victims of the armed conflict in Colombia. Currently, Mary is used to characterize situations of intra-family or gender-based violence in the department of Nariño and to characterize young people in the Caribbean with a tendency to use psychoactive substances. Three main bottlenecks faced during implementation     Data accessibility     Cultural resistance     Professional resistance Lessons learned in the design or use of AI for social impact     AI helps to make timely decisions.     AI is a tool that allows for optimization and makes process results more accurate.     AI is a tool that does not cannibalize jobs or professions but transforms them.</t>
  </si>
  <si>
    <t>GUKKHZ9H</t>
  </si>
  <si>
    <t>Early warning system for student dropout risk using machine learning | fAIrLAC</t>
  </si>
  <si>
    <t>https://fairlac.iadb.org/en/early-warning-system-student-dropout-risk-using-machine-learning</t>
  </si>
  <si>
    <t>Description of the service Antivirus para la Deserción is a non-profit organization that seeks to reduce student attrition in Colombia, currently at 50%. It is one of the many ways we can contribute to achieving a more educated country and thus a more developed country. If we increase student graduation levels, we will efficiently leverage the installed infrastructure: it is like building the existing educational institutions without having to lay a brick. Problem that it solves Student dropout is one of the most complex problems for educational institutions, as it is not easy to understand its causes. In Colombia, half of the students do not finish their university studies, a figure that has been slowly improving but requires special efforts of the institutions. Institutions usually offer programs to support students with academic, emotional, and economic needs. However, students either ask for help only when the problem has advanced or fail to do so out of embarrassment, ignorance, or excessive self-confidence, and thus reversing the situation is more difficult. Ideally, institutions should actively approach students and inquire about their needs to identify those who need support early. Type of AI app used Events detection (anomaly detection and early warning, Predictive systems (forecasting) Main results to June 30, 2021 Warning system implemented in two university programs. Program modeled for Universidad de Antioquia, one of the largest universities in Colombia. Three main bottlenecks faced during implementation     Data access     Data quality     Cultural resistance Lessons learned in the design or use of AI for social impact     Universities' historical data on students only include academic information. Institutions need to implement a data governance system as soon as possible to include socio-emotional information to strengthen drop-out predictive models.     Designing Learning Analytics requires adopting a human-centered approach in the age of AI (AI systems and algorithms should be designed with the awareness that they are part of a system that involves humans as users, operators, students, teachers, and people close to them.)     AI-based platforms for social impact need to be open-source and belong to society. Although private models have brought progress, only collective and open efforts will allow us to reach those in need.</t>
  </si>
  <si>
    <t>T77TPHHB</t>
  </si>
  <si>
    <t>An Interface for Audio Control Using Hand Gesture Recognition and IMU Data | fAIrLAC</t>
  </si>
  <si>
    <t>https://fairlac.iadb.org/en/interface-audio-control-using-hand-gesture-recognition-and-imu-data</t>
  </si>
  <si>
    <t>Description of the service The project involves an AI system that senses SEMG surface muscle signals and allows classifying voluntary gestures of a person to control and manage a music app remotely. The system allows controlling audio and video devices by recognizing hand gestures and does not need to be re-trained every time. Results show a success rate above 94% in controlling the music app using hand gesture recognition and AI techniques. Problem that it solves Creating a new interface to control music apps, electronic devices or apps for people with and without restricted mobility. Type of AI app used Interaction support (chatbots, virtual assistants and others), Customization, Recognition, Prediction Main results to June 30, 2021 A model that allows controlling electronic applications using hand gesture recognition built from a database of 612 individuals, six gestures/person, 50 repetitions/gesture (183.600 entries). The AI model reported a 94% accuracy. This robust model was tested in an app with different bracelet-type sensors obtaining similar results, allowing the adaptability of multiple bracelet sensors without needing to re-train the model. The tested music app responded satisfactorily, and the system can control new devices remotely with minimal changes. Three main bottlenecks faced during implementation     Data collection     Data labeling     Data segmentation     Data cleansing Lessons learned in the design or use of AI for social impact     Knowledge growth     Deepening the applicability of different algorithms     Transfer of models and construction of a global HGR model for all users</t>
  </si>
  <si>
    <t>PDQM56C7</t>
  </si>
  <si>
    <t>Method of monitoring and detection of failures in PV system based on machine learning techniques | fAIrLAC</t>
  </si>
  <si>
    <t>https://fairlac.iadb.org/en/method-monitoring-and-detection-failures-pv-system-based-machine-learning-techniques</t>
  </si>
  <si>
    <t>Description of the service Machine learning methods have been used to solve complicated practical problems in different areas and are becoming increasingly popular. This paper evaluates the prediction of the energy production of three photovoltaic systems and the monitoring of measurement sensors through machine learning and data mining in response to the behavior of the climatic variables of the site under study. It also considers implementing the resulting models in the SCADA system through indicators, allowing the operator to manage the power grid, and offers a real-time simulation and prediction strategy of photovoltaic systems and measurement sensors in the concept of smart grids. Problem that it solves To assess energy production prediction of three photovoltaic systems and the monitoring of measurement sensors through machine learning and data mining in response to the behavior of the climatic variables of the site under study. Type of AI app used Events detection (anomaly detection and early warning), Customization, Prediction Main results to June 30, 2021 As industrial development increases, automation and processes generate more data and information and require further analysis, interpretation, and communication. This study demonstrated the application of machine learning techniques in analyzing real-life data and developing predictive models. It showed that it is possible to predict the photovoltaic power of three systems using regression models with an excellent approximation. Three main bottlenecks faced during implementation     Data quality     Operating efficiency Lessons learned in the design or use of AI for social impact Process monitoring: The application of a fault detection strategy has been demonstrated through predictive modeling techniques in photovoltaic systems, allowing to monitor photovoltaic systems by comparing real-time photovoltaic and the values calculated based on radiation and temperature.</t>
  </si>
  <si>
    <t>TJSSE9VQ</t>
  </si>
  <si>
    <t>Characterization of Students | fAIrLAC</t>
  </si>
  <si>
    <t>https://fairlac.iadb.org/en/characterization-students</t>
  </si>
  <si>
    <t>Description of the service Portrait is an analytics solution that uses AI to know students and support them with personalized messaging. It identifies key student variables and characteristics and pushes them through short, concise, personalized, and engaging messages to maximize student success. Problem that it solves Performance, dropout and NPS Type of AI app used Events detection (anomaly detection and early warning), Interaction support (chatbots, virtual assistants and others), Customization, Recognition, Prediction Main results to June 30, 2021 Very positive feedback from students and attendees. Impact on satisfaction. Too early to measure the impact on performance. Three main bottlenecks faced during implementation Operationalization in the multichannel logic of the institution. Lessons learned in the design or use of AI for social impact The app owners must understand the algorithms that characterize students to trust the nudge theory.</t>
  </si>
  <si>
    <t>2TCJIFPP</t>
  </si>
  <si>
    <t>Open-ended questionnaires assisted analysis for science education. | fAIrLAC</t>
  </si>
  <si>
    <t>https://fairlac.iadb.org/en/open-ended-questionnaires-assisted-analysis-science-education</t>
  </si>
  <si>
    <t>tion of the service Text mining applied to analyzing scientific texts allows the identification of the text's main topic, the concepts in these documents, and trends in the stance on a topic, among others. For this project, text mining is used to support the analysis of the answers given by high school students to a questionnaire on genetics and thus determine the conceptual understanding achieved by the students. The web app uses a supervised learning algorithm and adapts the general stages of text mining. Specifically, it supports researchers in analyzing concepts and relationships between frequent concepts and in the automatic scoring of answers. Problem that it solves In science education, analyzing answers to these types of questions helps to determine students' understanding. The traditional method is manual and time-consuming, as researchers review answers individually and set out categories and levels to achieve a uniform evaluation. The automatic classification will drastically reduce the time required to analyze this information. Type of AI app used Reasoning with knowledge structures, Prediction Main results to June 30, 2021 The proposed web app was tested with Question No. 1, modifying the training sample size, and the model's best performance was 74% in classification accuracy. The results of a set of automatically-scored responses were compared to those scored by experts to analyze the automatic scoring process validity. This analysis identified that concepts and relationships identified by AI and experts are very similar, indicating that automatic scoring could assist in quickly visualizing students' responses and relationships without experts needing to score all of them. Three main bottlenecks faced during implementation     The amount of data: Questionnaires are applied to relatively small populations for data mining (tens to hundreds).     The system evaluation required the entire sample to be evaluated by experts, which was very time-consuming.     Making the system available online so that other researchers can access it has been complex because of computer security problems. Given that the project focused on learning algorithms development and integration available on the Internet, it has been affected by computer attacks, so the system only runs on a local network which affects the visibility of the project. Lessons learned in the design or use of AI for social impact     For Machine Learning and data science, we address the need for large amounts of data to obtain accurate models. The project demonstrated that good models can result from smaller amounts of data, which is very important for the case of teaching.     The available tools help apply AI to solve community problems, such as the teaching community.     AI can become a tool to assist researchers in speeding up the analysis and decision-making processes on teaching problems, leading to their improvement.</t>
  </si>
  <si>
    <t>curriculum-pedagogy-management</t>
  </si>
  <si>
    <t>9G3638E2</t>
  </si>
  <si>
    <t>Analysis of educational problems and strategies used to address them. | fAIrLAC</t>
  </si>
  <si>
    <t>https://fairlac.iadb.org/en/analysis-educational-problems-and-strategies-used-address-them</t>
  </si>
  <si>
    <t>Description of the service The UNAM's Classroom of the Future project offers a space for virtual socialization and assessment of teachers' proposals. This repository for the dissemination of teachers' experiences will not only include the traditional academic indexes (subject, grade, theme, etc.) but will also include the problems identified by the teacher. The analysis of the problems based on grouping techniques to identify patterns between the teachers' reflections on their experience in working on these problems with the educational strategies proposed in the Classroom of the Future project will allow teachers to find solutions to common issues regardless of whether or not they are from the same subject or school. Problem that it solves The analysis of the problems reported by the teachers relies on the experience of project tutors, who guide the teacher in choosing the most appropriate didactic strategies. It is a very costly process in terms of time and human resources since the problem-solving process takes up to 8 weeks. From cluster identification, teachers may find others who have faced similar problems and review the strategies used. Type of AI app used Reasoning with knowledge structures, Recognition Main results to June 30, 2021 We identified the most appropriate grouping algorithms to analyze the project information, which allowed us to verify that it is possible to find patterns in the teachers' problems despite their varied areas and multiple educational levels. We were able to find the appropriate parameters to transfer them to the Classroom of the Future project website and offer a tool for teachers. Three main bottlenecks faced during implementation     The amount of data was challenging for this first analysis since it depends on the number of teachers who have taken the project's diploma course in the last two years.     A clustering-based method presented the challenge of finding meaningful clusters for the problem, which implied bringing together the data science team with the project managers to analyze the different clusters, which required a lot of time.     Cultural resistance, as teachers are used to thinking only about the content they have to teach and not about the related educational problems. Lessons learned in the design or use of AI for social impact     Clustering algorithms can identify significant relationships in teachers' experiences despite the limited data.     The use of machine learning can accelerate text analysis processes to find non-obvious relationships.</t>
  </si>
  <si>
    <t>real-time-measurement-and-presentation-to-support-user-interpretation-and-learning</t>
  </si>
  <si>
    <t>FZTPKHVG</t>
  </si>
  <si>
    <t>Use of AI in Precision Agriculture for a watershed in the Chihuahua Desert, Mexico. | fAIrLAC</t>
  </si>
  <si>
    <t>https://fairlac.iadb.org/en/use-ai-precision-agriculture-watershed-chihuahua-desert-mexico</t>
  </si>
  <si>
    <t>Description of the service Food sustainability and water conservation are critical strategies to advance the Sustainable Development Goals (SDGs) in Latin America and the Caribbean. The project targets hydro-agricultural pumping areas in Mexico. Using AI technology for water application in agriculture is crucial for water sustainability, the improvement of social welfare in rural communities, and the financial feasibility of local families. Without the use of technologies such as AI, the development of rural communities is at risk, increasing migration to urban areas. This project evaluates walnut trees and vineyards, two priority crops for their economic relevance and water consumption, and accordingly, the following equipment was installed: a micro-sprinkler pressurized irrigation system, soil temperature and humidity tension sensors, a weather station to measure climate data with official parameters, digital piezometers to measure the evolution of groundwater pumping in wells, and a Gateway antenna connected through a LoraWan system to send digital information through the network for processing and generating real-time irrigation schedules for decision-making in the water irrigation by calculating the Evapotranspiration (ETP), reducing water consumption in crops without affecting their productivity. Problem that it solves Reduce water consumption and increase productivity in the agricultural production process, in particular for walnut trees and grapevines. It will provide an alternative for low-income producers, generate increased economic income from the sale of their crops, and reduce the agricultural land abandonment risk leading to migration to large urban centers and soil erosion. Type of AI app used All of the above Main results to June 30, 2021 In walnut (4 ha) and grapevines (1 ha) crops, we installed a micro-sprinkler pressurized irrigation system, soil temperature and humidity tension sensors, digital piezometers in hydro-agricultural pumping wells, a meteorological station with instrumentation related to rain gauges, anemometers, solar radiation measurement, and maximum and minimum environmental temperature sensors. The institutions signed a collaboration agreement and met with local producers to instruct them about the website that showcases real-time measurement of meteorological parameters in the station's area of influence. Three main bottlenecks faced during implementation     Limited resources available to advance the project's following phases: automation of irrigation valves, purchase of additional inputs for root and foliar monitoring, and expansion of the study area to 20 ha.     Limited time to execute a more integral work and unrestricted to reduce risks in on-site decision-making.     Limited human capital specialized in precision agriculture capable of focusing on the care of multivariable information to support the decision-making and produce the apps to ensure a friendly and useful transfer of information to end users. Lessons learned in the design or use of AI for social impact     Available technology for Precision Agriculture can allow the easy and friendly transfer of information to end users     It is a field with infinite potential that can assist producers in making the right decisions in their production process while protecting the environment and improving their living conditions and wellbeing.     The investment can produce large-scale positive impacts allowing producers to achieve the necessary productivity to be competitive and succeed in their business and family projects, avoiding land abandonment and migration to urban areas.</t>
  </si>
  <si>
    <t>3YFVZJQG</t>
  </si>
  <si>
    <t>Predictive model of educational disengagement in elementary education | fAIrLAC</t>
  </si>
  <si>
    <t>https://fairlac.iadb.org/en/predictive-model-educational-disengagement-elementary-education</t>
  </si>
  <si>
    <t>Description of the service The education system in Uruguay faces challenges in offering continuous, complete, and successful paths for young people. Despite achieving universal coverage in primary education, many students repeat the first grades. These high repetition rates generate a gap, and many students are over-aged when they get to 6th grade. ANEP (National Public Education Administration) has developed tools to generate information to follow up on each cohort. We have been working with the technical team of the University of the Republic of Uruguay on an AI-based model to predict the attrition of high school students, based on information about the students and the conditions of the educational offer. Problem that it solves Protect the educational trajectories of high school students in Uruguay by having information to take preventive actions to tackle the risk of student attrition. Type of AI app used Prediction Main results to June 30, 2021 Two annual models were developed, one for secondary education and one for UTU (Universidad del Trabajo del Uruguay), capable of predicting approved students and potential dropouts. One model is applied before the school year begins, and the other after the first evaluation meeting. In addition, one particular model for FPB (Basic Professional Training) plan of UTU predicts whether the student will finish the year. The models have very good results in explaining school dropout. Three main bottlenecks faced during implementation There were no notable aspects in terms of 'bottlenecks' Lessons learned in the design or use of AI for social impact     Access to complete quality information is important.     The quality of deliverables should be defined and met.     The agency's commitment to the project execution is crucial.</t>
  </si>
  <si>
    <t>ZB2PE2RY</t>
  </si>
  <si>
    <t>CivicLytics | fAIrLAC</t>
  </si>
  <si>
    <t>https://fairlac.iadb.org/en/civiclytics</t>
  </si>
  <si>
    <t>Description of the service CivicLytics was born as a response to the IADB Group's need for a social listening and understanding tool to comprehend complex civic issues by listening to the perceptions and concerns of millions of citizens in Latin America and the Caribbean in real-time. The AI platform collects and analyzes open civic data expressed on the Internet (social networks, blogs, chatbots), including cross-cutting issues such as digitalization, employment generation, citizen participation and inclusion, climate change, gender equality, and diversity. CivicLytics has collected and analyzed more than 30 million data from multiple sources in 26 Latin American countries. Problem that it solves To understand complex civic issues by listening to the perceptions and concerns of millions of citizens in Latin America and the Caribbean in real-time. The goal is to support governments, citizens, and the private sector to drive inclusive solutions for local and regional recovery. Type of AI app used Events detection (anomaly detection and early warning), Customization, Prediction Main results to June 30, 2021 30 million data collected in 26 countries Publication of a report about the first 120 days of the pandemic in the 26 countries in Latin America and the most frequent citizen concerns (https://wiconnect.iadb.org/wp-content/uploads/2020/09/Nota-Tecnica-Ciudadania-los-120-primeros-dias-de-la-pandemia.pdf). Constant monitoring with more than 1.5 million data entering the platform every week. Civic indicators allow us to warn about social risks, such as the following:     Colombia: Civic unrest metrics grew because the tax increase on funeral costs and menstrual hygiene products affected the perception of citizen dignity. Thanks to data monitoring, an alert was issued six days before protests began to be organized.     Venezuela: Based on 11,500 testimonies, CivicLytics detected a 350% increase in hunger-related testimonies. CivicLytics reported famine situations in Caracas neighborhoods and Venezuelan populations in La Guajira (CO). Fifteen days later, the New York Times reported this same insight.     Honduras: CivicLytics alerted in early May that citizens were asking for electoral reform to ensure transparency and long-term policies, based on 60,000 analyzed opinions. Two weeks later, the news revealed that the UN urged the Honduran Parliament to approve a new Electoral Law, which was approved at the end of May by the Honduran Congress. Three main bottlenecks faced during implementation     Data access     Access to computational capacity     Cultural resistance     Scalability. Lessons learned in the design or use of AI for social impact     Governments and organizations usually speak one language, while citizens speak another. Citibeats does not pretend to find solutions for everyone but emphasizes on critical issues that require intervention by governments, institutions, and organizations. We understand our role as a facilitators and intermediaries of solutions with a positive social impact.     As a company with AI solutions for positive social impact, we have been optimizing our technology to make it as dynamic and universal as possible and to adapt it to any situation. From listening to citizens with questions about medical issues to the prevention and mitigation of the consequences of natural disasters; from active participation in improving living conditions in cities for people with reduced mobility to the analysis of economic and social needs in rural areas usually with low visibility and representativeness.     Social projects must focus on citizens and their opinions. Solutions that respond to the real needs of the people must essentially have tools targeting representativeness and inclusion of all citizens, allowing our clients to obtain the most complete and accurate representation of reality.</t>
  </si>
  <si>
    <t>student-profiling</t>
  </si>
  <si>
    <t>PRH5NJ7P</t>
  </si>
  <si>
    <t>Ada Intelligence | fAIrLAC</t>
  </si>
  <si>
    <t>https://fairlac.iadb.org/en/ada-intelligence</t>
  </si>
  <si>
    <t>Description of the service ADA Intelligence is a system that combines psychometrics and data science to provide organizations, educational institutions, and individuals with the ability to diagnose critical skills for the 21st century. Problem that it solves The need for diagnostic systems enables organizations to create data-driven improvement plans and have starting points to develop the most critical skills of the 21st century Type of AI app used Reasoning with knowledge structures, Customization, Prediction Main results to June 30, 2021 A model with a 93.2% sensitivity level in diagnosing socioemotional skills, in particular those related to Emotional Intelligence Three main bottlenecks faced during implementation     Difficulty in acquiring relevant data for our project.     Difficulty in finding qualified talent in data and data science.     The need to have an AI regulatory framework for Latin America, enabling us to operate with greater agility and achieve regional coverage. Lessons learned in the design or use of AI for social impact     The importance of creating Latin American models to achieve a high level of model sensitivity.     Adapting to the existing legal frameworks outside the region to be prepared for future competition and realities.     The importance of joining global communities to maintain best practices and keep up with the accelerated advances in AI topics.</t>
  </si>
  <si>
    <t>65NARBEN</t>
  </si>
  <si>
    <t>IRBin | fAIrLAC</t>
  </si>
  <si>
    <t>https://fairlac.iadb.org/en/irbin</t>
  </si>
  <si>
    <t>IRBin, created by Cirsys, was born as the result of searching for an interactive and customizable solution for educating and raising user awareness about the importance of recycling. IRBin is the first social and friendly robot that teaches and helps people to recycle through artificial intelligence algorithms that automatically classify waste into 3 categories: plastic bottles, glass bottles and general waste. Description of the service IRBin, a robot that is 2 meters tall, is a trash container that interacts with users in a playful way each time they throw away trash. A series of color images indicate the type of waste material and its classification for the recycling process. Additionally, IRBin also provides an efficient waste segregation that facilitates the first step in the recycling process. Thanks to this interaction and efficient waste segregation, it has created the habit in people to segregate residues with IRBin and therefore follow the correct recycling process. Furthermore, IRBin can provide information in real time about the amount of trash it has accumulated and about the users who recycle with the robot, allowing companies to make the right decisions about their waste management business strategies.</t>
  </si>
  <si>
    <t>adaptive-learning</t>
  </si>
  <si>
    <t>TH7CPI23</t>
  </si>
  <si>
    <t>Adaptive Mathematics Platform, Ceibal Plan | fAIrLAC</t>
  </si>
  <si>
    <t>https://fairlac.iadb.org/en/plataforma-adaptativa-matematicas</t>
  </si>
  <si>
    <t>Since 2013, the Ceibal Plan offers PAM licenses to all Primary School students and teachers, and to all Middle School students and Mathematics teachers. Containing specific contents for students ranging from 3rd grade of primary school to 3rd grade of middle school, the Ceibal Plan has undergone a comprehensive process of adaptation of it platform, both in terms of its integration with other systems and the adaptation of its contents. Description of the service PAM uses an online adaptive platform for teaching mathematics, which actively integrates students and teachers in the learning process. It provides educators with tools to work in groups, establish learning goals and propose activities. It has comprehensive evaluation tools to provide immediate follow-up and reports. It is called adaptive because it automatically adapts to the needs of each student. The platform identifies areas for improvement on the basis of performance on tasks completed and suggests a series of activities to students to reinforce those aspects that have not yet been acquired. Furthermore, it adapts to the needs of each teacher, allowing him or her to assign each student a series of activities on the basis of their own pace. PAM offers information that goes beyond a “correct” or “incorrect”, given that it analyzes answers to detect the cause of the error and suggests alternative solutions and paths for improvement.</t>
  </si>
  <si>
    <t>PXXFEZTV</t>
  </si>
  <si>
    <t>Support to Workers and Migrants | fAIrLAC</t>
  </si>
  <si>
    <t>https://fairlac.iadb.org/en/apoyo-obreros-migrantes</t>
  </si>
  <si>
    <t>Our intelligent tools use AI to identify the best sequence of micro jobs on the Internet to help workers and migrants develop their digital skills and access better salaries. The idea behind these intelligent tools is that the jobs that exist on the Internet require specific digital skills. Therefore, to carry out a certain type of micro job may serve as educational training for developing workers or migrants so that they may progressively complete increasingly complex jobs which are better paid. Our intelligent tools break down the jobs that exist on the Internet into a series of micro-tasks that are later used as educational materials for teaching new skills to workers and migrants on the go. Description of the service Given a migrant and a job on the Internet that he/she wishes to perform, our digital tools learn the sequence of micro-tasks best suited to help this individual develop the digital skills needed to complete the work. The diagram below shows one of our intelligent tools. Since workers help each other to recommend which micro-tasks must be implemented to develop certain digital skills on the job (workers coach and train one another), the system uses this information to learn which types of tasks are more convenient for developing specific skills, and then recommends these tasks to other workers so they develop them and access better salaries. Up to now, our tools have helped train hundreds of workers in thousands of different digital tasks. This has also helped workers access better paid job opportunities (because they now have more specialized skills). Our intelligent tools have been awarded honorable mentions in conferences and scientific journals such as the Conference on Human-Computer Interaction of the Association for Computing Machinery (ACM CHI) and the World Wide Web (WWW).</t>
  </si>
  <si>
    <t>7UMWQ2EI</t>
  </si>
  <si>
    <t>U-Planner | fAIrLAC</t>
  </si>
  <si>
    <t>https://fairlac.iadb.org/en/u-planner</t>
  </si>
  <si>
    <t>U-planner is a Latin American company with headquarters in Chile, which provides advanced analysis and AI solutions for the management and operations of universities in several countries. They work with some of the best universities in Latin America such as PUC (Chile) and the UNAM (Mexico) and also support governments to strengthen the access and quality of higher education.  Description of the service U-planner offers products in three main areas:  (i) Smart Campus: Improve the organization of institutional facilities, optimizing their infrastructure both in terms of use and outreach. (ii) Academic: Implements intelligent measurement methodologies to include skills-based models strengthening quality indexes for accreditation.  (iii) Student Success: 100% focus is placed on student, which centralizes, integrates and guarantees the availability of Higher Education Institution (HEI) services so as to improve the use and a quality experience is provided to students and other stakeholders.</t>
  </si>
  <si>
    <t>48W82ZLG</t>
  </si>
  <si>
    <t>ALeRCE Project | fAIrLAC</t>
  </si>
  <si>
    <t>https://fairlac.iadb.org/en/proyecto-alerce</t>
  </si>
  <si>
    <t>With the emergence of large telescopes and astronomy cameras, the community of astronomers requires the implementation of a new generation of astronomy brokers, which are systems that serve as intermediaries between large survey telescopes, those that monitor the sky searching for new astrophysical events, and follow-up telescopes, those that observe interesting events to characterize them and understand their physical properties. Currently, these telescopes can produce up to 1 million events per night and are expected to reach up to 10 million events per night in the upcoming years. These events must be distributed among the community through the transmission of data streams so they may be captured, annotated and classified by astronomy brokers. Description of the service ALeRCE is one of the first astronomy brokers in the world and the first to publicly provide the classification of astronomical alerts generated by the Zwicky Transient Facility (ZTF), located in California. ALeRCE offers multiple services to the community of astronomers, including the intake of ZTF data streams to classify events based on the first alerts associated to them (early classifier) and another one based on the temporal evolution of all alerts associated to an event (late classifier), using machine learning techniques in both cases. ALeRCE allows automatic communication between its databases and survey telescopes through API, and it also offers different public web interfaces for searching new supernova candidates (snhunter.alerce.online), or for exploring all of the time series and their classifications (alerce.online), among other services.</t>
  </si>
  <si>
    <t>concat-url-fields</t>
  </si>
  <si>
    <t>URL-get</t>
  </si>
  <si>
    <t xml:space="preserve">student-profiling; </t>
  </si>
  <si>
    <t>Count of Key</t>
  </si>
  <si>
    <t>Column Labels</t>
  </si>
  <si>
    <t>Row Labels</t>
  </si>
  <si>
    <t>Grand Total</t>
  </si>
  <si>
    <t>Repository</t>
  </si>
  <si>
    <t>Discovery_method</t>
  </si>
  <si>
    <t>Structure-extracted</t>
  </si>
  <si>
    <t>Cases-extracted</t>
  </si>
  <si>
    <t>Screening-reason</t>
  </si>
  <si>
    <t>Exclude-use-cases-not-ethical-implications</t>
  </si>
  <si>
    <t>Exclude-no-education-cases</t>
  </si>
  <si>
    <t>PDF-only</t>
  </si>
  <si>
    <t>AI &amp; education. (n.d.). Retrieved February 20, 2023, from https://oecd.ai/en/dashboards/policy-areas/PA7</t>
  </si>
  <si>
    <t>x</t>
  </si>
  <si>
    <t>AI for Good gateway. (2023, January 5). AI for Good. https://aiforgood.itu.int/gateway/</t>
  </si>
  <si>
    <t>Christo. (2021). Data Scores in the UK [Clojure]. https://github.com/critocrito/data-scores-in-the-uk (Original work published 2018)
Data Scores in the UK. (n.d.). Retrieved February 22, 2023, from https://data-scores.org/documents</t>
  </si>
  <si>
    <t>Data Ethics Case Study Library. (n.d.). LOTI. Retrieved February 24, 2023, from https://loti.london/resources/data-ethics-case-study-library/</t>
  </si>
  <si>
    <t>Education. (n.d.). Retrieved January 27, 2023, from https://ai-watch.ec.europa.eu/topics/education_en</t>
  </si>
  <si>
    <t>EPIC. (n.d.). Case studies on artificial intelligence. DIGITALEUROPE. Retrieved January 27, 2023, from https://www.digitaleurope.org/news/case-studies-on-artificial-intelligence/</t>
  </si>
  <si>
    <t>CDEI TechUK Survey</t>
  </si>
  <si>
    <t>search</t>
  </si>
  <si>
    <t>n/a</t>
  </si>
  <si>
    <t>no cases yet</t>
  </si>
  <si>
    <t>Search Education: Ethics | AITopics. (n.d.). Retrieved January 27, 2023, from https://aitopics.org/search?filters=taxnodes%3A%22Industry%7CEducation%22&amp;sort=score+desc&amp;q=ethics</t>
  </si>
  <si>
    <t>African AI Observatory | Research. (n.d.). Retrieved February 20, 2023, from https://www.africanobservatory.ai/resources</t>
  </si>
  <si>
    <t>Case-studies-Impermissible-AI-biometrics-September-2020.pdf. (n.d.). Retrieved February 22, 2023, from https://edri.org/wp-content/uploads/2021/06/Case-studies-Impermissible-AI-biometrics-September-2020.pdf</t>
  </si>
  <si>
    <t>Dao, D., W, H., Walla, A.-A., VocalFan, Rubiel, E., Schreiber, F., Jaworski, J., Liu, L., Williams, N., Pawlowski, N., Ammanamanchi, P. S., Stadlmann, S., Kühne, S., Taiz, Diethe, T., jvmncs, &amp; twsl. (2022). daviddao/awful-ai: Awful AI - 2021 Edition. Zenodo. https://doi.org/10.5281/zenodo.5855972</t>
  </si>
  <si>
    <r>
      <t xml:space="preserve">Fujitsu Limited, F. (n.d.). </t>
    </r>
    <r>
      <rPr>
        <i/>
        <sz val="11"/>
        <color theme="1"/>
        <rFont val="Calibri"/>
        <family val="2"/>
        <scheme val="minor"/>
      </rPr>
      <t>AI Ethics Impact Assessment Casebook</t>
    </r>
    <r>
      <rPr>
        <sz val="11"/>
        <color theme="1"/>
        <rFont val="Calibri"/>
        <family val="2"/>
        <scheme val="minor"/>
      </rPr>
      <t>.</t>
    </r>
  </si>
  <si>
    <t>*Privacy Not Included: A Buyer’s Guide for Connected Products. (n.d.). Mozilla Foundation. Retrieved February 22, 2023, from https://foundation.mozilla.org/en/privacynotincluded/</t>
  </si>
  <si>
    <t>Search the Data—Atlas of Surveillance. (n.d.). Retrieved January 27, 2023, from https://atlasofsurveillance.org/search?sort=vendor_asc</t>
  </si>
  <si>
    <t>AIAAIC - AI and algorithmic incidents and controversies. (2019). https://www.aiaaic.org/aiaaic-repository/about-the-aiaaic-repository</t>
  </si>
  <si>
    <t>prior</t>
  </si>
  <si>
    <t>Ai-observatory. (2020). https://ai-observatory.in/about</t>
  </si>
  <si>
    <t>Algoritmos Públicos—GobLab UAI. (n.d.). Retrieved January 27, 2023, from http://www.algoritmospublicos.cl/</t>
  </si>
  <si>
    <t>Bias in AI: Examples Tracker. (n.d.). Google Docs. Retrieved January 27, 2023, from https://docs.google.com/spreadsheets/d/1eyZZW7eZAfzlUMD8kSU30IPwshHS4ZBOyZXfEBiZum4/edit?usp=embed_facebook</t>
  </si>
  <si>
    <t>unclear-license-so-excluded</t>
  </si>
  <si>
    <t>ODI. (2016). About Open Data’s Impact Repository. http://odimpact.org</t>
  </si>
  <si>
    <t>The Observatory of Algorithms with Social Impact – OASI – Eticas Foundation. (n.d.). Retrieved January 27, 2023, from https://eticasfoundation.org/oasi/</t>
  </si>
  <si>
    <t>Welcome to the AI Watch T6 Explorer! (2022). [HTML]. AI Watch. https://github.com/AI-Watch/AI-watch-T6-X (Original work published 2020)</t>
  </si>
  <si>
    <t>Welcome to the Artificial Intelligence Incident Database. (n.d.). Retrieved January 27, 2023, from https://incidentdatabase.ai</t>
  </si>
  <si>
    <t>Observatory | fAIrLAC. (n.d.). Retrieved February 22, 2023, from https://fairlac.iadb.org/en/observatorio</t>
  </si>
  <si>
    <t>screened</t>
  </si>
  <si>
    <t>4. Also opened was https://indiaai.gov.in/case-studies but these are case studies of AI applications, intended to provide examples of use but not critical analysis</t>
  </si>
  <si>
    <t>cases-not-analysis</t>
  </si>
  <si>
    <t>5. https://imdb.uib.no/dilemmaz/articles/ was linked from a paper (cake, trolleys, etc.) but deadlink</t>
  </si>
  <si>
    <t>deadlink</t>
  </si>
  <si>
    <t>6. The OSAI https://www.ai4europe.eu/ethics/osai should be relevant, but the report https://www.unive.it/pag/fileadmin/user_upload/progetti_ricerca/osai/img/grafica/Deliverable_AI4EU_D5.1_M6_v7.pdf links to https://www.unive.it/pag/37074/ which links back to https://www.ai4eu.eu/observatory which is a deadlink (the corrected link https://www.ai4europe.eu/observatory is also dead). There is some material https://www.ai4europe.eu/ethics but it isn’t clear how to find the case studies (if there are any)</t>
  </si>
  <si>
    <t>7. The OECD policy observatory https://oecd.ai/en/catalogue/tools lists a range of tools, but has only two use cases that express use of these tools (neither in education)</t>
  </si>
  <si>
    <t xml:space="preserve">8. https://oeiac.cat/en/report/ looks relevant at face but appears to be a self-assessment rather than catalogue </t>
  </si>
  <si>
    <t>not-a-catalogue</t>
  </si>
  <si>
    <t>9. https://observatoire-ia.ulaval.ca/en/function/monitoring-and-suveys/ similarly</t>
  </si>
  <si>
    <t>10. https://ia.italia.it/en/ai-observatory/ isn’t loading</t>
  </si>
  <si>
    <t>11. Via a link on incidents.ai browsed to https://map.ai-global.org/ which is an interesting mapping of AI that has been ‘helpful’ or ‘harmful’, but unfortunately the backend data isn’t live linked at the moment, so it was not pursued.</t>
  </si>
  <si>
    <t>Excluded from data structure + case analysis</t>
  </si>
  <si>
    <t>All bar-Dao et al. and Fujitsu, excluded from data structure + case analysis</t>
  </si>
  <si>
    <t>Included (prior knowledge or search retrieval)</t>
  </si>
  <si>
    <t>Fujitsu data structure included</t>
  </si>
  <si>
    <t>Provide use cases or similar but without analysis of ethical implications</t>
  </si>
  <si>
    <t>No education cases included</t>
  </si>
  <si>
    <t>pdf only</t>
  </si>
  <si>
    <r>
      <t xml:space="preserve">Limited, F. (n.d.). </t>
    </r>
    <r>
      <rPr>
        <i/>
        <sz val="11"/>
        <color theme="1"/>
        <rFont val="Calibri"/>
        <family val="2"/>
        <scheme val="minor"/>
      </rPr>
      <t>AI Ethics Impact Assessment Casebook</t>
    </r>
    <r>
      <rPr>
        <sz val="11"/>
        <color theme="1"/>
        <rFont val="Calibri"/>
        <family val="2"/>
        <scheme val="minor"/>
      </rPr>
      <t>.</t>
    </r>
  </si>
  <si>
    <t>excluded because no license clear</t>
  </si>
  <si>
    <t>Guide to Algorithmic Auditing | Algorithms | Eticas Consulting. (n.d.). Retrieved January 27, 2023, from https://www.eticasconsulting.com/guide-to-algorithmic-auditing/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</si>
</sst>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Calibri"/>
      <family val="2"/>
      <scheme val="minor"/>
    </font>
    <font>
      <b/>
      <sz val="11"/>
      <color theme="1"/>
      <name val="Calibri"/>
      <family val="2"/>
      <scheme val="minor"/>
    </font>
    <font>
      <u/>
      <sz val="11"/>
      <color theme="10"/>
      <name val="Calibri"/>
      <family val="2"/>
      <scheme val="minor"/>
    </font>
    <font>
      <b/>
      <sz val="10"/>
      <color theme="1"/>
      <name val="Calibri"/>
      <family val="2"/>
      <scheme val="minor"/>
    </font>
    <font>
      <b/>
      <sz val="10"/>
      <color theme="1"/>
      <name val="Calibri"/>
      <family val="2"/>
    </font>
    <font>
      <sz val="10"/>
      <color theme="1"/>
      <name val="Arial"/>
      <family val="2"/>
    </font>
    <font>
      <sz val="10"/>
      <color rgb="FF000000"/>
      <name val="Arial"/>
      <family val="2"/>
    </font>
    <font>
      <sz val="10"/>
      <color theme="1"/>
      <name val="Calibri"/>
      <family val="2"/>
      <scheme val="minor"/>
    </font>
    <font>
      <b/>
      <sz val="10"/>
      <color rgb="FF1155CC"/>
      <name val="Calibri"/>
      <family val="2"/>
      <scheme val="minor"/>
    </font>
    <font>
      <u/>
      <sz val="10"/>
      <color rgb="FF0000FF"/>
      <name val="Arial"/>
      <family val="2"/>
    </font>
    <font>
      <b/>
      <sz val="10"/>
      <color rgb="FF1155CC"/>
      <name val="Arial"/>
      <family val="2"/>
    </font>
    <font>
      <b/>
      <sz val="10"/>
      <color rgb="FF1155CC"/>
      <name val="DDG_ProximaNova"/>
    </font>
    <font>
      <u/>
      <sz val="10"/>
      <color rgb="FF1155CC"/>
      <name val="Arial"/>
      <family val="2"/>
    </font>
    <font>
      <i/>
      <sz val="11"/>
      <color theme="1"/>
      <name val="Calibri"/>
      <family val="2"/>
      <scheme val="minor"/>
    </font>
  </fonts>
  <fills count="8">
    <fill>
      <patternFill patternType="none"/>
    </fill>
    <fill>
      <patternFill patternType="gray125"/>
    </fill>
    <fill>
      <patternFill patternType="solid">
        <fgColor rgb="FFFFFFFF"/>
        <bgColor indexed="64"/>
      </patternFill>
    </fill>
    <fill>
      <patternFill patternType="solid">
        <fgColor rgb="FFF3F3F3"/>
        <bgColor rgb="FFF3F3F3"/>
      </patternFill>
    </fill>
    <fill>
      <patternFill patternType="solid">
        <fgColor rgb="FFFFFFFF"/>
        <bgColor rgb="FFFFFFFF"/>
      </patternFill>
    </fill>
    <fill>
      <patternFill patternType="solid">
        <fgColor theme="0"/>
        <bgColor theme="0"/>
      </patternFill>
    </fill>
    <fill>
      <patternFill patternType="solid">
        <fgColor rgb="FFFAFAFA"/>
        <bgColor rgb="FFFAFAFA"/>
      </patternFill>
    </fill>
    <fill>
      <patternFill patternType="solid">
        <fgColor rgb="FFFEFEFE"/>
        <bgColor rgb="FFFEFEFE"/>
      </patternFill>
    </fill>
  </fills>
  <borders count="5">
    <border>
      <left/>
      <right/>
      <top/>
      <bottom/>
      <diagonal/>
    </border>
    <border>
      <left style="medium">
        <color rgb="FFCCCCCC"/>
      </left>
      <right style="medium">
        <color rgb="FFCCCCCC"/>
      </right>
      <top style="medium">
        <color rgb="FFCCCCCC"/>
      </top>
      <bottom style="medium">
        <color rgb="FFCCCCCC"/>
      </bottom>
      <diagonal/>
    </border>
    <border>
      <left style="thin">
        <color theme="1"/>
      </left>
      <right/>
      <top style="thin">
        <color theme="1"/>
      </top>
      <bottom/>
      <diagonal/>
    </border>
    <border>
      <left style="thin">
        <color theme="1"/>
      </left>
      <right/>
      <top/>
      <bottom/>
      <diagonal/>
    </border>
    <border>
      <left/>
      <right/>
      <top style="thin">
        <color theme="1"/>
      </top>
      <bottom/>
      <diagonal/>
    </border>
  </borders>
  <cellStyleXfs count="2">
    <xf numFmtId="0" fontId="0" fillId="0" borderId="0"/>
    <xf numFmtId="0" fontId="2" fillId="0" borderId="0" applyNumberFormat="0" applyFill="0" applyBorder="0" applyAlignment="0" applyProtection="0"/>
  </cellStyleXfs>
  <cellXfs count="54">
    <xf numFmtId="0" fontId="0" fillId="0" borderId="0" xfId="0"/>
    <xf numFmtId="0" fontId="1" fillId="0" borderId="0" xfId="0" applyFont="1"/>
    <xf numFmtId="0" fontId="0" fillId="0" borderId="0" xfId="0" applyAlignment="1">
      <alignment wrapText="1"/>
    </xf>
    <xf numFmtId="0" fontId="2" fillId="0" borderId="0" xfId="1"/>
    <xf numFmtId="0" fontId="0" fillId="2" borderId="0" xfId="0" applyFill="1" applyAlignment="1">
      <alignment vertical="center" wrapText="1"/>
    </xf>
    <xf numFmtId="0" fontId="0" fillId="0" borderId="0" xfId="0" applyAlignment="1">
      <alignment vertical="center" wrapText="1"/>
    </xf>
    <xf numFmtId="0" fontId="0" fillId="0" borderId="0" xfId="0" applyAlignment="1">
      <alignment horizontal="left" vertical="center" indent="1"/>
    </xf>
    <xf numFmtId="0" fontId="3" fillId="0" borderId="0" xfId="0" applyFont="1" applyAlignment="1">
      <alignment vertical="center"/>
    </xf>
    <xf numFmtId="0" fontId="4" fillId="0" borderId="1" xfId="0" applyFont="1" applyBorder="1" applyAlignment="1">
      <alignment wrapText="1"/>
    </xf>
    <xf numFmtId="0" fontId="5" fillId="0" borderId="1" xfId="0" applyFont="1" applyBorder="1" applyAlignment="1">
      <alignment wrapText="1"/>
    </xf>
    <xf numFmtId="0" fontId="2" fillId="0" borderId="2" xfId="1" applyBorder="1"/>
    <xf numFmtId="4" fontId="0" fillId="0" borderId="0" xfId="0" applyNumberFormat="1"/>
    <xf numFmtId="22" fontId="0" fillId="0" borderId="0" xfId="0" applyNumberFormat="1"/>
    <xf numFmtId="14" fontId="0" fillId="0" borderId="0" xfId="0" applyNumberFormat="1"/>
    <xf numFmtId="1" fontId="0" fillId="0" borderId="0" xfId="0" applyNumberFormat="1"/>
    <xf numFmtId="0" fontId="6" fillId="3" borderId="0" xfId="0" applyFont="1" applyFill="1" applyAlignment="1">
      <alignment horizontal="left"/>
    </xf>
    <xf numFmtId="0" fontId="7" fillId="4" borderId="0" xfId="0" applyFont="1" applyFill="1" applyAlignment="1">
      <alignment horizontal="left"/>
    </xf>
    <xf numFmtId="0" fontId="8" fillId="0" borderId="0" xfId="0" applyFont="1"/>
    <xf numFmtId="0" fontId="9" fillId="0" borderId="0" xfId="0" applyFont="1"/>
    <xf numFmtId="0" fontId="10" fillId="4" borderId="0" xfId="0" applyFont="1" applyFill="1"/>
    <xf numFmtId="0" fontId="7" fillId="0" borderId="0" xfId="0" applyFont="1" applyAlignment="1">
      <alignment horizontal="left"/>
    </xf>
    <xf numFmtId="0" fontId="11" fillId="4" borderId="0" xfId="0" applyFont="1" applyFill="1"/>
    <xf numFmtId="0" fontId="9" fillId="5" borderId="0" xfId="0" applyFont="1" applyFill="1"/>
    <xf numFmtId="0" fontId="10" fillId="0" borderId="0" xfId="0" applyFont="1"/>
    <xf numFmtId="0" fontId="9" fillId="4" borderId="0" xfId="0" applyFont="1" applyFill="1"/>
    <xf numFmtId="0" fontId="10" fillId="6" borderId="0" xfId="0" applyFont="1" applyFill="1"/>
    <xf numFmtId="0" fontId="10" fillId="5" borderId="0" xfId="0" applyFont="1" applyFill="1"/>
    <xf numFmtId="0" fontId="7" fillId="3" borderId="0" xfId="0" applyFont="1" applyFill="1" applyAlignment="1">
      <alignment horizontal="left"/>
    </xf>
    <xf numFmtId="0" fontId="5" fillId="5" borderId="0" xfId="0" applyFont="1" applyFill="1"/>
    <xf numFmtId="0" fontId="12" fillId="5" borderId="0" xfId="0" applyFont="1" applyFill="1"/>
    <xf numFmtId="0" fontId="12" fillId="5" borderId="0" xfId="0" applyFont="1" applyFill="1" applyAlignment="1">
      <alignment horizontal="left"/>
    </xf>
    <xf numFmtId="0" fontId="10" fillId="4" borderId="0" xfId="0" applyFont="1" applyFill="1" applyAlignment="1">
      <alignment horizontal="left"/>
    </xf>
    <xf numFmtId="0" fontId="5" fillId="4" borderId="0" xfId="0" applyFont="1" applyFill="1" applyAlignment="1">
      <alignment horizontal="left"/>
    </xf>
    <xf numFmtId="0" fontId="5" fillId="0" borderId="0" xfId="0" applyFont="1" applyAlignment="1">
      <alignment horizontal="left"/>
    </xf>
    <xf numFmtId="0" fontId="7" fillId="7" borderId="0" xfId="0" applyFont="1" applyFill="1" applyAlignment="1">
      <alignment horizontal="left"/>
    </xf>
    <xf numFmtId="0" fontId="10" fillId="7" borderId="0" xfId="0" applyFont="1" applyFill="1"/>
    <xf numFmtId="0" fontId="5" fillId="3" borderId="0" xfId="0" applyFont="1" applyFill="1" applyAlignment="1">
      <alignment horizontal="left"/>
    </xf>
    <xf numFmtId="0" fontId="2" fillId="0" borderId="3" xfId="1" applyFill="1" applyBorder="1"/>
    <xf numFmtId="0" fontId="2" fillId="0" borderId="0" xfId="0" applyFont="1"/>
    <xf numFmtId="0" fontId="2" fillId="0" borderId="0" xfId="1" applyAlignment="1"/>
    <xf numFmtId="0" fontId="0" fillId="0" borderId="0" xfId="0" quotePrefix="1"/>
    <xf numFmtId="17" fontId="0" fillId="0" borderId="0" xfId="0" applyNumberFormat="1"/>
    <xf numFmtId="0" fontId="2" fillId="0" borderId="0" xfId="1" applyAlignment="1">
      <alignment horizontal="left" vertical="center" wrapText="1"/>
    </xf>
    <xf numFmtId="0" fontId="1" fillId="0" borderId="0" xfId="0" applyFont="1" applyAlignment="1">
      <alignment wrapText="1"/>
    </xf>
    <xf numFmtId="0" fontId="2" fillId="0" borderId="0" xfId="1" applyAlignment="1">
      <alignment horizontal="left" vertical="center" wrapText="1" indent="2"/>
    </xf>
    <xf numFmtId="0" fontId="0" fillId="0" borderId="0" xfId="0" applyAlignment="1">
      <alignment horizontal="left" vertical="center" wrapText="1" indent="2"/>
    </xf>
    <xf numFmtId="0" fontId="0" fillId="0" borderId="0" xfId="0" applyAlignment="1">
      <alignment horizontal="left" vertical="center" wrapText="1"/>
    </xf>
    <xf numFmtId="0" fontId="2" fillId="5" borderId="0" xfId="1" applyFill="1" applyAlignment="1"/>
    <xf numFmtId="0" fontId="0" fillId="0" borderId="0" xfId="0" pivotButton="1"/>
    <xf numFmtId="0" fontId="0" fillId="0" borderId="0" xfId="0" applyAlignment="1">
      <alignment horizontal="left"/>
    </xf>
    <xf numFmtId="0" fontId="2" fillId="0" borderId="0" xfId="1" applyAlignment="1">
      <alignment horizontal="left" vertical="center" indent="1"/>
    </xf>
    <xf numFmtId="0" fontId="0" fillId="0" borderId="4" xfId="0" applyBorder="1"/>
    <xf numFmtId="0" fontId="0" fillId="0" borderId="0" xfId="0" pivotButton="1" applyAlignment="1">
      <alignment wrapText="1"/>
    </xf>
    <xf numFmtId="0" fontId="0" fillId="0" borderId="0" xfId="0" applyAlignment="1">
      <alignment horizontal="left" wrapText="1"/>
    </xf>
  </cellXfs>
  <cellStyles count="2">
    <cellStyle name="Hyperlink" xfId="1" builtinId="8"/>
    <cellStyle name="Normal" xfId="0" builtinId="0"/>
  </cellStyles>
  <dxfs count="7">
    <dxf>
      <numFmt numFmtId="4" formatCode="#,##0.00"/>
    </dxf>
    <dxf>
      <font>
        <b val="0"/>
        <i val="0"/>
        <strike val="0"/>
        <condense val="0"/>
        <extend val="0"/>
        <outline val="0"/>
        <shadow val="0"/>
        <u/>
        <vertAlign val="baseline"/>
        <sz val="11"/>
        <color theme="10"/>
        <name val="Calibri"/>
        <family val="2"/>
        <scheme val="minor"/>
      </font>
    </dxf>
    <dxf>
      <alignment wrapText="1"/>
    </dxf>
    <dxf>
      <alignment wrapText="1"/>
    </dxf>
    <dxf>
      <numFmt numFmtId="4" formatCode="#,##0.00"/>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microsoft.com/office/2017/06/relationships/rdRichValueTypes" Target="richData/rdRichValueTyp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20" Type="http://schemas.microsoft.com/office/2017/06/relationships/rdRichValue" Target="richData/rdrichvalue.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pivotCacheDefinition" Target="pivotCache/pivotCacheDefinition1.xml"/><Relationship Id="rId19" Type="http://schemas.microsoft.com/office/2017/06/relationships/rdRichValueStructure" Target="richData/rdrichvaluestructure.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5306.582485763887" createdVersion="6" refreshedVersion="6" minRefreshableVersion="3" recordCount="106" xr:uid="{250F73A9-F74F-46A6-9B39-AAF22CAEF673}">
  <cacheSource type="worksheet">
    <worksheetSource ref="A1:AI107" sheet="edu_cases"/>
  </cacheSource>
  <cacheFields count="35">
    <cacheField name="broad-category" numFmtId="0">
      <sharedItems count="28">
        <s v="dropout-risk"/>
        <s v="admissions-algorithm"/>
        <s v="quality-assurance-targeting"/>
        <s v="jobs-or-course-pathways-or-recommenders"/>
        <s v="automated-child-linked-data"/>
        <s v="Q&amp;A-chatbot"/>
        <s v="mining-internal-knowledge-base"/>
        <s v="unemployment-risk"/>
        <s v="wellbeing-mental-health-chatbot"/>
        <s v="weaponised-drones-for-security-USA"/>
        <s v="engagement-emotion-classification"/>
        <s v="biometric-identity-checks"/>
        <s v="risk-surveillance-wellbeing-and-violence"/>
        <s v="teacher-evaluation"/>
        <s v="assessment-assurance"/>
        <s v="deepfake-based-legalcase"/>
        <s v="facial-recognition-for-dropout-or-attendance-and-safety-monitoring"/>
        <s v="automated-assessment-models"/>
        <s v="outcome-prediction"/>
        <s v="NOT-EDUCATION"/>
        <s v="operational-efficiency-planning-eg-timetabling"/>
        <s v="price-targeting"/>
        <s v="survey-analysis"/>
        <s v="curriculum-pedagogy-management"/>
        <s v="real-time-measurement-and-presentation-to-support-user-interpretation-and-learning"/>
        <s v="student-profiling"/>
        <s v="adaptive-learning"/>
        <s v="student-profiling; " u="1"/>
      </sharedItems>
    </cacheField>
    <cacheField name="repo-label" numFmtId="0">
      <sharedItems containsBlank="1"/>
    </cacheField>
    <cacheField name="Key" numFmtId="0">
      <sharedItems/>
    </cacheField>
    <cacheField name="Item Type" numFmtId="0">
      <sharedItems/>
    </cacheField>
    <cacheField name="Publication Year" numFmtId="0">
      <sharedItems containsDate="1" containsBlank="1" containsMixedTypes="1" minDate="1900-01-02T10:40:04" maxDate="2023-01-03T00:00:00"/>
    </cacheField>
    <cacheField name="Author" numFmtId="0">
      <sharedItems containsBlank="1"/>
    </cacheField>
    <cacheField name="Title" numFmtId="0">
      <sharedItems/>
    </cacheField>
    <cacheField name="Publication Title" numFmtId="0">
      <sharedItems containsBlank="1"/>
    </cacheField>
    <cacheField name="ISBN" numFmtId="0">
      <sharedItems containsNonDate="0" containsString="0" containsBlank="1"/>
    </cacheField>
    <cacheField name="ISSN" numFmtId="0">
      <sharedItems containsBlank="1"/>
    </cacheField>
    <cacheField name="DOI" numFmtId="0">
      <sharedItems containsNonDate="0" containsString="0" containsBlank="1"/>
    </cacheField>
    <cacheField name="Url" numFmtId="0">
      <sharedItems containsBlank="1"/>
    </cacheField>
    <cacheField name="Abstract Note" numFmtId="0">
      <sharedItems containsBlank="1" longText="1"/>
    </cacheField>
    <cacheField name="Date" numFmtId="0">
      <sharedItems containsNonDate="0" containsDate="1" containsString="0" containsBlank="1" minDate="1998-03-05T00:00:00" maxDate="2020-02-04T00:00:00"/>
    </cacheField>
    <cacheField name="Date Added" numFmtId="0">
      <sharedItems containsNonDate="0" containsDate="1" containsString="0" containsBlank="1" minDate="2023-01-27T11:47:12" maxDate="2023-02-22T19:26:33"/>
    </cacheField>
    <cacheField name="Date Modified" numFmtId="0">
      <sharedItems containsNonDate="0" containsDate="1" containsString="0" containsBlank="1" minDate="2023-01-27T12:03:38" maxDate="2023-02-23T14:36:44"/>
    </cacheField>
    <cacheField name="Access Date" numFmtId="0">
      <sharedItems containsNonDate="0" containsDate="1" containsString="0" containsBlank="1" minDate="2023-01-27T11:47:12" maxDate="2023-02-22T19:26:33"/>
    </cacheField>
    <cacheField name="db" numFmtId="0">
      <sharedItems count="8">
        <s v="https://ai-observatory.in/database"/>
        <s v="https://ai-watch.github.io/AI-watch-T6-X/service/"/>
        <s v="AIAAIC"/>
        <s v="http://www.algoritmospublicos.cl"/>
        <s v="incidentdatabase.ai"/>
        <s v="OASI"/>
        <s v="ODI"/>
        <s v="fAIrLAC"/>
      </sharedItems>
    </cacheField>
    <cacheField name="case" numFmtId="1">
      <sharedItems containsSemiMixedTypes="0" containsString="0" containsNumber="1" containsInteger="1" minValue="1" maxValue="105"/>
    </cacheField>
    <cacheField name="further detail" numFmtId="0">
      <sharedItems containsBlank="1"/>
    </cacheField>
    <cacheField name="further detail2" numFmtId="0">
      <sharedItems containsBlank="1"/>
    </cacheField>
    <cacheField name="further detail3" numFmtId="0">
      <sharedItems containsBlank="1"/>
    </cacheField>
    <cacheField name="further detail4" numFmtId="0">
      <sharedItems containsBlank="1" longText="1"/>
    </cacheField>
    <cacheField name="further detail5" numFmtId="0">
      <sharedItems containsBlank="1"/>
    </cacheField>
    <cacheField name="further detail6" numFmtId="0">
      <sharedItems containsBlank="1"/>
    </cacheField>
    <cacheField name="further detail7" numFmtId="0">
      <sharedItems containsBlank="1"/>
    </cacheField>
    <cacheField name="further detail8" numFmtId="0">
      <sharedItems containsBlank="1"/>
    </cacheField>
    <cacheField name="further detail9" numFmtId="0">
      <sharedItems containsBlank="1" longText="1"/>
    </cacheField>
    <cacheField name="further detail10" numFmtId="0">
      <sharedItems containsBlank="1"/>
    </cacheField>
    <cacheField name="further detail11" numFmtId="0">
      <sharedItems containsBlank="1"/>
    </cacheField>
    <cacheField name="further detail12" numFmtId="0">
      <sharedItems containsBlank="1"/>
    </cacheField>
    <cacheField name="further detail13" numFmtId="0">
      <sharedItems containsBlank="1"/>
    </cacheField>
    <cacheField name="further detail14" numFmtId="0">
      <sharedItems containsBlank="1"/>
    </cacheField>
    <cacheField name="further detail15" numFmtId="0">
      <sharedItems containsBlank="1"/>
    </cacheField>
    <cacheField name="further detail16"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6">
  <r>
    <x v="0"/>
    <m/>
    <s v="RLXCISNP"/>
    <s v="webpage"/>
    <m/>
    <m/>
    <s v="Aadhaar in Andhra: Chandrababu Naidu, Microsoft Have a Plan For Curbing School Dropouts"/>
    <s v="The Wire"/>
    <m/>
    <m/>
    <m/>
    <s v="https://ai-observatory.in/database"/>
    <s v="The massive data-driven governance project brings focus on the efficiency of government schools, data privacy and the role of Aadhaar in technology-driven development."/>
    <m/>
    <d v="2023-01-27T12:18:05"/>
    <d v="2023-02-23T13:37:32"/>
    <d v="2023-01-27T12:18:05"/>
    <x v="0"/>
    <n v="1"/>
    <m/>
    <m/>
    <m/>
    <m/>
    <m/>
    <m/>
    <m/>
    <m/>
    <m/>
    <m/>
    <m/>
    <m/>
    <m/>
    <m/>
    <m/>
    <m/>
  </r>
  <r>
    <x v="0"/>
    <m/>
    <s v="PJGUALIS"/>
    <s v="newspaperArticle"/>
    <n v="2019"/>
    <m/>
    <s v="Chennai government school sees 85% drop in latecomers"/>
    <s v="The Times of India"/>
    <m/>
    <s v="0971-8257"/>
    <m/>
    <s v="https://timesofindia.indiatimes.com/city/chennai/chennai-government-school-sees-85-drop-in-latecomers/articleshow/71121118.cms"/>
    <s v="A government school in Triplicane has seen a sharp drop in the rate of latecomers and attendance defaulters from 80 to 12, within a month of installin"/>
    <d v="2019-09-14T00:00:00"/>
    <d v="2023-01-27T12:20:24"/>
    <d v="2023-01-27T12:20:24"/>
    <d v="2023-01-27T12:20:24"/>
    <x v="0"/>
    <n v="2"/>
    <m/>
    <m/>
    <m/>
    <m/>
    <m/>
    <m/>
    <m/>
    <m/>
    <m/>
    <m/>
    <m/>
    <m/>
    <m/>
    <m/>
    <m/>
    <m/>
  </r>
  <r>
    <x v="1"/>
    <m/>
    <s v="2HHTUTUT"/>
    <s v="blogPost"/>
    <n v="2019"/>
    <s v="news"/>
    <s v="RTE free quota rules changed: First preference to government schools"/>
    <s v="News Karnataka"/>
    <m/>
    <m/>
    <m/>
    <s v="https://newskarnataka.com/karnataka/bengaluru/rte-free-quota-rules-changed-first-preference-to-government-schools/08022019"/>
    <s v="Bengaluru: Here is a big shocker for the thousands of parents and children who are seeking admission in their nearest private school under the Right to Education (RTE) quota in the upcoming academic year 2019-20. With the idea of saving the government schools, the state government has directed the Department of Public Instruction (DPI) to re-map the schools in all the wards and neighbourhoods."/>
    <d v="2019-02-08T00:00:00"/>
    <d v="2023-01-27T12:21:13"/>
    <d v="2023-01-27T12:21:13"/>
    <d v="2023-01-27T12:21:13"/>
    <x v="0"/>
    <n v="3"/>
    <m/>
    <m/>
    <m/>
    <m/>
    <m/>
    <m/>
    <m/>
    <m/>
    <m/>
    <m/>
    <m/>
    <m/>
    <m/>
    <m/>
    <m/>
    <m/>
  </r>
  <r>
    <x v="1"/>
    <m/>
    <s v="CN9YC4FH"/>
    <s v="newspaperArticle"/>
    <n v="2020"/>
    <m/>
    <s v="‘Fix RTE mapping software’"/>
    <s v="The Times of India"/>
    <m/>
    <s v="0971-8257"/>
    <m/>
    <s v="https://timesofindia.indiatimes.com/city/nagpur/fix-rte-mapping-software/articleshow/73850161.cms"/>
    <s v="Nagpur: As admission season for free seats under the 25% Right To Education (RTE) quota nears, a city-based education activist has demanded that the g."/>
    <d v="2020-02-03T00:00:00"/>
    <d v="2023-01-27T12:21:15"/>
    <d v="2023-01-27T12:21:15"/>
    <d v="2023-01-27T12:21:15"/>
    <x v="0"/>
    <n v="3"/>
    <m/>
    <m/>
    <m/>
    <m/>
    <m/>
    <m/>
    <m/>
    <m/>
    <m/>
    <m/>
    <m/>
    <m/>
    <m/>
    <m/>
    <m/>
    <m/>
  </r>
  <r>
    <x v="1"/>
    <m/>
    <s v="927JDNUI"/>
    <s v="newspaperArticle"/>
    <n v="2019"/>
    <m/>
    <s v="Incorporating various quotas in software delays RTE admissions"/>
    <s v="The Times of India"/>
    <m/>
    <s v="0971-8257"/>
    <m/>
    <s v="https://timesofindia.indiatimes.com/city/nagpur/incorporating-various-quotas-in-software-delays-rte-admissions/articleshow/68118991.cms"/>
    <s v="NAGPUR: Incorporating different quotas into RTE’s school admission software has delayed the 2019-20 admission process, which was scheduled on Monday."/>
    <d v="2019-02-23T00:00:00"/>
    <d v="2023-01-27T12:21:17"/>
    <d v="2023-01-27T12:21:17"/>
    <d v="2023-01-27T12:21:17"/>
    <x v="0"/>
    <n v="4"/>
    <m/>
    <m/>
    <m/>
    <m/>
    <m/>
    <m/>
    <m/>
    <m/>
    <m/>
    <m/>
    <m/>
    <m/>
    <m/>
    <m/>
    <m/>
    <m/>
  </r>
  <r>
    <x v="2"/>
    <m/>
    <s v="NW8BPN9L"/>
    <s v="webpage"/>
    <m/>
    <m/>
    <s v="AI-X | Verontrustingen - Enabling accurate predictions to detect day-care services which require further inspection"/>
    <m/>
    <m/>
    <m/>
    <m/>
    <s v="https://ai-watch.github.io/AI-watch-T6-X/service/90009.html"/>
    <s v="In 2014, the Flemish Agency for Child and Family (Kind en Gezin) developed an AI system which enables more accurate predictions to detect day-care services which require further inspection. These inspections enable the agencies to keep the quality of the day-care services high and to improve the wellbeing of children. The Child and Family agency does not carry out the inspections itself but works together with the Regional Health Care Inspection Unit of the Department of Welfare, Public Health and Family. However, there is limited capacity available to conduct all the inspections. For a long period of time, there has been an interest to figure out how to optimise the inspection capacity. The use of data had been considered as way to enhance existing inspection practices and optimize the scarce amount of inspectors. The predictive system developed uses a supervised machine learning method (logistic regression and XGBoost) to analyse various internal and external data from the Health Care Inspection Unit. Combining the recommendations of the predictive system with existing staff experience and expertise enables more targeted and data-driven interventions."/>
    <m/>
    <d v="2023-01-27T12:03:13"/>
    <d v="2023-02-23T14:10:24"/>
    <d v="2023-01-27T12:03:13"/>
    <x v="1"/>
    <n v="5"/>
    <m/>
    <m/>
    <m/>
    <m/>
    <m/>
    <m/>
    <m/>
    <m/>
    <m/>
    <m/>
    <m/>
    <m/>
    <m/>
    <m/>
    <m/>
    <m/>
  </r>
  <r>
    <x v="3"/>
    <m/>
    <s v="B5WQFTQQ"/>
    <s v="webpage"/>
    <m/>
    <m/>
    <s v="AI-X | OTT - Predicting employment pathways"/>
    <m/>
    <m/>
    <m/>
    <m/>
    <s v="https://ai-watch.github.io/AI-watch-T6-X/service/90024.html"/>
    <s v="The Estonian Unemployment Insurance Fund uses profiling to identify the position that suits a job seeker the most. Based on machine-learning software, the solution assists people by suggesting job positions according to their qualifications. The application (OTT) provides job seekers with better and more accurate suggestions on where they could work and offers customized recommendations on re-education and reskilling. OTT is a tool used by civil servants to improve the understanding of the clients’ needs. It is an AI system that employs more than 100 000 client records to estimate the probabilities of different employment pathways, systematizes clients to provide support where it is most needed, and distributes the workload between civil servants. An early version of the project aimed to estimate the probability of becoming long-term unemployed, but this was difficult and not useful. Now, the system finds the probability of finding a new job and is regarded as much more useful. The AI has been created in collaboration with Citis, Nortal and Resta."/>
    <m/>
    <d v="2023-01-27T12:03:29"/>
    <d v="2023-02-23T14:11:03"/>
    <d v="2023-01-27T12:03:29"/>
    <x v="1"/>
    <n v="6"/>
    <m/>
    <m/>
    <m/>
    <m/>
    <m/>
    <m/>
    <m/>
    <m/>
    <m/>
    <m/>
    <m/>
    <m/>
    <m/>
    <m/>
    <m/>
    <m/>
  </r>
  <r>
    <x v="3"/>
    <m/>
    <s v="JBXGLREA"/>
    <s v="webpage"/>
    <m/>
    <m/>
    <s v="AI-X | LaBonneBoite - Identification of companies with a high probability of hiring"/>
    <m/>
    <m/>
    <m/>
    <m/>
    <s v="https://ai-watch.github.io/AI-watch-T6-X/service/90043.html"/>
    <s v="La Bonne Boite is an online tool that identifies companies with a high probability of hiring within the next six months in the sector and area selected by the seeker. The objective of La Bonne Boite is to help jobseekers find job opportunities that are not published by employers (i.e. &quot;hidden vacancies&quot;) and to predict which companies are most likely to hire in the near future. La Bonne Boite is one of the most used job searching services in France and it is about to be further developed in order to target more specific types of jobseekers, like students, that are looking for part-time jobs. This search engine improves a jobseeker's chance of securing a job interview on the basis of spontaneous job applications. La Bonne Boite's computer code can be copied and used by others. There is also an Application Programming Interface (API) which enables the duplication of La Bonne Boite on other websites."/>
    <m/>
    <d v="2023-01-27T12:03:32"/>
    <d v="2023-02-23T14:11:42"/>
    <d v="2023-01-27T12:03:32"/>
    <x v="1"/>
    <n v="7"/>
    <m/>
    <m/>
    <m/>
    <m/>
    <m/>
    <m/>
    <m/>
    <m/>
    <m/>
    <m/>
    <m/>
    <m/>
    <m/>
    <m/>
    <m/>
    <m/>
  </r>
  <r>
    <x v="4"/>
    <m/>
    <s v="Y5MQPKQX"/>
    <s v="webpage"/>
    <m/>
    <m/>
    <s v="AI-X | Child benefit - Voice assistant for parents support"/>
    <m/>
    <m/>
    <m/>
    <m/>
    <s v="https://ai-watch.github.io/AI-watch-T6-X/service/90050.html"/>
    <s v="Parents are required by law to provide the registry office with information on the registration of their child in the first days after the birth of their child to the registrar's office, to determine the name and to create the first formal thus also create the first formal prerequisite for receiving parental and child benefits. The bureaucratic burden is increased by the fact that documents are requested at different places in a redundant manner and that there is usually (still) no electronic data exchange. Immediately after the birth, this creates additional work for many parents - in addition to the often tense domestic situation. The guiding principle of the project is: &quot;The data runs, not the parents&quot;. First, in 2018, a citizen-friendly, only three-page combination form was developed for entering all necessary data once. Thanks to a cross-institutional parents can hand it in directly at the maternity clinic, and the cooperation partners take care of everything else. take care of everything else. Parents now receive their child's birth certificate by post much faster. The parents now receive their child's birth certificate, the tax ID, the entry in the registration system and the child benefit notice much more quickly by post. The child benefit is transferred directly to their account. On this basis, an online service was service was developed in 2019, which will initially be offered as a pilot to a limited target group in June 2020. at the Asklepios Clinic in Altona. The pilot also includes the use of a voice assistance system to enable the combined application to be completed more easily and with fewer barriers. At stationary terminals in clinics or via tablets or smartphones, parents are guided linguistically through the process. guided through the process. Output of the application data at the responsible registry offices or the family insurance fund. A downstream system checks whether possible follow-up questions are required. Additional link: https://www.hamburg.de/kinderleicht-zum-kindergeld/14362340/ki-kinderleicht-zum-kindergeld/ Additional link: https://www.fokus.fraunhofer.de/de/dps/projekte/Kinderleicht_zum_Kindergeld"/>
    <m/>
    <d v="2023-01-27T12:03:33"/>
    <d v="2023-02-23T14:08:38"/>
    <d v="2023-01-27T12:03:33"/>
    <x v="1"/>
    <n v="8"/>
    <m/>
    <m/>
    <m/>
    <m/>
    <m/>
    <m/>
    <m/>
    <m/>
    <m/>
    <m/>
    <m/>
    <m/>
    <m/>
    <m/>
    <m/>
    <m/>
  </r>
  <r>
    <x v="4"/>
    <m/>
    <s v="77GIXBSY"/>
    <s v="webpage"/>
    <m/>
    <m/>
    <s v="AI-X | Study certificates - Automatic recognition for applying for child benefit"/>
    <m/>
    <m/>
    <m/>
    <m/>
    <s v="https://ai-watch.github.io/AI-watch-T6-X/service/90054.html"/>
    <s v="To apply for child benefit, the current certificate of study of the child in question must be submitted twice a year. This results in a high volume of documents to be checked by hand, especially since the German universities could not agree on a uniform form.The client uploads the certificate of study to an appropriate website. The text of the certificate of study is extracted with OCR (Optical Character Recognition) and transferred to the system for classification. Four issues are checked: -Is it a certificate of study (yes/no) and with what probability (score)? probability (score)? -Is it the right child? -Is it the correct validity period/semester? -Is it a known German university? The result of the classification is displayed to the employees in the specialist procedure of the family benefits office. At the same time, the result of the check procedure &quot;Studienbescheinigung ja /nein&quot; (certificate of study yes /no) is indicated. This must then be actively accepted by the employee. The training data currently consists of 60,000 study certificates that are semi-automatically annotated and annotated and then used for training. Using a specially developed algorithm, the personal data is anonymised before classification and can therefore also be used as training data. and can therefore also be used as training data. The classification of the study certificate is carried out by: Naive Base/Support Vector Machine / Logistic Regression. To NLP (Natural Language Processing), Named Entity Recognition is used for data extraction."/>
    <m/>
    <d v="2023-01-27T12:03:35"/>
    <d v="2023-02-23T14:10:56"/>
    <d v="2023-01-27T12:03:35"/>
    <x v="1"/>
    <n v="9"/>
    <m/>
    <m/>
    <m/>
    <m/>
    <m/>
    <m/>
    <m/>
    <m/>
    <m/>
    <m/>
    <m/>
    <m/>
    <m/>
    <m/>
    <m/>
    <m/>
  </r>
  <r>
    <x v="5"/>
    <m/>
    <s v="8Y28KRHV"/>
    <s v="webpage"/>
    <m/>
    <m/>
    <s v="AI-X | Borbot - Virtual assistant for museums"/>
    <m/>
    <m/>
    <m/>
    <m/>
    <s v="https://ai-watch.github.io/AI-watch-T6-X/service/90061.html"/>
    <s v="Borbot (acronym for Bourbons and Robotics) is a virtual assistant, adopted by the National Museum of the Royal Palace of Caserta, which through machine learning techniques is able to answer user questions, providing detailed tourist information and news about the monument. The mobile system supports the Museum's front office service and allows customer service staff to concentrate on the services with greater added value."/>
    <m/>
    <d v="2023-01-27T12:03:36"/>
    <d v="2023-02-23T14:08:27"/>
    <d v="2023-01-27T12:03:36"/>
    <x v="1"/>
    <n v="10"/>
    <m/>
    <m/>
    <m/>
    <m/>
    <m/>
    <m/>
    <m/>
    <m/>
    <m/>
    <m/>
    <m/>
    <m/>
    <m/>
    <m/>
    <m/>
    <m/>
  </r>
  <r>
    <x v="2"/>
    <m/>
    <s v="NQQC825C"/>
    <s v="webpage"/>
    <m/>
    <m/>
    <s v="AI-X | Pierino - PIatform for the extraction and retrieval of online information"/>
    <m/>
    <m/>
    <m/>
    <m/>
    <s v="https://ai-watch.github.io/AI-watch-T6-X/service/90063.html"/>
    <s v="Pierino (acronym for PIatform for the extraction and retrieval of online information) is a platform for the automatic analysis of linguistic data, which works through AI semantic analysis techniques and modules for the automatic treatment of natural language.The platform was used for the first time by the Ministry of Education to analyze the data of the public consultation &quot;The good school&quot; and made it possible to process and synthesize 270 thousand comments in less than a week, making it possible to significantly reduce analysis times of the questionnaires. The platform was designed in such a way to be as flexible as possible to quickly process data from future consultations."/>
    <m/>
    <d v="2023-01-27T12:03:37"/>
    <d v="2023-01-27T12:03:38"/>
    <d v="2023-01-27T12:03:37"/>
    <x v="1"/>
    <n v="11"/>
    <m/>
    <m/>
    <m/>
    <m/>
    <m/>
    <m/>
    <m/>
    <m/>
    <m/>
    <m/>
    <m/>
    <m/>
    <m/>
    <m/>
    <m/>
    <m/>
  </r>
  <r>
    <x v="6"/>
    <m/>
    <s v="H3XSUZIG"/>
    <s v="webpage"/>
    <m/>
    <m/>
    <s v="AI-X | Nancy - Access to National library assets"/>
    <m/>
    <m/>
    <m/>
    <m/>
    <s v="https://ai-watch.github.io/AI-watch-T6-X/service/90091.html"/>
    <s v="The Norwegian national library's solution based on commercially available AI to provide better access and deeper insight into their extensive collection of text, images and video."/>
    <m/>
    <d v="2023-01-27T12:03:39"/>
    <d v="2023-02-23T14:11:12"/>
    <d v="2023-01-27T12:03:39"/>
    <x v="1"/>
    <n v="12"/>
    <m/>
    <m/>
    <m/>
    <m/>
    <m/>
    <m/>
    <m/>
    <m/>
    <m/>
    <m/>
    <m/>
    <m/>
    <m/>
    <m/>
    <m/>
    <m/>
  </r>
  <r>
    <x v="6"/>
    <m/>
    <s v="FIN7BG8Z"/>
    <s v="webpage"/>
    <m/>
    <m/>
    <s v="AI-X | EPISA - Entity and property inference for semantic archives"/>
    <m/>
    <m/>
    <m/>
    <m/>
    <s v="https://ai-watch.github.io/AI-watch-T6-X/service/90105.html"/>
    <s v="EPISA uses natural language processing, entity recognition, and automatic learning methods in order to explore the records of documents and documents themselves if they are in digital form. From the descriptions produced by archivists, entities and relationships will be extracted that will populate a description model, semantically richer than the current one and easier to deal with automatically."/>
    <m/>
    <d v="2023-01-27T12:03:41"/>
    <d v="2023-02-23T14:11:45"/>
    <d v="2023-01-27T12:03:41"/>
    <x v="1"/>
    <n v="13"/>
    <m/>
    <m/>
    <m/>
    <m/>
    <m/>
    <m/>
    <m/>
    <m/>
    <m/>
    <m/>
    <m/>
    <m/>
    <m/>
    <m/>
    <m/>
    <m/>
  </r>
  <r>
    <x v="7"/>
    <m/>
    <s v="KBMUE42H"/>
    <s v="webpage"/>
    <m/>
    <m/>
    <s v="AI-X | Portugal - Predicting long term unemployment"/>
    <m/>
    <m/>
    <m/>
    <m/>
    <s v="https://ai-watch.github.io/AI-watch-T6-X/service/90108.html"/>
    <s v="This project builds upon unemployment data held by the public employment service with additional data sources in order to produce a score reflecting the risk of a person to become long term unemployment (12 months or longer). This will enable the agency to tailor actions to this person."/>
    <m/>
    <d v="2023-01-27T12:03:42"/>
    <d v="2023-02-23T14:10:47"/>
    <d v="2023-01-27T12:03:42"/>
    <x v="1"/>
    <n v="14"/>
    <m/>
    <m/>
    <m/>
    <m/>
    <m/>
    <m/>
    <m/>
    <m/>
    <m/>
    <m/>
    <m/>
    <m/>
    <m/>
    <m/>
    <m/>
    <m/>
  </r>
  <r>
    <x v="0"/>
    <m/>
    <s v="5LKXMGMF"/>
    <s v="webpage"/>
    <m/>
    <m/>
    <s v="AI-X | EHPS - Early help profiling system to identify children and families considered vulnerable"/>
    <m/>
    <m/>
    <m/>
    <m/>
    <s v="https://ai-watch.github.io/AI-watch-T6-X/service/90141.html"/>
    <s v="A predictive system called the &quot;Early Help Profiling System (EHPS)&quot; used in Hackney County (London), which uses data from a variety of different sources to identify children and families considered vulnerable and at risk of child abuse to the municipality. The data includes statistics from different government agencies, such as school attendance, housing information, economic indicators, and others. This allows early intervention to these families, avoiding the occurrence of a crisis with more expensive follow-up actions. Each month, the social workers team gets a list of 20 families who are of high risk and unknown to the social workers at that time. Social workers then decide based on the information to conduct an early intervention, such as support from a child centre or a health assessment. It has been reported that the model had a high accuracy, with more than 80% of the risk alerts deemed valid, despite challenges with continuous updating of some data sources. The system was expected to help councils save around one million euro per year by having early, targeted interventions. However, the system was heavily criticized. The nature of the data collection and the risk assessment was very opaque as data is processed by a private company, leading to concerns by citizens. Those whose data was used were not informed and it was kept a secret which indicators were to determine the risks, since a private company was responsible for the development and argued that the information was commercially sensitive. Others noticed that the system was only put in place to cope with the austerity measures put in place, as the system was advertised to maximize payments from the Troubled Families programme. Now Hackney Council stopped working with the programme as it did not realise the expected benefits."/>
    <m/>
    <d v="2023-01-27T12:03:44"/>
    <d v="2023-02-23T14:08:52"/>
    <d v="2023-01-27T12:03:44"/>
    <x v="1"/>
    <n v="15"/>
    <m/>
    <m/>
    <m/>
    <m/>
    <m/>
    <m/>
    <m/>
    <m/>
    <m/>
    <m/>
    <m/>
    <m/>
    <m/>
    <m/>
    <m/>
    <m/>
  </r>
  <r>
    <x v="8"/>
    <s v="Promote mental health"/>
    <s v="\54NA69IE"/>
    <s v="AIAAIC0883"/>
    <n v="2022"/>
    <m/>
    <s v="Mindline at Work for MOE"/>
    <s v="https://www.aiaaic.org/aiaaic-repository/ai-and-algorithmic-incidents-and-controversies/singapore-moe-mindline-at-work-app"/>
    <m/>
    <m/>
    <m/>
    <m/>
    <m/>
    <m/>
    <m/>
    <m/>
    <m/>
    <x v="2"/>
    <n v="16"/>
    <s v="Country(s): Singapore"/>
    <s v="Sector(s): Govt - education; Govt - health"/>
    <s v="Operator(s): Singapore Ministry of Education"/>
    <s v="Developer(s): Wysa"/>
    <s v="System name(s): Mindline at Work for MOE "/>
    <s v="Technology(ies): Chatbot; NLP/text analysis"/>
    <s v="Purpose(s): Promote mental health"/>
    <s v="Media trigger(s): User comments/complaints"/>
    <s v="Issue(s): Accuracy/reliability; Appropriateness/need; Effectiveness/value "/>
    <s v="Transparency: Black box; Marketing"/>
    <s v="External impact: Physical, material, and non-material"/>
    <s v=": "/>
    <s v=": "/>
    <s v="Internal impact: "/>
    <s v=": "/>
    <m/>
  </r>
  <r>
    <x v="9"/>
    <s v="Strengthen security"/>
    <s v="\54NA69IE"/>
    <s v="AIAAIC0874"/>
    <n v="2022"/>
    <m/>
    <s v="Axon school security taser drones"/>
    <s v="https://www.aiaaic.org/aiaaic-repository/ai-and-algorithmic-incidents-and-controversies/axon-school-security-taser-drones"/>
    <m/>
    <m/>
    <m/>
    <m/>
    <m/>
    <m/>
    <m/>
    <m/>
    <m/>
    <x v="2"/>
    <n v="17"/>
    <s v="Country(s): USA"/>
    <s v="Sector(s): Education"/>
    <s v="Operator(s): "/>
    <s v="Developer(s): Axon"/>
    <s v="System name(s): Axon Air"/>
    <s v="Technology(ies): Drone; Computer vision"/>
    <s v="Purpose(s): Strengthen security"/>
    <s v="Media trigger(s): Company statement"/>
    <s v="Issue(s): Appropriateness/need; Effectiveness/value; Privacy; Surveillance; Bias/discrimination - race, ethnicity "/>
    <s v="Transparency: Governance; Marketing"/>
    <s v="External impact: "/>
    <s v=": "/>
    <s v=": "/>
    <s v="Internal impact: "/>
    <s v=": Programme suspension"/>
    <m/>
  </r>
  <r>
    <x v="10"/>
    <s v="Improve student engagement"/>
    <s v="\54NA69IE"/>
    <s v="AIAAIC0865"/>
    <n v="2022"/>
    <m/>
    <s v="Intel AI student emotion monitoring"/>
    <s v="https://www.aiaaic.org/aiaaic-repository/ai-and-algorithmic-incidents-and-controversies/intel-ai-student-emotion-monitoring"/>
    <m/>
    <m/>
    <m/>
    <m/>
    <m/>
    <m/>
    <m/>
    <m/>
    <m/>
    <x v="2"/>
    <n v="18"/>
    <s v="Country(s): USA"/>
    <s v="Sector(s): Education"/>
    <s v="Operator(s): "/>
    <s v="Developer(s): Intel; Classroom Technologies"/>
    <s v="System name(s): Class"/>
    <s v="Technology(ies): Emotion recognition; Facial analysis"/>
    <s v="Purpose(s): Improve student engagement"/>
    <s v="Media trigger(s): Media report"/>
    <s v="Issue(s): Accuracy/reliability; Pseudoscience; Privacy; Surveillance"/>
    <s v="Transparency: Black box"/>
    <s v="External impact: "/>
    <s v=": "/>
    <s v=": "/>
    <s v="Internal impact: "/>
    <s v=": "/>
    <m/>
  </r>
  <r>
    <x v="11"/>
    <s v="Verify identity"/>
    <s v="\54NA69IE"/>
    <s v="AIAAIC0774"/>
    <n v="2021"/>
    <m/>
    <s v="NHGSFP school meal fingerprint biometrics"/>
    <s v="https://www.aiaaic.org/aiaaic-repository/ai-and-algorithmic-incidents-and-controversies/nhgsfp-school-meal-fingerprint-biometrics"/>
    <m/>
    <m/>
    <m/>
    <m/>
    <m/>
    <m/>
    <m/>
    <m/>
    <m/>
    <x v="2"/>
    <n v="19"/>
    <s v="Country(s): Nigeria"/>
    <s v="Sector(s): Education"/>
    <s v="Operator(s): Ministry of Humanitarian Affairs, Disaster Management and Social Development"/>
    <s v="Developer(s): HID Global; Plovtech"/>
    <s v="System name(s): HID Global DP4500"/>
    <s v="Technology(ies): Fingerprint biometrics"/>
    <s v="Purpose(s): Verify identity"/>
    <s v="Media trigger(s): Govt statement"/>
    <s v="Issue(s): Privacy; Security; Dual/multi-use"/>
    <s v="Transparency: Governance"/>
    <s v="External impact: "/>
    <s v=": "/>
    <s v=": "/>
    <s v="Internal impact: "/>
    <s v=": "/>
    <m/>
  </r>
  <r>
    <x v="11"/>
    <s v="Verify meal payments"/>
    <s v="\54NA69IE"/>
    <s v="AIAAIC0773"/>
    <n v="2020"/>
    <m/>
    <s v="Gdansk Primary School No. 2 meal payment verification"/>
    <s v="https://www.aiaaic.org/aiaaic-repository/ai-and-algorithmic-incidents-and-controversies/gdansk-primary-school-no-2-meal-payment-verification"/>
    <m/>
    <m/>
    <m/>
    <m/>
    <m/>
    <m/>
    <m/>
    <m/>
    <m/>
    <x v="2"/>
    <n v="20"/>
    <s v="Country(s): Poland"/>
    <s v="Sector(s): Education"/>
    <s v="Operator(s): Gdansk Primary School No. 2"/>
    <s v="Developer(s): Unclear/unknown"/>
    <s v="System name(s): "/>
    <s v="Technology(ies): Fingerprint biometrics"/>
    <s v="Purpose(s): Verify meal payments"/>
    <s v="Media trigger(s): Regulatory investigation"/>
    <s v="Issue(s): Privacy; Appropriateness/need"/>
    <s v="Transparency: Governance"/>
    <s v="External impact: "/>
    <s v=": "/>
    <s v=": "/>
    <s v="Internal impact: "/>
    <s v=": "/>
    <m/>
  </r>
  <r>
    <x v="11"/>
    <s v="Verify meal payments"/>
    <s v="\54NA69IE"/>
    <s v="AIAAIC0769"/>
    <n v="2021"/>
    <m/>
    <s v="North Ayrshire school meal payment verification"/>
    <s v="https://www.aiaaic.org/aiaaic-repository/ai-and-algorithmic-incidents-and-controversies/north-ayrshire-school-meal-payment-verification"/>
    <m/>
    <m/>
    <m/>
    <m/>
    <m/>
    <m/>
    <m/>
    <m/>
    <m/>
    <x v="2"/>
    <n v="21"/>
    <s v="Country(s): UK"/>
    <s v="Sector(s): Education"/>
    <s v="Operator(s): North Ayrshire Council"/>
    <s v="Developer(s): CRB Cunninghams"/>
    <s v="System name(s): CRB Cunninghams Fusion"/>
    <s v="Technology(ies): Facial recognition"/>
    <s v="Purpose(s): Verify meal payments"/>
    <s v="Media trigger(s): Media report"/>
    <s v="Issue(s): Privacy; Appropriateness/need"/>
    <s v="Transparency: Privacy"/>
    <s v="External impact: "/>
    <s v=": "/>
    <s v=": "/>
    <s v="Internal impact: "/>
    <s v=": Programme paused"/>
    <m/>
  </r>
  <r>
    <x v="12"/>
    <s v="Monitor student behaviour"/>
    <s v="\54NA69IE"/>
    <s v="AIAAIC0764"/>
    <n v="2019"/>
    <m/>
    <s v="Gaggle student behavioural monitoring"/>
    <s v="https://www.aiaaic.org/aiaaic-repository/ai-and-algorithmic-incidents-and-controversies/gaggle-student-behavioural-monitoring"/>
    <m/>
    <m/>
    <m/>
    <m/>
    <m/>
    <m/>
    <m/>
    <m/>
    <m/>
    <x v="2"/>
    <n v="22"/>
    <s v="Country(s): USA"/>
    <s v="Sector(s): Education"/>
    <s v="Operator(s): Minneapolis High Schools; Williamson County School District; Multiple"/>
    <s v="Developer(s): Gaggle"/>
    <s v="System name(s): Gaggle Safety Management"/>
    <s v="Technology(ies): NLP/text analysis; Computer vision"/>
    <s v="Purpose(s): Monitor student behaviour"/>
    <s v="Media trigger(s): Media investigation; FOI/open records request"/>
    <s v="Issue(s): Surveillance; Privacy; Accuracy/reliability; Appropriateness/need; Effectiveness/value"/>
    <s v="Transparency: Governance; Black box"/>
    <s v="External impact: "/>
    <s v=": "/>
    <s v=": "/>
    <s v="Internal impact: "/>
    <s v=": "/>
    <m/>
  </r>
  <r>
    <x v="13"/>
    <s v="Assess teacher performance"/>
    <s v="\54NA69IE"/>
    <s v="AIAAIC0749"/>
    <n v="2011"/>
    <m/>
    <s v="Washington DC schools teacher IMPACT value-added scoring"/>
    <s v="https://www.aiaaic.org/aiaaic-repository/ai-and-algorithmic-incidents-and-controversies/washington-dc-schools-teacher-value-added-scoring"/>
    <m/>
    <m/>
    <m/>
    <m/>
    <m/>
    <m/>
    <m/>
    <m/>
    <m/>
    <x v="2"/>
    <n v="23"/>
    <s v="Country(s): USA"/>
    <s v="Sector(s): Education"/>
    <s v="Operator(s): District of Columbia Public Schools"/>
    <s v="Developer(s): Mathematica Policy Research"/>
    <s v="System name(s): IMPACT"/>
    <s v="Technology(ies): Teacher effectiveness system"/>
    <s v="Purpose(s): Assess teacher performance"/>
    <s v="Media trigger(s): Contract termination"/>
    <s v="Issue(s): Accuracy/reliability; Bias/discrimination - income, location; Fairness; Effectiveness/value"/>
    <s v="Transparency: Governance; Complaints/appeals; Black box"/>
    <s v="External impact: "/>
    <s v=": "/>
    <s v=": "/>
    <s v="Internal impact: "/>
    <s v=": "/>
    <m/>
  </r>
  <r>
    <x v="12"/>
    <s v="Detect &amp; categorise at-risk behaviour"/>
    <s v="\54NA69IE"/>
    <s v="AIAAIC0712"/>
    <n v="2021"/>
    <m/>
    <s v="GoGuardian Beacon student suicide prevention monitoring"/>
    <s v="https://www.aiaaic.org/aiaaic-repository/ai-and-algorithmic-incidents-and-controversies/goguardian-student-monitoring"/>
    <m/>
    <m/>
    <m/>
    <m/>
    <m/>
    <m/>
    <m/>
    <m/>
    <m/>
    <x v="2"/>
    <n v="24"/>
    <s v="Country(s): USA"/>
    <s v="Sector(s): Education"/>
    <s v="Operator(s): Baltimore City Public Schools, Pekin Community High School"/>
    <s v="Developer(s): Liminex Inc/GoGuardian"/>
    <s v="System name(s): "/>
    <s v="Technology(ies): Suicide prevention algorithm"/>
    <s v="Purpose(s): Detect &amp; categorise at-risk behaviour"/>
    <s v="Media trigger(s): User comments/complaints"/>
    <s v="Issue(s): Privacy; Surveillance; Bias/discrimination - economic; Dual/multi-use"/>
    <s v="Transparency: Black box"/>
    <s v="External impact: "/>
    <s v=": "/>
    <s v=": "/>
    <s v="Internal impact: "/>
    <s v=": "/>
    <m/>
  </r>
  <r>
    <x v="11"/>
    <s v="Access documents"/>
    <s v="\54NA69IE"/>
    <s v="AIAAIC0613"/>
    <n v="2020"/>
    <m/>
    <s v="CBSE student facial matching/recognition"/>
    <s v="https://www.aiaaic.org/aiaaic-repository/ai-and-algorithmic-incidents-and-controversies/cbse-india-student-facial-matchingrecognition"/>
    <m/>
    <m/>
    <m/>
    <m/>
    <m/>
    <m/>
    <m/>
    <m/>
    <m/>
    <x v="2"/>
    <n v="25"/>
    <s v="Country(s): India"/>
    <s v="Sector(s): Education"/>
    <s v="Operator(s): Central Board of Secondary Education (CBSE)"/>
    <s v="Developer(s): National e-Governance Division"/>
    <s v="System name(s): Facial Recognition System"/>
    <s v="Technology(ies): Facial recognition"/>
    <s v="Purpose(s): Access documents"/>
    <s v="Media trigger(s): Non-profit research report/study"/>
    <s v="Issue(s): Accuracy/reliability; Privacy; Security"/>
    <s v="Transparency: Governance; Marketing; Privacy"/>
    <s v="External impact: "/>
    <s v=": "/>
    <s v=": "/>
    <s v="Internal impact: "/>
    <s v=": "/>
    <m/>
  </r>
  <r>
    <x v="14"/>
    <s v="assessment-assurance"/>
    <s v="\54NA69IE"/>
    <s v="AIAAIC0577"/>
    <n v="2021"/>
    <m/>
    <s v="Northwestern University online proctoring"/>
    <m/>
    <m/>
    <m/>
    <m/>
    <m/>
    <m/>
    <m/>
    <m/>
    <m/>
    <m/>
    <x v="2"/>
    <n v="26"/>
    <s v="Country(s): USA"/>
    <s v="Sector(s): Education"/>
    <s v="Operator(s): "/>
    <s v="Developer(s): Respondus; Examity"/>
    <s v="System name(s): "/>
    <s v="Technology(ies): Facial recognition"/>
    <s v="Purpose(s): Detect and prevent cheating"/>
    <s v="Media trigger(s): Lawsuit filing/litigation"/>
    <s v="Issue(s): Privacy"/>
    <s v="Transparency: "/>
    <s v="External impact: "/>
    <s v=": "/>
    <s v=": "/>
    <s v="Internal impact: "/>
    <s v=": "/>
    <m/>
  </r>
  <r>
    <x v="14"/>
    <s v="assessment-assurance"/>
    <s v="\54NA69IE"/>
    <s v="AIAAIC0576"/>
    <n v="2021"/>
    <m/>
    <s v="DePaul University online proctoring"/>
    <m/>
    <m/>
    <m/>
    <m/>
    <m/>
    <m/>
    <m/>
    <m/>
    <m/>
    <m/>
    <x v="2"/>
    <n v="27"/>
    <s v="Country(s): USA"/>
    <s v="Sector(s): Education"/>
    <s v="Operator(s): "/>
    <s v="Developer(s): Respondus"/>
    <s v="System name(s): "/>
    <s v="Technology(ies): Facial recognition"/>
    <s v="Purpose(s): Detect and prevent cheating"/>
    <s v="Media trigger(s): Lawsuit filing/litigation"/>
    <s v="Issue(s): Privacy"/>
    <s v="Transparency: "/>
    <s v="External impact: "/>
    <s v=": "/>
    <s v=": "/>
    <s v="Internal impact: "/>
    <s v=": "/>
    <m/>
  </r>
  <r>
    <x v="14"/>
    <s v="assessment-assurance"/>
    <s v="\54NA69IE"/>
    <s v="AIAAIC0575"/>
    <n v="2021"/>
    <m/>
    <s v="University of Wisconsin online proctoring"/>
    <m/>
    <m/>
    <m/>
    <m/>
    <m/>
    <m/>
    <m/>
    <m/>
    <m/>
    <m/>
    <x v="2"/>
    <n v="28"/>
    <s v="Country(s): USA"/>
    <s v="Sector(s): Education"/>
    <s v="Operator(s): University of Wisconsin-Madison"/>
    <s v="Developer(s): Honorlock"/>
    <s v="System name(s): "/>
    <s v="Technology(ies): Facial recognition"/>
    <s v="Purpose(s): Detect and prevent cheating"/>
    <s v="Media trigger(s): User comments/complaints"/>
    <s v="Issue(s): Bias/discrimination - race; Privacy; Surveillance"/>
    <s v="Transparency: "/>
    <s v="External impact: "/>
    <s v=": "/>
    <s v=": "/>
    <s v="Internal impact: Online petition"/>
    <s v=": "/>
    <m/>
  </r>
  <r>
    <x v="14"/>
    <s v="assessment-assurance"/>
    <s v="\54NA69IE"/>
    <s v="AIAAIC0574"/>
    <n v="2021"/>
    <m/>
    <s v="Proctorio racist facial detection"/>
    <s v="https://www.aiaaic.org/aiaaic-repository/ai-and-algorithmic-incidents-and-controversies/proctorio-racist-facial-detection"/>
    <m/>
    <m/>
    <m/>
    <m/>
    <m/>
    <m/>
    <m/>
    <m/>
    <m/>
    <x v="2"/>
    <n v="29"/>
    <s v="Country(s): USA"/>
    <s v="Sector(s): Education"/>
    <s v="Operator(s): Miami Uinversity; University of British Columbia; University of Illinois"/>
    <s v="Developer(s): Proctorio"/>
    <s v="System name(s): OpenCV"/>
    <s v="Technology(ies): Facial detection; Machine learning"/>
    <s v="Purpose(s): Detect faces"/>
    <s v="Media trigger(s): User comments/complaints"/>
    <s v="Issue(s): Bias/discrimination - race; ethnicity; Security"/>
    <s v="Transparency: Governance; Black box; Marketing"/>
    <s v="External impact: "/>
    <s v=": "/>
    <s v=": "/>
    <s v="Internal impact: "/>
    <s v=": "/>
    <m/>
  </r>
  <r>
    <x v="10"/>
    <s v="Identify/monitor emotions"/>
    <s v="\54NA69IE"/>
    <s v="AIAAIC0572"/>
    <n v="2021"/>
    <m/>
    <s v="4 Little Trees (4LT)"/>
    <s v="https://www.aiaaic.org/aiaaic-repository/ai-and-algorithmic-incidents-and-controversies/4-little-trees-4lt"/>
    <m/>
    <m/>
    <m/>
    <m/>
    <m/>
    <m/>
    <m/>
    <m/>
    <m/>
    <x v="2"/>
    <n v="30"/>
    <s v="Country(s): Hong Kong"/>
    <s v="Sector(s): Education"/>
    <s v="Operator(s): True Light College"/>
    <s v="Developer(s): Find Solution AI"/>
    <s v="System name(s): 4 Little Trees (4LT)"/>
    <s v="Technology(ies): Emotion recognition; Facial analysis; Gesture analysis; Computer vision"/>
    <s v="Purpose(s): Identify/monitor emotions"/>
    <s v="Media trigger(s): Media report"/>
    <s v="Issue(s): Accuracy/reliability; Privacy; Surveillance; Bias/discrimination - race, ethnicity"/>
    <s v="Transparency: Governance; Black box"/>
    <s v="External impact: "/>
    <s v=": "/>
    <s v=": "/>
    <s v="Internal impact: "/>
    <s v=": "/>
    <m/>
  </r>
  <r>
    <x v="15"/>
    <s v="Damage reputation"/>
    <s v="\54NA69IE"/>
    <s v="AIAAIC0571"/>
    <n v="2021"/>
    <m/>
    <s v="Raffaela Spone 'deepfake' cheerleader framing"/>
    <s v="https://www.aiaaic.org/aiaaic-repository/ai-and-algorithmic-incidents-and-controversies/raffaela-spone-deepfake-reputational-attacks"/>
    <m/>
    <m/>
    <m/>
    <m/>
    <m/>
    <m/>
    <m/>
    <m/>
    <m/>
    <x v="2"/>
    <n v="31"/>
    <s v="Country(s): USA"/>
    <s v="Sector(s): Education; Media/entertainment/sports/arts"/>
    <s v="Operator(s): Unclear/unknown"/>
    <s v="Developer(s): Unclear/unknown"/>
    <s v="System name(s): "/>
    <s v="Technology(ies): Deepfake - image"/>
    <s v="Purpose(s): Damage reputation"/>
    <s v="Media trigger(s): Protagonist arrest"/>
    <s v="Issue(s): Mis/disinformation; Privacy; Ethics"/>
    <s v="Transparency: Governance; Privacy"/>
    <s v="External impact: "/>
    <s v=": "/>
    <s v=": "/>
    <s v="Internal impact: "/>
    <s v=": "/>
    <m/>
  </r>
  <r>
    <x v="16"/>
    <s v="Verify student identity"/>
    <s v="\54NA69IE"/>
    <s v="AIAAIC0570"/>
    <n v="2021"/>
    <m/>
    <s v="Delhi government schools facial recognition"/>
    <s v="https://www.aiaaic.org/aiaaic-repository/ai-and-algorithmic-incidents-and-controversies/delhi-government-schools-facial-recognition"/>
    <m/>
    <m/>
    <m/>
    <m/>
    <m/>
    <m/>
    <m/>
    <m/>
    <m/>
    <x v="2"/>
    <n v="32"/>
    <s v="Country(s): India"/>
    <s v="Sector(s): Education"/>
    <s v="Operator(s): "/>
    <s v="Developer(s): Government of Delhi"/>
    <s v="System name(s): "/>
    <s v="Technology(ies): CCTV; Facial recognition; Facial matching"/>
    <s v="Purpose(s): Verify student identity"/>
    <s v="Media trigger(s): FOI/public records request"/>
    <s v="Issue(s): Accuracy/reliability; Appropriateness/need; Privacy; Security; Surveillance"/>
    <s v="Transparency: Governance; Marketing; Privacy"/>
    <s v="External impact: "/>
    <s v=": "/>
    <s v=": "/>
    <s v="Internal impact: "/>
    <s v=": "/>
    <m/>
  </r>
  <r>
    <x v="1"/>
    <s v="Assess PhD applications"/>
    <s v="\54NA69IE"/>
    <s v="AIAAIC0481"/>
    <n v="2020"/>
    <m/>
    <s v="Texas A&amp;M University GRADE algorithm"/>
    <s v="https://twitter.com/yasmmeme/status/1333670480574771201"/>
    <m/>
    <m/>
    <m/>
    <m/>
    <m/>
    <m/>
    <m/>
    <m/>
    <m/>
    <x v="2"/>
    <n v="33"/>
    <s v="Country(s): USA"/>
    <s v="Sector(s): Education"/>
    <s v="Operator(s): "/>
    <s v="Developer(s): Texas A&amp;M University"/>
    <s v="System name(s): "/>
    <s v="Technology(ies): NLP/text analysis"/>
    <s v="Purpose(s): Assess PhD applications"/>
    <s v="Media trigger(s): User complaints/backlash"/>
    <s v="Issue(s): Bias/discrimination - race, gender"/>
    <s v="Transparency: "/>
    <s v="External impact: "/>
    <s v=": "/>
    <s v=": "/>
    <s v="Internal impact: "/>
    <s v=": System scrapped"/>
    <m/>
  </r>
  <r>
    <x v="14"/>
    <s v="Detect and prevent cheating"/>
    <s v="\54NA69IE"/>
    <s v="AIAAIC0477"/>
    <n v="2020"/>
    <m/>
    <s v="ExamSoft/Examplify remote bar exam monitoring"/>
    <s v="https://www.csmonitor.com/Technology/2020/1117/Online-exams-raise-concerns-of-racial-bias-in-facial-recognition"/>
    <m/>
    <m/>
    <m/>
    <m/>
    <m/>
    <m/>
    <m/>
    <m/>
    <m/>
    <x v="2"/>
    <n v="34"/>
    <s v="Country(s): USA"/>
    <s v="Sector(s): Education"/>
    <s v="Operator(s): "/>
    <s v="Developer(s): ExamSoft"/>
    <s v="System name(s): "/>
    <s v="Technology(ies): Facial recognition"/>
    <s v="Purpose(s): Detect and prevent cheating"/>
    <s v="Media trigger(s): Customer/user comments/complaints"/>
    <s v="Issue(s): Accuracy/reliability; Bias/discrimination - race; Privacy"/>
    <s v="Transparency: "/>
    <s v="External impact: "/>
    <s v=": "/>
    <s v=": "/>
    <s v="Internal impact: "/>
    <s v=": "/>
    <m/>
  </r>
  <r>
    <x v="14"/>
    <s v="Identify and monitor students"/>
    <s v="\54NA69IE"/>
    <s v="AIAAIC0476"/>
    <n v="2020"/>
    <m/>
    <s v="ExamSoft remote bar exam cyberattack"/>
    <s v="https://themarkup.org/coronavirus/2020/10/13/remote-exam-software-failures-privacy"/>
    <m/>
    <m/>
    <m/>
    <m/>
    <m/>
    <m/>
    <m/>
    <m/>
    <m/>
    <x v="2"/>
    <n v="35"/>
    <s v="Country(s): USA"/>
    <s v="Sector(s): Education"/>
    <s v="Operator(s): "/>
    <s v="Developer(s): ExamSoft"/>
    <s v="System name(s): "/>
    <s v="Technology(ies): Facial recognition"/>
    <s v="Purpose(s): Identify and monitor students"/>
    <s v="Media trigger(s): Cyberattack"/>
    <s v="Issue(s): Security"/>
    <s v="Transparency: "/>
    <s v="External impact: "/>
    <s v=": "/>
    <s v=": "/>
    <s v="Internal impact: "/>
    <s v=": "/>
    <m/>
  </r>
  <r>
    <x v="14"/>
    <s v="Detect and prevent cheating"/>
    <s v="\54NA69IE"/>
    <s v="AIAAIC0475"/>
    <n v="2020"/>
    <m/>
    <s v="Respondus/ProctorU/Proctorio/Examity/Honorlock exam monitoring"/>
    <s v="https://www.vice.com/en/article/4adajq/privacy-group-asks-for-investigation-into-software-that-spies-on-students"/>
    <m/>
    <m/>
    <m/>
    <m/>
    <m/>
    <m/>
    <m/>
    <m/>
    <m/>
    <x v="2"/>
    <n v="36"/>
    <s v="Country(s): USA"/>
    <s v="Sector(s): Education"/>
    <s v="Operator(s): "/>
    <s v="Developer(s): Respondus, ProctorU, Proctorio, Examity, Honorlock"/>
    <s v="System name(s): "/>
    <s v="Technology(ies): Facial recognition"/>
    <s v="Purpose(s): Detect and prevent cheating"/>
    <s v="Media trigger(s): Legal complaint"/>
    <s v="Issue(s): Accuracy/reliability; Privacy; Bias/discrimination - race"/>
    <s v="Transparency: "/>
    <s v="External impact: "/>
    <s v=": "/>
    <s v=": "/>
    <s v="Internal impact: Parent/student backlash"/>
    <s v=": "/>
    <m/>
  </r>
  <r>
    <x v="14"/>
    <s v="Detect and prevent cheating"/>
    <s v="\54NA69IE"/>
    <s v="AIAAIC0474"/>
    <n v="2020"/>
    <m/>
    <s v="McGraw Hill/Proctorio exam monitoring"/>
    <s v="https://www.vice.com/en/article/88am8k/2000-parents-demand-major-academic-publisher-drop-proctorio-surveillance-tech"/>
    <m/>
    <m/>
    <m/>
    <m/>
    <m/>
    <m/>
    <m/>
    <m/>
    <m/>
    <x v="2"/>
    <n v="37"/>
    <s v="Country(s): USA"/>
    <s v="Sector(s): Education"/>
    <s v="Operator(s): "/>
    <s v="Developer(s): Proctorio"/>
    <s v="System name(s): "/>
    <s v="Technology(ies): Facial detection"/>
    <s v="Purpose(s): Detect and prevent cheating"/>
    <s v="Media trigger(s): Customer/user complaint/backlash"/>
    <s v="Issue(s): Accuracy/reliability; Privacy; Bias/discrimination - race"/>
    <s v="Transparency: "/>
    <s v="External impact: "/>
    <s v=": "/>
    <s v=": "/>
    <s v="Internal impact: Parent/student backlash"/>
    <s v=": "/>
    <m/>
  </r>
  <r>
    <x v="14"/>
    <s v="Detect and prevent cheating"/>
    <s v="\54NA69IE"/>
    <s v="AIAAIC0473"/>
    <n v="2020"/>
    <m/>
    <s v="Proctorio sues to silence UBC employee"/>
    <s v="https://www.eff.org/deeplinks/2021/02/student-surveillance-vendor-proctorio-files-slapp-lawsuit-silence-critic"/>
    <m/>
    <m/>
    <m/>
    <m/>
    <m/>
    <m/>
    <m/>
    <m/>
    <m/>
    <x v="2"/>
    <n v="38"/>
    <s v="Country(s): Canada"/>
    <s v="Sector(s): Education"/>
    <s v="Operator(s): "/>
    <s v="Developer(s): Proctorio"/>
    <s v="System name(s): "/>
    <s v="Technology(ies): Facial detection"/>
    <s v="Purpose(s): Detect and prevent cheating"/>
    <s v="Media trigger(s): Lawsuit filing/litigation"/>
    <s v="Issue(s): Privacy; Marketing - misleading"/>
    <s v="Transparency: "/>
    <s v="External impact: "/>
    <s v=": "/>
    <s v=": "/>
    <s v="Internal impact: Crowdfunding campaign, student backlash"/>
    <s v=": "/>
    <m/>
  </r>
  <r>
    <x v="14"/>
    <s v="Detect and prevent cheating"/>
    <s v="\54NA69IE"/>
    <s v="AIAAIC0472"/>
    <n v="2020"/>
    <m/>
    <s v="Proctorio silences MU student/researcher"/>
    <s v="https://twitter.com/ejohnson99/status/1303121786637373443"/>
    <m/>
    <m/>
    <m/>
    <m/>
    <m/>
    <m/>
    <m/>
    <m/>
    <m/>
    <x v="2"/>
    <n v="39"/>
    <s v="Country(s): USA"/>
    <s v="Sector(s): Education"/>
    <s v="Operator(s): "/>
    <s v="Developer(s): Proctorio"/>
    <s v="System name(s): "/>
    <s v="Technology(ies): Facial detection"/>
    <s v="Purpose(s): Detect and prevent cheating"/>
    <s v="Media trigger(s): User comments/complaints"/>
    <s v="Issue(s): Surveillance; Privacy; Copyright"/>
    <s v="Transparency: "/>
    <s v="External impact: "/>
    <s v=": "/>
    <s v=": "/>
    <s v="Internal impact: Online petition"/>
    <s v=": "/>
    <m/>
  </r>
  <r>
    <x v="14"/>
    <s v="Detect and prevent cheating"/>
    <s v="\54NA69IE"/>
    <s v="AIAAIC0471"/>
    <n v="2020"/>
    <m/>
    <s v="ProctorTrack data breach"/>
    <s v="https://www.consumerreports.org/digital-security/poor-security-at-online-proctoring-company-proctortrack-may-have-put-student-data-at-risk/"/>
    <m/>
    <m/>
    <m/>
    <m/>
    <m/>
    <m/>
    <m/>
    <m/>
    <m/>
    <x v="2"/>
    <n v="40"/>
    <s v="Country(s): USA"/>
    <s v="Sector(s): Education"/>
    <s v="Operator(s): "/>
    <s v="Developer(s): Verificient"/>
    <s v="System name(s): "/>
    <s v="Technology(ies): Facial recognition"/>
    <s v="Purpose(s): Detect and prevent cheating"/>
    <s v="Media trigger(s): Data breach"/>
    <s v="Issue(s): Security; Privacy"/>
    <s v="Transparency: "/>
    <s v="External impact: "/>
    <s v=": "/>
    <s v=": "/>
    <s v="Internal impact: "/>
    <s v=": "/>
    <m/>
  </r>
  <r>
    <x v="14"/>
    <s v="Detect and prevent cheating"/>
    <s v="\54NA69IE"/>
    <s v="AIAAIC0470"/>
    <n v="2020"/>
    <m/>
    <s v="ProctorU data breach"/>
    <s v="https://www.bleepingcomputer.com/news/security/proctoru-confirms-data-breach-after-database-leaked-online/"/>
    <m/>
    <m/>
    <m/>
    <m/>
    <m/>
    <m/>
    <m/>
    <m/>
    <m/>
    <x v="2"/>
    <n v="41"/>
    <s v="Country(s): USA, Australia, global"/>
    <s v="Sector(s): Education"/>
    <s v="Operator(s): "/>
    <s v="Developer(s): ProctorU"/>
    <s v="System name(s): "/>
    <s v="Technology(ies): Facial recognition"/>
    <s v="Purpose(s): Detect and prevent cheating"/>
    <s v="Media trigger(s): Data breach"/>
    <s v="Issue(s): Security; Privacy"/>
    <s v="Transparency: "/>
    <s v="External impact: "/>
    <s v=": "/>
    <s v=": "/>
    <s v="Internal impact: "/>
    <s v=": "/>
    <m/>
  </r>
  <r>
    <x v="17"/>
    <s v="Grade student work"/>
    <s v="\54NA69IE"/>
    <s v="AIAAIC0469"/>
    <n v="2020"/>
    <m/>
    <s v="Edgenuity AI system gaming"/>
    <s v="https://twitter.com/DanaJSimmons/status/1300997133311508480"/>
    <m/>
    <m/>
    <m/>
    <m/>
    <m/>
    <m/>
    <m/>
    <m/>
    <m/>
    <x v="2"/>
    <n v="42"/>
    <s v="Country(s): USA"/>
    <s v="Sector(s): Education"/>
    <s v="Operator(s): "/>
    <s v="Developer(s): Edgenuity"/>
    <s v="System name(s): "/>
    <s v="Technology(ies): "/>
    <s v="Purpose(s): Grade student work"/>
    <s v="Media trigger(s): Parent/student backlash"/>
    <s v="Issue(s): Accuracy/reliability"/>
    <s v="Transparency: "/>
    <s v="External impact: "/>
    <s v=": "/>
    <s v=": "/>
    <s v="Internal impact: Online petition"/>
    <s v=": "/>
    <m/>
  </r>
  <r>
    <x v="18"/>
    <s v="Predict exam results"/>
    <s v="\54NA69IE"/>
    <s v="AIAAIC0465"/>
    <n v="2020"/>
    <m/>
    <s v="IBO/IB exam predictions"/>
    <s v="https://www.telegraph.co.uk/news/2020/07/08/predicted-grades-awarded-summer-will-dodgy-private-school-chief/"/>
    <m/>
    <m/>
    <m/>
    <m/>
    <m/>
    <m/>
    <m/>
    <m/>
    <m/>
    <x v="2"/>
    <n v="43"/>
    <s v="Country(s): USA; Global"/>
    <s v="Sector(s): Education"/>
    <s v="Operator(s): "/>
    <s v="Developer(s): International Baccalaureate Organization"/>
    <s v="System name(s): "/>
    <s v="Technology(ies): Prediction algorithm"/>
    <s v="Purpose(s): Predict exam results"/>
    <s v="Media trigger(s): Customer/user comments/complaints"/>
    <s v="Issue(s): Accuracy/reliability; Bias/discrimination"/>
    <s v="Transparency: "/>
    <s v="External impact: "/>
    <s v=": "/>
    <s v=": "/>
    <s v="Internal impact: Online petition"/>
    <s v=": "/>
    <m/>
  </r>
  <r>
    <x v="16"/>
    <s v="Strengthen safety/security"/>
    <s v="\54NA69IE"/>
    <s v="AIAAIC0463"/>
    <n v="2020"/>
    <m/>
    <s v="University of Miami facial recognition"/>
    <s v="https://www.wsj.com/articles/university-of-miami-becomes-latest-battleground-over-facial-recognition-11603233631"/>
    <m/>
    <m/>
    <m/>
    <m/>
    <m/>
    <m/>
    <m/>
    <m/>
    <m/>
    <x v="2"/>
    <n v="44"/>
    <s v="Country(s): USA"/>
    <s v="Sector(s): Education"/>
    <s v="Operator(s): "/>
    <s v="Developer(s): University of Miami Police Department"/>
    <s v="System name(s): "/>
    <s v="Technology(ies): Facial recognition"/>
    <s v="Purpose(s): Strengthen safety/security"/>
    <s v="Media trigger(s): Student comments/complaints"/>
    <s v="Issue(s): Surveillance; Privacy"/>
    <s v="Transparency: "/>
    <s v="External impact: "/>
    <s v=": "/>
    <s v=": "/>
    <s v="Internal impact: "/>
    <s v=": Denial of use"/>
    <m/>
  </r>
  <r>
    <x v="18"/>
    <s v="Determine exam results"/>
    <s v="\54NA69IE"/>
    <s v="AIAAIC0460"/>
    <n v="2020"/>
    <m/>
    <s v="Leaving Cert algorithm exam predictions"/>
    <s v="https://www.irishtimes.com/business/technology/leaving-cert-why-the-government-deserves-an-f-for-algorithms-1.4374801"/>
    <m/>
    <m/>
    <m/>
    <m/>
    <m/>
    <m/>
    <m/>
    <m/>
    <m/>
    <x v="2"/>
    <n v="45"/>
    <s v="Country(s): Rep Ireland"/>
    <s v="Sector(s): Govt - education"/>
    <s v="Operator(s): "/>
    <s v="Developer(s): State Examinations Commission"/>
    <s v="System name(s): "/>
    <s v="Technology(ies): Prediction algorithm"/>
    <s v="Purpose(s): Determine exam results"/>
    <s v="Media trigger(s): Product release/demonstration"/>
    <s v="Issue(s): Accuracy/reliability; Bias/discrimination - economic"/>
    <s v="Transparency: "/>
    <s v="External impact: "/>
    <s v=": "/>
    <s v=": "/>
    <s v="Internal impact: "/>
    <s v=": "/>
    <m/>
  </r>
  <r>
    <x v="18"/>
    <s v="Determine exam results"/>
    <s v="\54NA69IE"/>
    <s v="AIAAIC0459"/>
    <n v="2020"/>
    <m/>
    <s v="Ofqual exam predictions"/>
    <s v="https://en.wikipedia.org/wiki/Ofqual_exam_results_algorithm"/>
    <m/>
    <m/>
    <m/>
    <m/>
    <m/>
    <m/>
    <m/>
    <m/>
    <m/>
    <x v="2"/>
    <n v="46"/>
    <s v="Country(s): UK - England"/>
    <s v="Sector(s): Govt - education"/>
    <s v="Operator(s): "/>
    <s v="Developer(s): Ofqual"/>
    <s v="System name(s): "/>
    <s v="Technology(ies): Prediction algorithm"/>
    <s v="Purpose(s): Determine exam results"/>
    <s v="Media trigger(s): Product release/demonstration"/>
    <s v="Issue(s): Accuracy/reliability; Bias/discrimination - economic"/>
    <s v="Transparency: "/>
    <s v="External impact: "/>
    <s v=": "/>
    <s v=": "/>
    <s v="Internal impact: Student protests"/>
    <s v=": Algorithmic grades scrapped"/>
    <m/>
  </r>
  <r>
    <x v="18"/>
    <s v="Determine exam results"/>
    <s v="\54NA69IE"/>
    <s v="AIAAIC0458"/>
    <n v="2020"/>
    <m/>
    <s v="SQA exam predictions"/>
    <s v="https://en.wikipedia.org/wiki/2000_SQA_examinations_controversy"/>
    <m/>
    <m/>
    <m/>
    <m/>
    <m/>
    <m/>
    <m/>
    <m/>
    <m/>
    <x v="2"/>
    <n v="47"/>
    <s v="Country(s): UK - Scotland"/>
    <s v="Sector(s): Govt - education"/>
    <s v="Operator(s): "/>
    <s v="Developer(s): Scottish Qualifications Authority"/>
    <s v="System name(s): "/>
    <s v="Technology(ies): Prediction algorithm"/>
    <s v="Purpose(s): Determine exam results"/>
    <s v="Media trigger(s): Product release/demonstration"/>
    <s v="Issue(s): Accuracy/reliability; Bias/discrimination - equality"/>
    <s v="Transparency: "/>
    <s v="External impact: "/>
    <s v=": "/>
    <s v=": "/>
    <s v="Internal impact: Ministerial vote of no confidence"/>
    <s v=": Algorithmic grades scrapped"/>
    <m/>
  </r>
  <r>
    <x v="16"/>
    <s v="Verify student identity"/>
    <s v="\54NA69IE"/>
    <s v="AIAAIC0457"/>
    <n v="2020"/>
    <m/>
    <s v="CBSE exam certification access"/>
    <s v="https://www.biometricupdate.com/202010/privacy-concerns-greet-adoption-of-facial-recognition-system-by-indias-secondary-education-board"/>
    <m/>
    <m/>
    <m/>
    <m/>
    <m/>
    <m/>
    <m/>
    <m/>
    <m/>
    <x v="2"/>
    <n v="48"/>
    <s v="Country(s): India"/>
    <s v="Sector(s): Govt - education"/>
    <s v="Operator(s): "/>
    <s v="Developer(s): Central Board of Secondary Education"/>
    <s v="System name(s): "/>
    <s v="Technology(ies): Facial recognition; Facial matching"/>
    <s v="Purpose(s): Verify student identity"/>
    <s v="Media trigger(s): Govt statement"/>
    <s v="Issue(s): Privacy"/>
    <s v="Transparency: "/>
    <s v="External impact: "/>
    <s v=": "/>
    <s v=": "/>
    <s v="Internal impact: "/>
    <s v=": "/>
    <m/>
  </r>
  <r>
    <x v="17"/>
    <s v="Assess &amp; score student essays"/>
    <s v="\54NA69IE"/>
    <s v="AIAAIC0284"/>
    <n v="2019"/>
    <m/>
    <s v="Automated essay scoring"/>
    <s v="https://www.vice.com/en/article/pa7dj9/flawed-algorithms-are-grading-millions-of-students-essays"/>
    <m/>
    <m/>
    <m/>
    <m/>
    <m/>
    <m/>
    <m/>
    <m/>
    <m/>
    <x v="2"/>
    <n v="49"/>
    <s v="Country(s): USA"/>
    <s v="Sector(s): Education"/>
    <s v="Operator(s): "/>
    <s v="Developer(s): Educational Testing Service, ACCUPLACER, American Institutes for Research (AIR)"/>
    <s v="System name(s): "/>
    <s v="Technology(ies): NLP/text analysis"/>
    <s v="Purpose(s): Assess &amp; score student essays"/>
    <s v="Media trigger(s): FOI/public records request"/>
    <s v="Issue(s): Accuracy/reliability; Bias/discrimination - race"/>
    <s v="Transparency: "/>
    <s v="External impact: "/>
    <s v=": "/>
    <s v=": "/>
    <s v="Internal impact: "/>
    <s v=": "/>
    <m/>
  </r>
  <r>
    <x v="16"/>
    <s v="Strengthen security"/>
    <s v="\54NA69IE"/>
    <s v="AIAAIC0282"/>
    <n v="2019"/>
    <m/>
    <s v="Nice, Marseille schools facial recognition trial"/>
    <s v="https://www.cnil.fr/fr/experimentation-de-la-reconnaissance-faciale-dans-deux-lycees-la-cnil-precise-sa-position"/>
    <m/>
    <m/>
    <m/>
    <m/>
    <m/>
    <m/>
    <m/>
    <m/>
    <m/>
    <x v="2"/>
    <n v="50"/>
    <s v="Country(s): France"/>
    <s v="Sector(s): Education"/>
    <s v="Operator(s): "/>
    <s v="Developer(s): Cisco; Mar Region Sud; Les Eucalyptus high school, Nice; Ampère high school, Marseille"/>
    <s v="System name(s): "/>
    <s v="Technology(ies): Facial recognition"/>
    <s v="Purpose(s): Strengthen security"/>
    <s v="Media trigger(s): Regulator statement"/>
    <s v="Issue(s): Privacy"/>
    <s v="Transparency: "/>
    <s v="External impact: "/>
    <s v=": "/>
    <s v=": "/>
    <s v="Internal impact: "/>
    <s v=": Programme termination"/>
    <m/>
  </r>
  <r>
    <x v="16"/>
    <s v="Strengthen security"/>
    <s v="\54NA69IE"/>
    <s v="AIAAIC0281"/>
    <n v="2019"/>
    <m/>
    <s v="Anderstorp's high school facial recognition trial"/>
    <s v="https://edpb.europa.eu/news/national-news/2019/facial-recognition-school-renders-swedens-first-gdpr-fine_en"/>
    <m/>
    <m/>
    <m/>
    <m/>
    <m/>
    <m/>
    <m/>
    <m/>
    <m/>
    <x v="2"/>
    <n v="51"/>
    <s v="Country(s): Sweden"/>
    <s v="Sector(s): Education"/>
    <s v="Operator(s): "/>
    <s v="Developer(s): Skelleftea municipality, Anderstorp's High School"/>
    <s v="System name(s): "/>
    <s v="Technology(ies): Facial recognition"/>
    <s v="Purpose(s): Strengthen security"/>
    <s v="Media trigger(s): Media report"/>
    <s v="Issue(s): Privacy"/>
    <s v="Transparency: "/>
    <s v="External impact: "/>
    <s v=": "/>
    <s v=": "/>
    <s v="Internal impact: "/>
    <s v=": Programme termination"/>
    <m/>
  </r>
  <r>
    <x v="16"/>
    <s v="Record student attendance/absence"/>
    <s v="\54NA69IE"/>
    <s v="AIAAIC0280"/>
    <n v="2019"/>
    <m/>
    <s v="Australian schools/LoopLearn facial recognition pilot"/>
    <s v="https://www.theage.com.au/national/victoria/minority-report-crackdown-on-facial-recognition-technology-in-schools-20181005-p5080p.html"/>
    <m/>
    <m/>
    <m/>
    <m/>
    <m/>
    <m/>
    <m/>
    <m/>
    <m/>
    <x v="2"/>
    <n v="52"/>
    <s v="Country(s): Australia"/>
    <s v="Sector(s): Education"/>
    <s v="Operator(s): "/>
    <s v="Developer(s): LoopLearn"/>
    <s v="System name(s): "/>
    <s v="Technology(ies): Facial recognition"/>
    <s v="Purpose(s): Record student attendance/absence"/>
    <s v="Media trigger(s): Pilot launch"/>
    <s v="Issue(s): Surveillance; Privacy"/>
    <s v="Transparency: "/>
    <s v="External impact: "/>
    <s v=": "/>
    <s v=": "/>
    <s v="Internal impact: "/>
    <s v=": "/>
    <m/>
  </r>
  <r>
    <x v="16"/>
    <s v="Strengthen security"/>
    <s v="\54NA69IE"/>
    <s v="AIAAIC0273"/>
    <n v="2019"/>
    <m/>
    <s v="Lockport City School District facial recognition"/>
    <s v="https://www.aiaaic.org/aiaaic-repository/ai-and-algorithmic-incidents-and-controversies/lockport-city-school-district-facial-recognition#h.yddexa32l463"/>
    <m/>
    <m/>
    <m/>
    <m/>
    <m/>
    <m/>
    <m/>
    <m/>
    <m/>
    <x v="2"/>
    <n v="53"/>
    <s v="Country(s): USA"/>
    <s v="Sector(s): Govt - education"/>
    <s v="Operator(s): Lockport City School District"/>
    <s v="Developer(s): SN Technologies"/>
    <s v="System name(s): AEGIS"/>
    <s v="Technology(ies): Facial recognition; Gun detection"/>
    <s v="Purpose(s): Strengthen security"/>
    <s v="Media trigger(s): Regulatory investigation"/>
    <s v="Issue(s): Accuracy/reliability; Effectiveness/value; Bias/discrimination - race, ethnicity; Surveillance; Privacy"/>
    <s v="Transparency: Governance; Marketing"/>
    <s v="External impact: "/>
    <s v=": "/>
    <s v=": "/>
    <s v="Internal impact: "/>
    <s v=": Programme delay/suspension"/>
    <m/>
  </r>
  <r>
    <x v="10"/>
    <s v="Assess &amp; rank student behaviour"/>
    <s v="\54NA69IE"/>
    <s v="AIAAIC0272"/>
    <n v="2019"/>
    <m/>
    <s v="Niulanshan First Secondary School Classroom Care System"/>
    <s v="http://www.sixthtone.com/news/1003759/camera-above-the-classroom"/>
    <m/>
    <m/>
    <m/>
    <m/>
    <m/>
    <m/>
    <m/>
    <m/>
    <m/>
    <x v="2"/>
    <n v="54"/>
    <s v="Country(s): China"/>
    <s v="Sector(s): Govt - education"/>
    <s v="Operator(s): Niulanshan First Secondary School"/>
    <s v="Developer(s): Hanwang"/>
    <s v="System name(s): Hanwang CCS Classroom Care System"/>
    <s v="Technology(ies): Facial recognition; Emotion recognition"/>
    <s v="Purpose(s): Assess &amp; rank student behaviour"/>
    <s v="Media trigger(s): User comments/complaints"/>
    <s v="Issue(s): Surveillance; Privacy"/>
    <s v="Transparency: "/>
    <s v="External impact: "/>
    <s v=": "/>
    <s v=": "/>
    <s v="Internal impact: "/>
    <s v=": "/>
    <m/>
  </r>
  <r>
    <x v="16"/>
    <s v="Reduce truancy"/>
    <s v="\54NA69IE"/>
    <s v="AIAAIC0181"/>
    <n v="2018"/>
    <m/>
    <s v="Chinese schools 'intelligent uniforms'"/>
    <s v="https://www.globaltimes.cn/content/1132856.shtml"/>
    <m/>
    <m/>
    <m/>
    <m/>
    <m/>
    <m/>
    <m/>
    <m/>
    <m/>
    <x v="2"/>
    <n v="55"/>
    <s v="Country(s): China"/>
    <s v="Sector(s): Education"/>
    <s v="Operator(s): No. 11 School of Renhuai, Guizhou Province"/>
    <s v="Developer(s): Guanyu Technology"/>
    <s v="System name(s): "/>
    <s v="Technology(ies): Facial recognition"/>
    <s v="Purpose(s): Reduce truancy"/>
    <s v="Media trigger(s): "/>
    <s v="Issue(s): Surveillance; Privacy"/>
    <s v="Transparency: "/>
    <s v="External impact: "/>
    <s v=": "/>
    <s v=": "/>
    <s v="Internal impact: "/>
    <s v=": "/>
    <m/>
  </r>
  <r>
    <x v="10"/>
    <s v="Assess student attentiveness"/>
    <s v="\54NA69IE"/>
    <s v="AIAAIC0180"/>
    <n v="2018"/>
    <m/>
    <s v="Hangzhou No. 11 Middle School student surveillance"/>
    <s v="https://nypost.com/2018/05/17/china-is-using-ai-to-keep-high-school-students-in-line/"/>
    <m/>
    <m/>
    <m/>
    <m/>
    <m/>
    <m/>
    <m/>
    <m/>
    <m/>
    <x v="2"/>
    <n v="56"/>
    <s v="Country(s): China"/>
    <s v="Sector(s): Education"/>
    <s v="Operator(s): Hangzhou No. 11 Middle School"/>
    <s v="Developer(s): China Electronics Technology Group/Hikvision"/>
    <s v="System name(s): Hikvision Smart Classroom Behaviour Management System"/>
    <s v="Technology(ies): Facial recognition; Emotion recognition"/>
    <s v="Purpose(s): Assess student attentiveness"/>
    <s v="Media trigger(s): User complaints/backlash"/>
    <s v="Issue(s): Accuracy/reliability; Bias/discrimination - gender, ethnicity; Surveillance; Privacy; Security"/>
    <s v="Transparency: "/>
    <s v="External impact: "/>
    <s v=": "/>
    <s v=": "/>
    <s v="Internal impact: "/>
    <s v=": Programme suspension"/>
    <m/>
  </r>
  <r>
    <x v="16"/>
    <s v="Strengthen security &amp; safety"/>
    <s v="\54NA69IE"/>
    <s v="AIAAIC0177"/>
    <n v="2018"/>
    <m/>
    <s v="UCLA facial recognition surveillance"/>
    <s v="https://www.vice.com/en_us/article/z3by79/ucla-abandons-plans-to-use-facial-recognition-after-backlash"/>
    <m/>
    <m/>
    <m/>
    <m/>
    <m/>
    <m/>
    <m/>
    <m/>
    <m/>
    <x v="2"/>
    <n v="57"/>
    <s v="Country(s): USA"/>
    <s v="Sector(s): Education"/>
    <s v="Operator(s): Unclear/unknown"/>
    <s v="Developer(s): UCLA"/>
    <s v="System name(s): "/>
    <s v="Technology(ies): Facial recognition"/>
    <s v="Purpose(s): Strengthen security &amp; safety"/>
    <s v="Media trigger(s): End user complaints/backlash"/>
    <s v="Issue(s): Surveillance; Privacy"/>
    <s v="Transparency: "/>
    <s v="External impact: "/>
    <s v=": "/>
    <s v=": "/>
    <s v="Internal impact: Student backlash"/>
    <s v=": Plan withdrawn (Feb 2020)"/>
    <m/>
  </r>
  <r>
    <x v="19"/>
    <s v="Deliver food"/>
    <s v="\54NA69IE"/>
    <s v="AIAAIC0175"/>
    <n v="2018"/>
    <m/>
    <s v="UC Berkeley/KiwiBot food delivery robot catches fire"/>
    <s v="https://www.cnet.com/news/delivery-robot-catches-fire-on-uc-berkeley-campus/"/>
    <m/>
    <m/>
    <m/>
    <m/>
    <m/>
    <m/>
    <m/>
    <m/>
    <m/>
    <x v="2"/>
    <n v="58"/>
    <s v="Country(s): USA"/>
    <s v="Sector(s): Education; Transport/logistics"/>
    <s v="Operator(s): UC Berkeley"/>
    <s v="Developer(s): KiwiBot"/>
    <s v="System name(s): "/>
    <s v="Technology(ies): Robotics"/>
    <s v="Purpose(s): Deliver food"/>
    <s v="Media trigger(s): University newspaper"/>
    <s v="Issue(s): Safety"/>
    <s v="Transparency: "/>
    <s v="External impact: "/>
    <s v=": "/>
    <s v=": "/>
    <s v="Internal impact: "/>
    <s v=": "/>
    <m/>
  </r>
  <r>
    <x v="17"/>
    <s v="Score essays"/>
    <s v="\54NA69IE"/>
    <s v="AIAAIC0115"/>
    <n v="2017"/>
    <m/>
    <s v="NAPLAN automated essay scoring"/>
    <s v="https://nexusnewsfeed.com/article/human-rights/push-to-have-robots-mark-school-tests-under-fire-from-prominent-us-academic/"/>
    <m/>
    <m/>
    <m/>
    <m/>
    <m/>
    <m/>
    <m/>
    <m/>
    <m/>
    <x v="2"/>
    <n v="59"/>
    <s v="Country(s): Australia"/>
    <s v="Sector(s): Education"/>
    <s v="Operator(s): Pearson"/>
    <s v="Developer(s): NAPLAN"/>
    <s v="System name(s): "/>
    <s v="Technology(ies): NLP/text analysis"/>
    <s v="Purpose(s): Score essays"/>
    <s v="Media trigger(s): Academic statement"/>
    <s v="Issue(s): Accuracy/reliabilty"/>
    <s v="Transparency: "/>
    <s v="External impact: "/>
    <s v=": "/>
    <s v=": "/>
    <s v="Internal impact: "/>
    <s v=": Programme termination"/>
    <m/>
  </r>
  <r>
    <x v="20"/>
    <s v="Improve student academic performance and health, reduce costs"/>
    <s v="\54NA69IE"/>
    <s v="AIAAIC0112"/>
    <n v="2017"/>
    <m/>
    <s v="Boston school bus scheduling"/>
    <s v="https://joi.ito.com/weblog/2018/12/05/what-the-boston-school-bus-schedule-can-teach-us-about-ai.html"/>
    <m/>
    <m/>
    <m/>
    <m/>
    <m/>
    <m/>
    <m/>
    <m/>
    <m/>
    <x v="2"/>
    <n v="60"/>
    <s v="Country(s): USA"/>
    <s v="Sector(s): Education"/>
    <s v="Operator(s): Boston Public Schools"/>
    <s v="Developer(s): Boston Public Schools; Sébastien Martin; Arthur Delarue"/>
    <s v="System name(s): "/>
    <s v="Technology(ies): "/>
    <s v="Purpose(s): Improve student academic performance and health, reduce costs"/>
    <s v="Media trigger(s): User comments/complaints"/>
    <s v="Issue(s): Bias/discrimination - income"/>
    <s v="Transparency: "/>
    <s v="External impact: "/>
    <s v=": "/>
    <s v=": "/>
    <s v="Internal impact: Parental, student backlash"/>
    <s v=": Project abandoned"/>
    <m/>
  </r>
  <r>
    <x v="13"/>
    <s v="Improve teacher performance &amp; quality"/>
    <s v="\54NA69IE"/>
    <s v="AIAAIC0111"/>
    <n v="2017"/>
    <m/>
    <s v="Houston ISD teacher performance measurement system"/>
    <s v="https://www.bloomberg.com/opinion/articles/2017-05-15/don-t-grade-teachers-with-a-bad-algorithm"/>
    <m/>
    <m/>
    <m/>
    <m/>
    <m/>
    <m/>
    <m/>
    <m/>
    <m/>
    <x v="2"/>
    <n v="61"/>
    <s v="Country(s): USA"/>
    <s v="Sector(s): Education"/>
    <s v="Operator(s): Houston ISD"/>
    <s v="Developer(s): SAS"/>
    <s v="System name(s): "/>
    <s v="Technology(ies): "/>
    <s v="Purpose(s): Improve teacher performance &amp; quality"/>
    <s v="Media trigger(s): User comments/complaints"/>
    <s v="Issue(s): Accuracy/reliability"/>
    <s v="Transparency: "/>
    <s v="External impact: "/>
    <s v=": "/>
    <s v=": "/>
    <s v="Internal impact: "/>
    <s v=": Programme abandoned"/>
    <m/>
  </r>
  <r>
    <x v="19"/>
    <s v="Perform household chores"/>
    <s v="\54NA69IE"/>
    <s v="AIAAIC041"/>
    <n v="2016"/>
    <m/>
    <s v="Xiao Pang robot goes haywire at tech fair"/>
    <s v="http://en.people.cn/n3/2016/1118/c90000-9143838.html"/>
    <m/>
    <m/>
    <m/>
    <m/>
    <m/>
    <m/>
    <m/>
    <m/>
    <m/>
    <x v="2"/>
    <n v="62"/>
    <s v="Country(s): China"/>
    <s v="Sector(s): Education"/>
    <s v="Operator(s): Xiao Pang"/>
    <s v="Developer(s): Xiao Pang"/>
    <s v="System name(s): "/>
    <s v="Technology(ies): Robotics"/>
    <s v="Purpose(s): Perform household chores"/>
    <s v="Media trigger(s): Media report"/>
    <s v="Issue(s): Safety"/>
    <s v="Transparency: "/>
    <s v="External impact: "/>
    <s v=": "/>
    <s v=": "/>
    <s v="Internal impact: "/>
    <s v=": "/>
    <m/>
  </r>
  <r>
    <x v="13"/>
    <s v="Assess &amp; rank teacher performance"/>
    <s v="\54NA69IE"/>
    <s v="AIAAIC009"/>
    <n v="2012"/>
    <m/>
    <s v="NYC Teacher Data Reports"/>
    <s v="https://www.washingtonpost.com/news/answer-sheet/wp/2015/08/09/master-teacher-suing-new-york-state-over-ineffective-rating-is-going-to-court/"/>
    <m/>
    <m/>
    <m/>
    <m/>
    <m/>
    <m/>
    <m/>
    <m/>
    <m/>
    <x v="2"/>
    <n v="63"/>
    <s v="Country(s): USA"/>
    <s v="Sector(s): Education"/>
    <s v="Operator(s): New York City Department of Education"/>
    <s v="Developer(s): "/>
    <s v="System name(s): "/>
    <s v="Technology(ies): "/>
    <s v="Purpose(s): Assess &amp; rank teacher performance"/>
    <s v="Media trigger(s): Ratings publication"/>
    <s v="Issue(s): Accuracy/reliability; Effectiveness/value"/>
    <s v="Transparency: "/>
    <s v="External impact: "/>
    <s v=": "/>
    <s v=": "/>
    <s v="Internal impact: Teacher backlash"/>
    <s v=": "/>
    <m/>
  </r>
  <r>
    <x v="1"/>
    <m/>
    <s v="Q4PVQ2ID"/>
    <s v="webpage"/>
    <m/>
    <m/>
    <s v="Algoritmos Públicos - GobLab UAI"/>
    <m/>
    <m/>
    <m/>
    <m/>
    <s v="http://www.algoritmospublicos.cl/proyecto-algoritmo-asignacion-admision-escolar-mineduc"/>
    <s v="google translated:google translated: The Ministry of Education created a new School Admission System (SAE) that operates at all levels of preschool, basic, and secondary education (from pre-kindergarten to 4th grade), allowing students to apply to municipal and private subsidized establishments. who wish to enroll in an establishment other than their current one. The system contemplates both a web platform for the admission process in which parents can choose their establishment preferences, as well as an allocation algorithm that randomly orders applicants considering priority criteria._x000a__x000a_The system determines the priority criteria and assigns a random number to identify each applicant. When an educational establishment has a greater number of available places than the number of applicants, then all applicants are accepted. But when the number of seats is less than the number of applicants, the allocation algorithm comes into effect, grouping students into 5 priority categories. The groups, in order from highest to lowest priority, are: applicants with a consanguineous sibling in the establishment, priority students (whose socioeconomic situation may hinder their educational process) until completing 15% of the available places, applicants with a father or mother who permanent jobs in the establishment, alumni who wish to return as long as they have not been expelled, and applicants without priority criteria._x000a__x000a_The development of SAE was carried out jointly by Mineduc and researchers from the ICR Millennium Nucleus and the MIPP Millennium Institute of the University of Chile. A Deferred Acceptance algorithm is used to assign students._x000a__x000a_The system began operating in 2016 in the Magallanes Region, progressively extending each year until in 2019 it was incorporated to all regions of Chile for the 2020 school admission process. During the 2019 admission process, 483,070 applicants participated, of which which 36% was in their first preference, 62% was in one of their first three preferences and 31% was not in any of their preferences."/>
    <m/>
    <d v="2023-01-27T11:49:49"/>
    <d v="2023-02-23T14:22:37"/>
    <d v="2023-01-27T11:49:49"/>
    <x v="3"/>
    <n v="64"/>
    <m/>
    <m/>
    <m/>
    <m/>
    <m/>
    <m/>
    <m/>
    <m/>
    <m/>
    <m/>
    <m/>
    <m/>
    <m/>
    <m/>
    <m/>
    <m/>
  </r>
  <r>
    <x v="0"/>
    <m/>
    <s v="TR3EG87V"/>
    <s v="webpage"/>
    <m/>
    <m/>
    <s v="Algoritmos Públicos - GobLab UAI"/>
    <m/>
    <m/>
    <m/>
    <m/>
    <s v="http://www.algoritmospublicos.cl/proyecto-sistema-alerta-temprana-desercion"/>
    <s v="Google translated: Targeting instrument that uses administrative information to identify children and adolescents at higher risk of dropping out of the school system, considering their individual conditions, those of their families and those of their environment, in order to support them from school establishments before it occurs school exclusion, and thus avoiding its profound effects that are difficult to reverse, ensuring that everyone successfully completes their educational trajectories."/>
    <m/>
    <d v="2023-01-27T11:49:50"/>
    <d v="2023-02-23T14:22:52"/>
    <d v="2023-01-27T11:49:50"/>
    <x v="3"/>
    <n v="65"/>
    <m/>
    <m/>
    <m/>
    <m/>
    <m/>
    <m/>
    <m/>
    <m/>
    <m/>
    <m/>
    <m/>
    <m/>
    <m/>
    <m/>
    <m/>
    <m/>
  </r>
  <r>
    <x v="5"/>
    <m/>
    <s v="KNUVDW5H"/>
    <s v="webpage"/>
    <m/>
    <m/>
    <s v="Algoritmos Públicos - GobLab UAI"/>
    <m/>
    <m/>
    <m/>
    <m/>
    <s v="http://www.algoritmospublicos.cl/proyecto-asistente-virtual-agencia-educacion"/>
    <s v="Google translated: The Agencia Educación virtual assistant system is a chatbot that tries to bring users closer to easily and effectively find information about the educational establishments they want. The data provided by the platform is related to the results, quality and administration of the establishments. When a person performs a search, the chatbot returns options with standardized questions. Depending on the response of those who use the chatbot, the system filters the responses and quickly searches for information with data from the web page."/>
    <m/>
    <d v="2023-01-27T11:49:51"/>
    <d v="2023-02-23T14:23:13"/>
    <d v="2023-01-27T11:49:51"/>
    <x v="3"/>
    <n v="66"/>
    <m/>
    <m/>
    <m/>
    <m/>
    <m/>
    <m/>
    <m/>
    <m/>
    <m/>
    <m/>
    <m/>
    <m/>
    <m/>
    <m/>
    <m/>
    <m/>
  </r>
  <r>
    <x v="2"/>
    <m/>
    <s v="LVPPSRTI"/>
    <s v="webpage"/>
    <m/>
    <m/>
    <s v="Algoritmos Públicos - GobLab UAI"/>
    <m/>
    <m/>
    <m/>
    <m/>
    <s v="http://www.algoritmospublicos.cl/proyecto-modelo-machine-learning-establecimientos-educacionales"/>
    <s v="Google translated: The Superintendency of Education annually audits the more than 18,000 preschools and schools in the country regarding compliance with regulations to provide quality education. Given their number, the Annual Inspection Plan contemplates the definition of samples of venues to be audited [1], reaching coverage rates of 41.2% and 42.4% in 2019 and 2020, respectively. To improve the assertiveness of the samples of educational facilities, the Superintendency incorporated in 2019 predictive models based on machine learning techniques, in order to identify the establishments most prone to non-compliance with educational regulations and the use of resources, based on dimensions of information indicating a risk [2]. According to the institution, during that year the effectiveness of audits increased by 50% [3], while the effectiveness of the use of machine learning -with respect to audits carried out under other criteria- was 61% in the Program of SEP Resources and 66.5% in the Official Recognition Program [4]."/>
    <m/>
    <d v="2023-01-27T11:49:52"/>
    <d v="2023-02-23T14:23:34"/>
    <d v="2023-01-27T11:49:52"/>
    <x v="3"/>
    <n v="67"/>
    <m/>
    <m/>
    <m/>
    <m/>
    <m/>
    <m/>
    <m/>
    <m/>
    <m/>
    <m/>
    <m/>
    <m/>
    <m/>
    <m/>
    <m/>
    <m/>
  </r>
  <r>
    <x v="13"/>
    <m/>
    <s v="9MF2YCAB"/>
    <s v="webpage"/>
    <n v="2016"/>
    <m/>
    <s v="Incident 9: NY City School Teacher Evaluation Algorithm Contested"/>
    <m/>
    <m/>
    <m/>
    <m/>
    <s v="https://incidentdatabase.ai/cite/9/"/>
    <s v="An algorithm used to rate the effectiveness of school teachers in New York has resulted in thousands of disputes of its results."/>
    <d v="2016-05-23T00:00:00"/>
    <d v="2023-02-22T19:20:31"/>
    <d v="2023-02-22T19:22:35"/>
    <d v="2023-02-22T19:20:31"/>
    <x v="4"/>
    <n v="68"/>
    <m/>
    <m/>
    <m/>
    <m/>
    <m/>
    <m/>
    <m/>
    <m/>
    <m/>
    <m/>
    <m/>
    <m/>
    <m/>
    <m/>
    <m/>
    <m/>
  </r>
  <r>
    <x v="14"/>
    <m/>
    <s v="PW34QCF9"/>
    <s v="webpage"/>
    <n v="2016"/>
    <m/>
    <s v="Incident 86: Coding Errors in Leaving Certificate Grading Algorithm Caused Inaccurate Scores in Ireland"/>
    <m/>
    <m/>
    <m/>
    <m/>
    <s v="https://incidentdatabase.ai/cite/86/"/>
    <s v="Errors in Irish Department of Education's algorithm to calculate students’ Leaving Certificate exam grades resulted in thousands of inaccurate scores."/>
    <d v="2016-05-23T00:00:00"/>
    <d v="2023-02-22T19:23:53"/>
    <d v="2023-02-22T19:24:06"/>
    <d v="2023-02-22T19:23:53"/>
    <x v="4"/>
    <n v="69"/>
    <m/>
    <m/>
    <m/>
    <m/>
    <m/>
    <m/>
    <m/>
    <m/>
    <m/>
    <m/>
    <m/>
    <m/>
    <m/>
    <m/>
    <m/>
    <m/>
  </r>
  <r>
    <x v="14"/>
    <m/>
    <s v="IX86U2LI"/>
    <s v="webpage"/>
    <n v="1998"/>
    <m/>
    <s v="Incident 78: Meet the Secret Algorithm That's Keeping Students Out of College"/>
    <m/>
    <m/>
    <m/>
    <m/>
    <s v="https://incidentdatabase.ai/cite/78/"/>
    <s v="In response to the Covid-19 pandemic, the International Baccalaureate final exams were replaced by a calculated score, prompting complaints of unfairness from teachers and students."/>
    <d v="1998-03-05T00:00:00"/>
    <d v="2023-02-22T19:26:13"/>
    <d v="2023-02-22T19:36:29"/>
    <d v="2023-02-22T19:26:13"/>
    <x v="4"/>
    <n v="70"/>
    <m/>
    <m/>
    <m/>
    <m/>
    <m/>
    <m/>
    <m/>
    <m/>
    <m/>
    <m/>
    <m/>
    <m/>
    <m/>
    <m/>
    <m/>
    <m/>
  </r>
  <r>
    <x v="13"/>
    <m/>
    <s v="BRRHGWVT"/>
    <s v="webpage"/>
    <n v="2015"/>
    <m/>
    <s v="Incident 96: Houston Schools Must Face Teacher Evaluation Lawsuit"/>
    <m/>
    <m/>
    <m/>
    <m/>
    <s v="https://incidentdatabase.ai/cite/96/"/>
    <s v="On May 4, 2017, a U.S. federal judge advanced teachers’ claims that the Houston Independent School District’s algorithmic teacher evaluations violated their due process rights to their jobs by not allowing them to review the grounds of their termination."/>
    <d v="2015-09-01T00:00:00"/>
    <d v="2023-02-22T19:26:33"/>
    <d v="2023-02-22T19:36:31"/>
    <d v="2023-02-22T19:26:33"/>
    <x v="4"/>
    <n v="71"/>
    <m/>
    <m/>
    <m/>
    <m/>
    <m/>
    <m/>
    <m/>
    <m/>
    <m/>
    <m/>
    <m/>
    <m/>
    <m/>
    <m/>
    <m/>
    <m/>
  </r>
  <r>
    <x v="1"/>
    <m/>
    <s v="\ZJ89E37B"/>
    <s v="case"/>
    <d v="2023-01-02T00:00:00"/>
    <m/>
    <s v="PARCOURSUP | Screening of university applicants"/>
    <m/>
    <m/>
    <m/>
    <m/>
    <m/>
    <s v="A French algorithmic admission tool ‘Parcoursup’ made headlines in 2018 when it denied many prospective students from French public universities (AlgorithmWatch 2019). Reports indicate that the Parcoursup system advised French universities to reject and admit students based on opaque selection criteria (ibid). The French government failed to notify users that their rejection was the product of algorithmic decision-making but it did publish the source code behind the matching selection. The software allegedly produces its decisions from processing personal data and applicant information (ibid). Citizens, outraged, claimed that the algorithm violated their right to enroll in a university once having obtained a high-school diploma."/>
    <m/>
    <m/>
    <m/>
    <m/>
    <x v="5"/>
    <n v="72"/>
    <s v="Aim: evaluating human behaviour,profiling and ranking people"/>
    <s v="Used in public administration / private sector: public administration"/>
    <s v="Social impact: threat to privacy,socioeconomic discrimination"/>
    <s v="Has it been audited?: N/A"/>
    <s v="Implemented since (yyyy-mm-dd): 2018-XX-XX"/>
    <s v="Implemented until (yyyy-mm-dd) (only if no longer in use): N/A"/>
    <s v="Jurisprudence: N/A"/>
    <s v="Adoption stage: not known"/>
    <s v="Links and sources: '- AW AlgorithmWatch gGmbH (2019): “Automating Society: Taking Stock of Automated Decision-Making in the EU”. Open Society Foundation, p.72"/>
    <m/>
    <m/>
    <m/>
    <m/>
    <m/>
    <m/>
    <m/>
  </r>
  <r>
    <x v="21"/>
    <m/>
    <s v="\ZJ89E37B"/>
    <s v="case"/>
    <s v="2022-12-29_x000a_"/>
    <m/>
    <s v="Algorithm to determine test score pricing"/>
    <m/>
    <m/>
    <m/>
    <m/>
    <m/>
    <s v="The Princeton Review, an educational company, offers an online tutoring service and charges between $6,600 and $8,400 for its packages. In order to purchase a package, a customer must enter a zip code(Miller &amp; Hosanagar, 2019).  A ProPublica analysis found that ZIP codes with a high median income or a large Asian population were more likely to be quoted the highest prices. Customers in predominantly Asian neighborhoods were nearly twice as likely to see higher prices compared to the general population, even if it was a low-income area (Larson, 2015)._x000a_When queried, the Princeton Review replied that its prices are simply determined by geographic region with no intended effect on race. This poses several problems as geographic distribution is highly racialised and a negative effect can be seen by certain populations due to a number of historical and socio-cultural factors that are not their fault(Jr, 2016)."/>
    <m/>
    <m/>
    <m/>
    <m/>
    <x v="5"/>
    <n v="73"/>
    <s v="Aim: predicting human behaviour,profiling and ranking people"/>
    <s v="Used in public administration / private sector: private sector"/>
    <s v="Social impact: racial discrimination"/>
    <s v="Has it been audited?: N/A"/>
    <s v="Implemented since (yyyy-mm-dd): N/A"/>
    <s v="Implemented until (yyyy-mm-dd) (only if no longer in use): N/A"/>
    <s v="Jurisprudence: N/A"/>
    <s v="Adoption stage: active use"/>
    <s v="Links and sources: '- Jr, J. A., Surya Mattu,Terry Parris. (2016). When Algorithms Decide What You Pay. ProPublica. https://www.propublica.org/article/breaking-the-black-box-when-algorithms-decide-what-you-pay_x000a_- Larson, J. A., Surya Mattu, Jeff. (2015, September 3). Asian Students Are Charged More for Test Prep. The Atlantic. https://www.theatlantic.com/education/archive/2015/09/princeton-review-expensive-asian-students/403510/_x000a_- Miller, A. P., &amp; Hosanagar, K. (2019, November 8). How Targeted Ads and Dynamic Pricing Can Perpetuate Bias. Harvard Business Review. https://hbr.org/2019/11/how-targeted-ads-and-dynamic-pricing-can-perpetuate-bias_x000a_- Siegel, R. (2016). ProPublica Reveals Discriminatory Pricing By Computer Algorithms. NPR.org. https://www.npr.org/2016/10/19/498582157/propublica-reveals-discriminatory-pricing-by-computer-algorithms"/>
    <m/>
    <m/>
    <m/>
    <m/>
    <m/>
    <m/>
    <m/>
  </r>
  <r>
    <x v="14"/>
    <m/>
    <s v="\ZJ89E37B"/>
    <s v="case"/>
    <d v="2022-12-16T00:00:00"/>
    <m/>
    <s v="International Baccalaureate grade-predicting algorithm"/>
    <m/>
    <m/>
    <m/>
    <m/>
    <m/>
    <s v="The IB’s algorithm rendered judgment using data that mostly relied on contextual factors outside of students’ own performance. Its reliance on schools’ historical data — using trends of past students to guess how a single student might have achieved — risked being unfair to atypical students, such as high performers in historically low-performing schools._x000a_Because 94 schools new to the IB lacked sufficient data, their students’ grades were adjusted to fit the past performance of students from other schools, who may have had different circumstances. And the IB’s “active” use of teacher-predicted grades was puzzling, absent an explanation of how it would mitigate acknowledged systemic inaccuracies._x000a_To make matters worse, for students looking to contest their results, it is difficult to do so. The IB has refused to explain or reproduce its calculations for any student’s grade, hampering students from effectively contest their assigned grades to fit the past performance of students from other schools, who may have had different circumstances. And the IB’s  use of teacher-predicted grades was puzzling, absent an explanation of how it would mitigate acknowledged systemic inaccuracies."/>
    <m/>
    <m/>
    <m/>
    <m/>
    <x v="5"/>
    <n v="74"/>
    <s v="Aim: profiling and ranking people"/>
    <s v="Used in public administration / private sector: public administration"/>
    <s v="Social impact: other kinds of discrimination"/>
    <s v="Has it been audited?: N/A"/>
    <s v="Implemented since (yyyy-mm-dd): N/A"/>
    <s v="Implemented until (yyyy-mm-dd) (only if no longer in use): N/A"/>
    <s v="Jurisprudence: N/A"/>
    <s v="Adoption stage: no longer in use"/>
    <s v="Links and sources: - Allan, Carli. IB Results 2020: New Coursework-Based Grades. 17 Aug. 2020, whichschooladvisor.com/uk/school-news/ib-results-2020-new-grading-system._x000a_- Asher-Schapiro, Avi. “EXPLAINER The IB-Exam Grading Algorithms amid Coronavirus: What’s the Row about?” Edited by Katy Migiro, Reuters, Thomson Reuters Foundation, 12 Aug. 2020, www.reuters.com/article/global-tech-education/explainer-exam-grading-algorithms-amid-coronavirus-whats-the-row-about-idUSL8N2FD0EI._x000a_- Asher-Schapiro, Avi. “Global Exam Grading Algorithm under Fire for Suspected Bias.” Reuters, Thomson Reuters Foundation, 21 July 2020, www.reuters.com/article/us-global-tech-education-analysis-trfn/global-exam-grading-algorithm-under-fire-for-suspected-bias-idUSKCN24M29L._x000a_- Jack, Andrew. “Students and Teachers Hit at International Baccalaureate Grading.” Financial Times, Financial Times, 10 July 2020, www.ft.com/content/ee0f4d97-4e0c-4bc3-8350-19855e70f0cf._x000a_- Jaschik, Scott. “What’s Wrong With This Year’s IB Scores?” Inside Higher Ed, 13 July 2020, www.insidehighered.com/admissions/article/2020/07/13/algorithm-used-ib-scores-year-blamed-students-low-marks."/>
    <m/>
    <m/>
    <m/>
    <m/>
    <m/>
    <m/>
    <m/>
  </r>
  <r>
    <x v="13"/>
    <m/>
    <s v="\ZJ89E37B"/>
    <s v="case"/>
    <d v="2022-12-08T00:00:00"/>
    <m/>
    <s v="SAS | Algorithm to determine teachers' effectiveness"/>
    <m/>
    <m/>
    <m/>
    <m/>
    <m/>
    <s v="The SAS system evaluates teachers based on students' test scores.  These algorithms typically use data on student performance, such as test scores and grades, to calculate a score that reflects the teacher's effectiveness(Collins, 2014). The exact method used to calculate the score can vary, but many of these algorithms use statistical techniques to control for factors such as student demographics and previous academic achievement. The goal of these algorithms is to provide a fair and objective measure of a teacher's performance that can be used to support professional development and identify areas for improvement(Collins, 2014). The algorithm is also intended to hold teachers accountable and provide positive and negative incentives to improve their instruction(Amrein-Beardsley &amp; Geiger, 2020)._x000a_The US Department of Education introduced a program that provided grants to schools depending on their achievement of certain metrics and the evaluations provided by the SAS(The Secret Algorithms of EVAAS and SAS, 2018). This move provoked lawsuits with the most famous case being  Houston Federation of Teachers v. Houston Independent School District. The case hinged on the transparency of the system(Amrein-Beardsley &amp; Geiger, 2020). However, they ran into several challenges. First, there had been no testing or verification for fairness or accuracy that was publicly available. Secondly, the system is developed by a private company which claimed the exact functionality of the algorithm could not be revealed due as it was a trade secret(Richardson et al., 2019). The Federation of Teachers won the case on procedural grounds as it was deemed that the secrecy did not allow them to understand and act on their data(Richardson et al., 2019). "/>
    <m/>
    <m/>
    <m/>
    <m/>
    <x v="5"/>
    <n v="75"/>
    <s v="Aim: evaluating human behaviour"/>
    <s v="Used in public administration / private sector: public administration"/>
    <s v="Social impact: weakening of democratic practices"/>
    <s v="Has it been audited?: N/A"/>
    <s v="Implemented since (yyyy-mm-dd): 2003-XX-XX"/>
    <s v="Implemented until (yyyy-mm-dd) (only if no longer in use): N/A"/>
    <s v="Jurisprudence: The Houston Federation of Teachers filed a suit against the Houston Independent School disctrict, challenging the use of the SAS. The lawsuit was the m"/>
    <s v="Adoption stage: active use"/>
    <s v="Links and sources: '- Amrein-Beardsley, A., &amp; Geiger, T. (2020). Methodological Concerns About the Education Value-Added Assessment System (EVAAS): Validity, Reliability, and Bias. SAGE Open, 10(2), 215824402092222. https://doi.org/10.1177/2158244020922224_x000a_- Collins, C. (2014). Houston, We Have a Problem: Teachers Find No Value in the SAS Education Value-Added Assessment System (EVAAS®). Education Policy Analysis Archives. https://doi.org/10.14507/epaa.v22.1594_x000a_- Richardson, R., Schultz, J., &amp; Southerland, V. (2019). New Challenges to Government Use of Algorithmic Decision Systems. https://ainowinstitute.org/litigatingalgorithms-2019-us.pdf_x000a_- The Secret Algorithms of EVAAS and SAS. (2018, June 12). Caffeinated Rage. https://caffeinatedrage.com/2018/06/12/the-secret-algorithms-of-evaas-and-sas/_x000a_"/>
    <m/>
    <m/>
    <m/>
    <m/>
    <m/>
    <m/>
    <m/>
  </r>
  <r>
    <x v="13"/>
    <m/>
    <s v="\ZJ89E37B"/>
    <s v="case"/>
    <d v="2022-10-10T00:00:00"/>
    <m/>
    <s v="Buona Scuola  | Algorithm to determine allocation of school teachers"/>
    <m/>
    <m/>
    <m/>
    <m/>
    <m/>
    <s v="In 2015, the then Government of Italy introduced educational reforms aiming at improving education service delivery. As part of the reforms an algorithm was developed by HP Italia and Finmeccanica to assign teachers to vacant positions based on location preference, teacher's scores in merit-based tests and the existing vacancies(Chiusi, 2020). _x000a_The rollout of the algorithm sparked controversy. First, several thousand teachers signed a petition citing unfair treatment by the algorithm, a lack of information on the algorithm's functionality and several potential legal violations including of the GDPR(Conde Nast, 2021). A technical audit was conducted and found the algorithm to be severely lacking in logic and practicality and remarked that it was difficult to assess the algorithm based on different stages of development(Salvucci et al., 2019)._x000a_The introduction of the algorithm and its puzzling rollout reveals many administrative errors that caused real world harm. Teachers were assigned incorrectly, many far away from their homes and their families and without their input or consent(Lopera, 2020). Developing an algorithm by outsourcing its functionality to third parties is a gambler and can result in devastating outcomes. The involvement of those directly affected by algorithms is crucial to it's purpose, without which, the risks of injustice abound(Dalfino, 2020)."/>
    <m/>
    <m/>
    <m/>
    <m/>
    <x v="5"/>
    <n v="76"/>
    <s v="Aim: profiling and ranking people"/>
    <s v="Used in public administration / private sector: public administration"/>
    <s v="Social impact: other kinds of discrimination"/>
    <s v="Has it been audited?: Yes. A technical audit was ordered by Lazio's Regional Administrative Court and was carried out by La Sapienza and Tor Vergata Universities. The algorithm was audited to assess its structure and functions. _x0009_The audit revealed that there were several inefficiencies and inscrutable functions of the algorithm. The determination was that the algorithm was not suitable for its purpose based on a fragmented development process with different standards, an outdated language and poor explainability(Salvucci, Giorgi, Barchiesi, &amp; Matteo, 2019). "/>
    <s v="Implemented since (yyyy-mm-dd): 2017-XX-XX"/>
    <s v="Implemented until (yyyy-mm-dd) (only if no longer in use): 2019-XX-XX"/>
    <s v="Jurisprudence: Several lawsuits were filed challenging the outcomes of the algorithm and requesting re-assignation. Primarily the biggest suit that challenged the algorithm was decided in favour of the teachers and reassigned them(Chiusi, 2020)."/>
    <s v="Adoption stage: no longer in use"/>
    <s v="Links and sources: '- Chiusi, F. (2020). ITALY Automating Society Report 2020. AlgorithmWatch. Available at https://algorithmwatch.org/en/automating-society-2019/italy/ [last visited on 10 October 2022]_x000a_- Conde Nast. (2021, March 4). Perché non siamo ancora pronti per affidare agli algoritmi la pubblica amministrazione. Wired Italia. Available at https://www.wired.it/attualita/tech/2021/03/04/pubblica-amministrazione-algoritmi-piano-colao/  [last visited on 10 October 2022]_x000a_- Dalfino, D. (2020). Decisione amministrativa robotica ed effetto performativo. Un beffardo algoritmo per una “buona scuola.” Www.questionegiustizia.it. Available at https://www.questionegiustizia.it/articolo/decisione-amministrativa-robotica-ed-effetto-performativo-un-beffardo-algoritmo-per-una-buona-scuola_13-01-2020.php [last visited on 10 October 2022]_x000a_- Lopera, R. Z. (2020, January 16). The algorithm that decided the destiny of thousands of families. Medium. Available at https://rzapatal.medium.com/the-algorithm-that-decided-the-destiny-of-many-families-7b374fa2574b#_ftn8  [last visited on 10 October 2022]_x000a_- Salvucci, A., Giorgi, M., Barchiesi, E., &amp; Matteo, S. (2019). Perizia tecnica preliminare sull’analisi dell’algoritmo che gestisce il software della mobilità docenti per l’a. Available at https://www.orizzontescuola.it/wp-content/uploads/2017/06/Perizia-tecnica-preliminare-pdf.pdf  [last visited on 10 October 2022]"/>
    <m/>
    <m/>
    <m/>
    <m/>
    <m/>
    <m/>
    <m/>
  </r>
  <r>
    <x v="1"/>
    <m/>
    <s v="\ZJ89E37B"/>
    <s v="case"/>
    <d v="2022-06-09T00:00:00"/>
    <m/>
    <s v="EAB| University enrollment algorithm"/>
    <m/>
    <m/>
    <m/>
    <m/>
    <m/>
    <s v="The EAB algorithm, developed by Navigate is deployed among several major universities in the US. The company deploys algorithms which enables financial aid offices in universities to design strategies for how much funding is made available to scholarship applicants. EAB considers several factors and data points in optimizing their models including academic profile, demographic information, standardized test scores, where they live and similar data (Engler,2021)._x000a_Ultimately, the algorithm determines which students are more likely to accept an offer from a higher learning institution as well as to determine how revenue can be raised for the institution from higher tuition and targeted scholarships. Additionally, deploying the algorithm is intended to reduce the manual labour performed by admissions office employees in processing several hundreds or thousands of applications (The Regulatory Review, 2022). _x000a_The use of algorithms in the education sector datafies students and due to several environmental factors like discrimination, the predictive models are likely to duplicate unfair environments for different races and contribute to ongoing prejudice in higher learning institutions (Engler, 2021)."/>
    <m/>
    <m/>
    <m/>
    <m/>
    <x v="5"/>
    <n v="77"/>
    <s v="Aim: automating tasks,predicting human behaviour"/>
    <s v="Used in public administration / private sector: private sector"/>
    <s v="Social impact: racial discrimination,socioeconomic discrimination"/>
    <s v="Has it been audited?: N/A"/>
    <s v="Implemented since (yyyy-mm-dd): N/A"/>
    <s v="Implemented until (yyyy-mm-dd) (only if no longer in use): N/A"/>
    <s v="Jurisprudence: N/A"/>
    <s v="Adoption stage: active use"/>
    <s v="Links and sources: '- Engler, A. (2021). Enrollment algorithms are contributing to the crises of higher education. Brookings. Available on https://www.brookings.edu/research/enrollment-algorithms-are-contributing-to-the-crises-of-higher-education/ [Last visited on 3 June 2022]_x000a_- Review, T. R. (2022, February 2). How Enrollment Algorithms Worsen the Student Debt Crisis. The Regulatory Review. Available on https://www.theregreview.org/2022/02/02/ross-enrollment-algorithms-worsen-student-debt-crisis/ [Last visited on 3 June 2022]_x000a_- The Regulatory Review. (2022). Critics: Algorithms push admissions in the wrong direction . Inside Higher Ed. Available on https://www.insidehighered.com/admissions/article/2021/09/27/critics-algorithms-push-admissions-wrong-direction [Last visited on 3 June 2022]"/>
    <m/>
    <m/>
    <m/>
    <m/>
    <m/>
    <m/>
    <m/>
  </r>
  <r>
    <x v="1"/>
    <m/>
    <s v="\ZJ89E37B"/>
    <s v="case"/>
    <d v="2021-12-15T00:00:00"/>
    <m/>
    <s v="Algorithms to screen high school student applications"/>
    <m/>
    <m/>
    <m/>
    <m/>
    <m/>
    <s v="In New York City, some high schools use screening processes, in many cases involving automated algorithms, to pick their students among all the applicant they receive. Different schools use different mechanisms, and generally these processes are opaque and it's not clear why exactly some students are accepted and why others aren't at the same school._x000a_In May 2021, The Markup and The City media outlets published the results of a data investigation that showed that these screening processes discriminate disproportionately against students of colour, and especially those of Black and Latino origin._x000a_&quot;Why students end up at one school instead of another can be a bit mysterious—the product of “screening” algorithms that more than 100 high schools in the city customize and then use to decide which students to admit. (...) Of the 27 best-performing screened schools in the city, White and Asian students were admitted at almost double the rates of Black and Latino students. While 4.4 percent of Black students and 4.9 percent of Latino students who applied to these schools were accepted, 9.2 percent of White students and 8.6 percent of Asian students who applied were offered a spot.&quot; (Lecher &amp; Varner, 2021)_x000a_In New York City, it's up to the local government to decide what kind of screening processes schools can use, but by May 2021 &quot;schools have been given wide discretion over what their screens look like&quot;. (Lecher &amp; Varner, 2021)_x000a_&quot;Defenders of the system argue that the algorithms are simply measures of academic strength. But the families with the most resources, those in favor of reform say, are better positioned to navigate every part of the admissions system. They can hire tutors, get test prep, learn about admissions to the best schools through networking, and have the means to make sure their kids get there on time.&quot; (Lecher &amp; Varner, 2021)_x000a_Mostly due to the Covid-19 pandemic, when much of the teaching was forced to move online and schools had &quot;to temporarily abandon measures of success like test scores and attendance for the year&quot;, the local government announced in December 2020 that high schools would &quot;phase out the use of geographic preferencing&quot; and that schools will be &quot;required to publish their screening requirements on a centralized city website&quot;. Early data showed that &quot;low-income students were receiving more offers to competitive middle schools, compared to past years&quot;. (Lecher &amp; Varner, 2021; and see also NYC.gov, 2020)"/>
    <m/>
    <m/>
    <m/>
    <m/>
    <x v="5"/>
    <n v="78"/>
    <s v="Aim: profiling and ranking people"/>
    <s v="Used in public administration / private sector: public administration,private sector"/>
    <s v="Social impact: racial discrimination,socioeconomic discrimination"/>
    <s v="Has it been audited?: We haven't found information of independent audits of such algorithms, but a data compilation and investigation by The Markup and The City media outlets found that screening algorithms at New York City high schools discriminate disproportionately against Black and Latino applicants. (Lecher &amp; Varner, 2021)"/>
    <s v="Implemented since (yyyy-mm-dd): N/A"/>
    <s v="Implemented until (yyyy-mm-dd) (only if no longer in use): N/A"/>
    <s v="Jurisprudence: N/A"/>
    <s v="Adoption stage: active use"/>
    <s v="Links and sources: '- Lecher, C. &amp; Varner, M. (2021). NYC’s School Algorithms Cement Segregation. This Data Shows How. The Markup. 26 May 2021. Available on https://themarkup.org/news/2021/05/26/nycs-school-algorithms-cement-segregation-this-data-shows-how [last visited on 15 December 2021]_x000a_- NYC.gov. (2020). Mayor de Blasio and Chancellor Carranza Announce 2021-22 School Year Admissions Process. NYC, the Official Website of the City of New York. 18 December 2020.  Available on https://www1.nyc.gov/office-of-the-mayor/news/874-20/mayor-de-blasio-chancellor-carranza-2021-22-school-year-admissions-process [last visited on 15 December 2021]"/>
    <m/>
    <m/>
    <m/>
    <m/>
    <m/>
    <m/>
    <m/>
  </r>
  <r>
    <x v="1"/>
    <m/>
    <s v="\ZJ89E37B"/>
    <s v="case"/>
    <d v="2021-08-04T00:00:00"/>
    <m/>
    <s v="GALE-SHAPLEY | Processing high school applicants"/>
    <m/>
    <m/>
    <m/>
    <m/>
    <m/>
    <s v="The New York City Department of Education has deployed algorithms in order to process student admissions into New York City’s public high school system. The system in place utilizes a multipurpose algorithm (called the ‘Gale-Shapley’ algorithm) that matches students with schools after evaluating a variety of criteria (Herold 2013). It processes a set of information from students and their parents, including a rank-ordered list of schools they prefer, and then institutional data, like certain qualities about each school and admissions rules (ibid). Various questions concerning the system have been raised. Firstly, on account of the algorithm’s metrics, students have a rather low probability to be admitted into one of their preferred public high schools in the city (Abrams 2017). Secondly, researchers have found evidence that the algorithm disproportionately matches lower-income students with lower-performing schools (Nathanson, Corcoran and Baker-Smith 2013). And, despite parents being entitled to know how students are assigned to schools and to see the metrics used by the algorithms at work, teachers and parents have reported receiving opaque and unclear decisions from the algorithm (Zimmer 2016)."/>
    <m/>
    <m/>
    <m/>
    <m/>
    <x v="5"/>
    <n v="79"/>
    <s v="Aim: profiling and ranking people,automating tasks"/>
    <s v="Used in public administration / private sector: public administration"/>
    <s v="Social impact: socioeconomic discrimination"/>
    <s v="Has it been audited?: Yes, there was a study from the NYC Independent Budget Office (NYC Independent Budget Office, 2016)"/>
    <s v="Implemented since (yyyy-mm-dd): 2003-XX-XX"/>
    <s v="Implemented until (yyyy-mm-dd) (only if no longer in use): N/A"/>
    <s v="Jurisprudence: N/A"/>
    <s v="Adoption stage: not known"/>
    <s v="Links and sources: '- Herold, B. (2017). ‘Open Algorithms’ Bill Would Jolt New York City Schools, Public Agencies. [Blog] Education Week. Available at: http://blogs.edweek.org/edweek/DigitalEducation/2017/11/open_algorithms_bill_schools.html [Accessed 4 Sep. 2018]._x000a_- Abrams, S. (2017). The Real Data for NYC High School Admissions | Teachers College Columbia University. [online] Teachers College – Columbia University. Available at: https://ncspe.tc.columbia.edu/center-news/the-real-data-for-nyc-high-school-admissions/ [Accessed 4 Sep. 2018]._x000a_- Nathanson, L., Corcoran, S. and Baker-Smith, C. (2013). High School Choice in New York: A Report on the School Choices and Placements of Low Achieving Students. [online] The Research Alliance for New York City Schools. Available at: https://steinhardt.nyu.edu/scmsAdmin/media/users/ggg5/HSChoiceReport-April2013.pdf [Accessed 4 Sep. 2018]._x000a_- Zimmer, A. (2016). High Schools Dole Out Misinformation About Admissions Process, Parents Say. DNAinfo. [online] Available at: https://www.dnainfo.com/new-york/20161115/kensington/nyc-high-school-admissions-ranking/ [Accessed 4 Sep. 2018]._x000a_- New York City Independent Budget Office (2016): “Preferences and Outcomes: A Look at New York City’s. Independent Budget Office https://ibo.nyc.ny.us/iboreports/preferences-and-outcomes-a-look-at-new-york-citys-public-high-school-choice-process.pdf"/>
    <m/>
    <m/>
    <m/>
    <m/>
    <m/>
    <m/>
    <m/>
  </r>
  <r>
    <x v="1"/>
    <m/>
    <s v="\ZJ89E37B"/>
    <s v="case"/>
    <d v="2021-08-03T00:00:00"/>
    <m/>
    <s v="FORECAST PLUS | Finding promising university students"/>
    <m/>
    <m/>
    <m/>
    <m/>
    <m/>
    <s v="Consulting companies in the United States have begun selling proprietary algorithms to universities in order to help them to target and recruit the most promising candidates according to self-selecting criteria (O’Neil 2018). For example, the firm Noel-Levitz has created a software called “Forecast Plus” that can estimate and rate enrollment prospects by geography, gender, ethnicity, field of study, academics, et al. The company, RightStudent, aggregates and sells data on prospective applicants’ finances, scholarship eligibility, and learning disabilities to colleges (idem)._x000a_Such algorithms raise questions regarding transparency and inequality reproduction. On top of the algorithm and its criteria being kept secret from the public, scholars worry that the universities will use these algorithms in order to locate specific demographics of applicants that can boost their U.S. News &amp; World Report ranking and pay full tuition rather than focus on offering educational opportunities to the entire populace (O’Neil 2018)."/>
    <m/>
    <m/>
    <m/>
    <m/>
    <x v="5"/>
    <n v="80"/>
    <s v="Aim: profiling and ranking people,evaluating human behaviour"/>
    <s v="Used in public administration / private sector: private sector"/>
    <s v="Social impact: threat to privacy,socioeconomic discrimination,racial discrimination"/>
    <s v="Has it been audited?: N/A"/>
    <s v="Implemented since (yyyy-mm-dd): N/A"/>
    <s v="Implemented until (yyyy-mm-dd) (only if no longer in use): N/A"/>
    <s v="Jurisprudence: N/A"/>
    <s v="Adoption stage: not known"/>
    <s v="Links and sources: '- O’Neil, C. (2018). Weapons of math destruction. [London]: Penguin Books._x000a_- Rightstudent.com. (n.d.). RightStudent – Recruit the Right Students.Right now!. [online] Available at: https://www.rightstudent.com/ [Accessed 7 Jun. 2019]._x000a_- Ruffalo Noel Levitz. (n.d.). Enrollment and Fundraising Management for Higher Education and Nonprofit Organizations from Ruffalo Noel Levitz. [online] Available at: https://www.ruffalonl.com/ [Accessed 7 Jun. 2019]."/>
    <m/>
    <m/>
    <m/>
    <m/>
    <m/>
    <m/>
    <m/>
  </r>
  <r>
    <x v="1"/>
    <m/>
    <s v="\ZJ89E37B"/>
    <s v="case"/>
    <d v="2021-07-30T00:00:00"/>
    <m/>
    <s v="Algorithm to match children with schools"/>
    <m/>
    <m/>
    <m/>
    <m/>
    <m/>
    <s v="The Polish government has implemented decision-making algorithms that analyze a variety of factors in order to match children with schools. The algorithms consider factors like the “number of children, single-parent households, food allergies of children, handicaps, and material situation”(AlgorithmWatch 2019). One such system, Platforma Zarządzania Oświatą (Education Management Platform), built by Asseco Data Systems, is utilized in 20 Polish cities and has assigned students to more than 4,500 schools and preschools (ibid). The system centralizes a wide range of functions, managing “recruitment at various school levels (including pre-school recruitment), electronic diaries, student information management, attendance analysis, equipment inventory, issuing certificates and IDs, calculation and payment of student scholarships, school-parents communication, and school-organs, superior management of the organization of educational institutions (organization sheet, lesson plans, recruitment plans, roster planning) and many other components supporting education management” (ibid). While the platform has been well-regarded in some circles for its efficiency and cost-effectiveness, it also has created controversy. Especially at the preschool level where there is a low supply of schooling options, parents have reported feeling that the educational fate of their children lies in the hands of an arbitrary and opaque system (ibid). These anxieties have only been corroborated by the case of Wroclaw, in which an algorithm malfunctioned and assigned hundreds of children to the wrong preschools in 2018. Officials promptly apologized and had to remove many children from schooling midyear. "/>
    <m/>
    <m/>
    <m/>
    <m/>
    <x v="5"/>
    <n v="81"/>
    <s v="Aim: automating tasks,profiling and ranking people"/>
    <s v="Used in public administration / private sector: public administration"/>
    <s v="Social impact: threat to privacy,socioeconomic discrimination"/>
    <s v="Has it been audited?: N/A"/>
    <s v="Implemented since (yyyy-mm-dd): N/A"/>
    <s v="Implemented until (yyyy-mm-dd) (only if no longer in use): N/A"/>
    <s v="Jurisprudence: N/A"/>
    <s v="Adoption stage: not known"/>
    <s v="Links and sources: '- AW AlgorithmWatch gGmbH (2019): “Automating Society: Taking Stock of Automated Decision-Making in the EU”. Open Society Foundation, p.108."/>
    <m/>
    <m/>
    <m/>
    <m/>
    <m/>
    <m/>
    <m/>
  </r>
  <r>
    <x v="18"/>
    <m/>
    <s v="\ZJ89E37B"/>
    <s v="case"/>
    <d v="2021-07-30T00:00:00"/>
    <m/>
    <s v="Algorithm to award grades to students"/>
    <m/>
    <m/>
    <m/>
    <m/>
    <m/>
    <s v="COVID-19 has forced school administrators around the globe to make dramatic alterations. In England, Education Secretary Gavin Williamson cancelled the summer exam series and announced that an algorithm would be awarding grades to students that would have been taking the GSCEs and A-levels exams (Lightfoot 2020). Ofqual, England’s exam regulator, explained that their algorithm would assign grades using a standardized model that examined a combination of variables, including a student’s “teacher assessment, class ranking and the past performance of their schools” (Adams 2020)._x000a_This decision has not been made without controversy. Not only have experts warned that a system dependent upon teacher evaluations could likely hurt already disadvantaged students, but parents and students alike have started a grassroot movement in opposition to the algorithmic system._x000a_One such concerned parent, Michael Bell, created a fundraising page in order to pay for the legal fees necessary to contest the system in court. Despite his daughter’s teachers predicting her to receive high marks in her subjects (“an A* and two A grades”), Bell worries that the Ofqual model could hurt his daughters’ university placement. Since her school has only given out C-grade marks (or below) to students taking her subjects within the past 3 years, there is reason to believe that the system might downgrade Lexie’s grades based on the school’s performance precedent (Lightfoot 2020). In this way, the system could discriminate those getting a good evaluation that attend schools or colleges with historically poor performances._x000a_Amara Ahmad, an education lawyer, argues that Ofqual’s grade-prediction algorithm could disadvantage students of minority ethnic and low socioeconomic backgrounds (Lightfoot 2002). A variety of studies have demonstrated that stereotypes and implicit biases surrounding disadvantaged students often influence teacher assessments to the students’ detriment, ultimately creating faulty prediction systems (Weale and Batty 2020). While Ofqual has announced an appeal process to incorrect grade assignments, there are concerns that taking such an option would lead to students losing an entire year of schooling. Additionally, studies show that students of disadvantaged backgrounds rarely have the time or resources to delay their education and navigate complicated appeals processes (ibid)."/>
    <m/>
    <m/>
    <m/>
    <m/>
    <x v="5"/>
    <n v="82"/>
    <s v="Aim: evaluating human behaviour"/>
    <s v="Used in public administration / private sector: public administration"/>
    <s v="Social impact: socioeconomic discrimination"/>
    <s v="Has it been audited?: N/A"/>
    <s v="Implemented since (yyyy-mm-dd): 2020-XX-XX"/>
    <s v="Implemented until (yyyy-mm-dd) (only if no longer in use): N/A"/>
    <s v="Jurisprudence: N/A"/>
    <s v="Adoption stage: not known"/>
    <s v="Links and sources: '- Lightfoot, L (2020): “‘Against Natural Justice’: father to sue exams regulator over A-level grades system”, https://www.theguardian.com/education/2020/jun/20/against-natural-justice-father-to-sue-exams-regulator-over-a-level-grades-system_x000a_- Weale, S and Batty, D (2020): “Fears that cancelling exams will hit BAME and poor pupils worst”, https://www.theguardian.com/world/2020/mar/19/fears-that-cancelling-exams-will-hit-black-and-poor-pupils-worst_x000a_- Adams, R (2020): “Exam regulator unveils GCSE and A-level plans for coronavirus crisis”, https://www.theguardian.com/education/2020/apr/03/gcse-a-level-grades-coronavirus-crisis-teacher-assessment-ofqual"/>
    <m/>
    <m/>
    <m/>
    <m/>
    <m/>
    <m/>
    <m/>
  </r>
  <r>
    <x v="0"/>
    <m/>
    <s v="\ZJ89E37B"/>
    <s v="case"/>
    <d v="2021-07-30T00:00:00"/>
    <m/>
    <s v="Algorithm to predict risk of dropping out of school"/>
    <m/>
    <m/>
    <m/>
    <m/>
    <m/>
    <s v="Local and federal governments in Argentina continue to invest in a future of algorithmic and databased governance. On the national level, the federal government has developed a database profiling citizens based on socioeconomic data in order to allocate social benefits more efficiently as well as a database that stores civilian biometric data to improve public safety and criminal investigations. _x000a_In June 2017, the local government of the province of Salta partnered with Microsoft to create and deploy two different predictive tools optimized for identifying teenage pregnancies and school dropouts (Ortiz Freuler and Iglesias 2018). Trained from private datasets made available by the province’s Ministry of Early Childhood, the two systems identify those with the highest risk of teenage pregnancy and dropping out of school, alerting governmental agencies upon determining high-risk subjects. _x000a_The systems create predictions after analyzing up to 80 variables related to the person (with categories of variables including personal, education, health, employment, housing, family, etc.) (ibid). Such variables have been found capable of causing undue discrimination (ibid). Additionally, the systems have been critiqued for their opacity and error ratio. While the models utilize a type of machine learning algorithm called a “two class boosted decision tree” (which is more understandable and explainable than various alternatives), both systems still operate within a black box. Lacking transparency, the system makes it impossible for a citizen or researcher to trace the logic of the algorithm and understand why some subjects receive the ‘high-risk’ label. The systems also have a significant error ratio, with the teenage pregnancy identification algorithm generating a 15% false positive rate (or, incorrectly labeling 15% of the sample size as high-risk when they should not receive that label) and the school dropout identification algorithm generating a 20% false positive rate (ibid). Despite these criticisms, other provinces in Argentina (Tierra del Fuego, La Rioja, Chaco and Tucumán) as well as a province in Colombia (Guajira) are negotiating with the Salta government to adopt the systems._x000a_This case of algorithmic governance in Argentina also raises concerns regarding its position within a trend that scholars call digital colonialism, or the foreign development and deployment of technological infrastructure within developing countries for the extraction of their raw data (Kwet 2019). Similar to how historical colonial powers built railways and waterways to gain access to native people’s natural resources, digital colonists build digital access routes to mine native people’s raw data. Scholars have recognized a pattern of LMICs (low- and middle-income countries) partnering with foreign firms to build databased infrastructure in the name of development (Taylor and Broeders 2015). Often an unforeseen consequence of these datafication projects (or initiatives “generating digital data that is machine-readable and computationally manipulable, particularly for ‘big data’ analytics”) is the creation of asymmetric power dynamics that exploit developing countries (ibid). In this specific case, the two algorithmic systems arose from a public-private agreement between the government of Salta, a resource-starved administration with demanding social problems, and Microsoft, one of the largest technology corporations in the world (ibid). Due to a lack of data processing expertise and infrastructure, Salta outsourced this responsibility to Microsoft and allowed them full access to a database full of sensitive civilian information. Given the project’s opacity, it is unclear how Microsoft is analyzing, storing and processing the province’s data. Above all, the underlying unequal power dynamic between an international corporation with a trillion-dollar valuation and an under-resourced Argentinian provincial government should raise ethical questions. "/>
    <m/>
    <m/>
    <m/>
    <m/>
    <x v="5"/>
    <n v="83"/>
    <s v="Aim: profiling and ranking people,evaluating human behaviour,predicting human behaviour"/>
    <s v="Used in public administration / private sector: public administration"/>
    <s v="Social impact: socioeconomic discrimination"/>
    <s v="Has it been audited?: N/A"/>
    <s v="Implemented since (yyyy-mm-dd): N/A"/>
    <s v="Implemented until (yyyy-mm-dd) (only if no longer in use): N/A"/>
    <s v="Jurisprudence: N/A"/>
    <s v="Adoption stage: not known"/>
    <s v="Links and sources: '- Kwet, M. (2019). Digital colonialism is threatening the Global South, Al Jazeera, https://www.aljazeera.com/indepth/opinion/digital-colonialism-threatening-global-south-190129140828809.html_x000a_- Ortiz Freuler, J. and Iglesias, C. (2018). Algorithms and Artificial Intelligence in Latin America: A Study of Implementation by Governments in Argentina and Uruguay, World Wide Web Foundation._x000a_- Taylor, L. and Broeders, D. (2015). In the name of Development: Power, profit and the datafication of the global South, Geoforum, 64, 229-237_x000a_- Mejías, U. y Couldy, N. (2018). Colonialismo de datos: repensando la relación de los datos masivos con el sujeto contemporáneo. https://www.revistavirtualis.mx/index.php/virtualis/article/view/289_x000a_- Tierra Común 1: Colonialismo de Datos, con la presentación del libro “Los costos de la conexión” de Nick Couldry y Ulises Mejías, un panel con Paola Ricaurte, Renata Avila y Andrés Lombana-Bermúdez, y la introducción de la red Tierra Común, https://www.tierracomun.net/tc1-bogota"/>
    <m/>
    <m/>
    <m/>
    <m/>
    <m/>
    <m/>
    <m/>
  </r>
  <r>
    <x v="1"/>
    <m/>
    <s v="\ZJ89E37B"/>
    <s v="case"/>
    <d v="2021-07-30T00:00:00"/>
    <m/>
    <s v="Algorithm to screen medical school applicants"/>
    <m/>
    <m/>
    <m/>
    <m/>
    <m/>
    <s v="One of the first cases of algorithmic bias took place in the 1970s at St. George’s Hospital Medical School in the United Kingdom. Hoping to make the application process more efficient and less burdensome on the administration, St. George’s deployed a computer program to do initial screenings of applicants. The program was trained from a sample data set of past screenings, analysing which applicants had been historically accepted to the medical school. Due to learning from this data set, the program would go on to deny interviews to as many as 60 applicants because they were female or had names that did not sound European (Garcia 2017). In 1988, the United Kingdom’s Commission for Racial Equality charged St. George’s Medical School for practising racial and sexual discrimination throughout its admissions process (ibid). While the St. George’s had no intention of committing racial and sexual discrimination, its new computer program had learned from a structurally biased admissions process and sought to duplicate it (ibid). Despite this case occurring in the 1970s, today’s algorithms still commit the same grave problem as the computer program at St. George’s: they learn to reproduce structural inequalities from historical data sets. "/>
    <m/>
    <m/>
    <m/>
    <m/>
    <x v="5"/>
    <n v="84"/>
    <s v="Aim: profiling and ranking people"/>
    <s v="Used in public administration / private sector: private sector"/>
    <s v="Social impact: socioeconomic discrimination,gender discrimination,racial discrimination"/>
    <s v="Has it been audited?: N/A"/>
    <s v="Implemented since (yyyy-mm-dd): 1970-XX-XX"/>
    <s v="Implemented until (yyyy-mm-dd) (only if no longer in use): 1988-XX-XX"/>
    <s v="Jurisprudence: The U.K.’s Commission for Racial Equality found St. George’s Medical School guilty of practising racial and sexual discrimination in its admissions process in 1988."/>
    <s v="Adoption stage: no longer in use"/>
    <s v="Links and sources: '- Garcia, M (2017): “Racist in the Machine: The Disturbing Implications of Algorithmic Bias” In World Policy Journal https://muse.jhu.edu/article/645268/pdf"/>
    <m/>
    <m/>
    <m/>
    <m/>
    <m/>
    <m/>
    <m/>
  </r>
  <r>
    <x v="2"/>
    <m/>
    <s v="B26V667W"/>
    <s v="webpage"/>
    <m/>
    <m/>
    <s v="Mexico’s Mejora Tu Escuela"/>
    <m/>
    <m/>
    <m/>
    <m/>
    <s v="http://odimpact.org"/>
    <s v="Summary Founded by the Mexican Institute for Competitiveness (IMCO), with support from Omidyar Network and others, Mejora Tu Escuela (http://mejoratuescuela.org) is an online platform that provides citizens with information about school performance. It helps parents choose the best option for their children, empowers them to demand higher-quality education, and gives them tools to get involved in their children’s schooling. It also provides school administrators, policymakers and NGOs with data to identify areas requiring improvement and hotbeds of corruption, in the process raising the overall quality of education in Mexico. Takeaways     Making previously inaccessible information available to the public is a major public service, but a necessary next step involves giving citizens a means to meaningfully act on that information.     Platforms to reduce corruption run up against powerful vested interests. Open data advocates need to develop strategies not only to source and disseminate information, but also to push back against these interests. The challenges are as much social and political as they are technical.     In cases where governments are reluctant to release potentially damaging information to the public, civil society can play an important role in finding creative ways to obtain, clean and publish that information.     In countries with major societal problems like rampant corruption, it is easy to lose sight of the potentially impactful uses of open data to improve the everyday lives of citizens. Background Education in Mexico For years, education in Mexico has been substandard and generally lagged behind standards in other, comparable countries. This poor performance cannot be attributed to a lack of budgetary resources – Mexico spends a larger portion of its budget on education than any other member of the Organization of Economic Cooperation and Development (OECD). It is important to note, though, that, at least in part, this is due to the higher number of Mexican children who pass through the public school system than other OECD countries.1 But while that money has led to nearly universal basic education, outcomes remain stubbornly poor. Mexico’s graduation rates are near the bottom of OECD countries, with fewer than half of students earning a high school diploma.2 In addition, Mexican students perform poorly in international comparative tests of math, science and reading skills3, and, according to a recent study, 80 percent of teachers failed an evaluation exam designed to test their competencies.4 Read More Project It is within this context of formidable challenges and limited successes – as well as a deeply entrenched and widely prevalent culture of corruption – that the success, however provisional, of Mejora Tu Escuela must be considered. Launched in 2013, Mejora Tu Escuela (“Improve Your School,” in Spanish) is a public, independent, nonprofit initiative with a team comprising members of the Mexican Institute for Competitiveness (IMCO) and with support from Omidyar Network.18 The stated goal of the platform is to “promote citizen participation to improve education in Mexico.” The project is premised on the belief that “education in [Mexico] will improve only with the active commitment of all members of the educational community, including parents.”19 Read More Impact The impact of Mejora Tu Escuela is evident in the amount of traffic the site receives – between 40,000-45,000 unique visits a day. As Zapata Hojel notes, these numbers are all-the-more remarkable given that IMCO has not invested heavily on dedicated marketing efforts at this point, instead relying on community engagement and word-of-mouth.30 Read More Challenges In seeking to change Mexican education, Mejora Tu Escuela is working against powerful forces and vested interests. Inevitably, it has faced, and continues to face, a series of challenges to its operations and growth plans. As we have seen so often in this series of case studies, open data programs and activists frequently encounter these types of challenges – they are part of the process of social change, and of changing the way information is consumed and disseminated. Read More Looking Forward Mejora Tu Escuela’s early years have provided valuable proof of concept, and its organizers are pushing ahead with new features and steps to grow the service. The coming months and years will witness a number of enhancements. Some of the additions or steps under consideration are described here. Read More"/>
    <m/>
    <d v="2023-01-27T11:47:12"/>
    <d v="2023-02-23T14:35:56"/>
    <d v="2023-01-27T11:47:12"/>
    <x v="6"/>
    <n v="85"/>
    <m/>
    <m/>
    <m/>
    <m/>
    <m/>
    <m/>
    <m/>
    <m/>
    <m/>
    <m/>
    <m/>
    <m/>
    <m/>
    <m/>
    <m/>
    <m/>
  </r>
  <r>
    <x v="2"/>
    <m/>
    <s v="KUM5M32L"/>
    <s v="webpage"/>
    <m/>
    <m/>
    <s v="Open Education Information In Tanzania"/>
    <m/>
    <m/>
    <m/>
    <m/>
    <s v="http://odimpact.org"/>
    <s v="Summary Low national examination pass rates in 2012 caused a public outcry in Tanzania, but the public’s understanding of the broader context (and thus ability to demand accountability) was limited by a lack of information about the country’s education sector. Two recently established portals are trying to remedy that situation, providing the public with more data on examination pass rates and other information related to schools. The first, the Education Open Data Dashboard (educationdashboard.org), is a project established by the Tanzania Open Data Initiative, a government program supported by the World Bank and the United Kingdom Department for International Development (DFID) to support open data publication, accessibility and use. The second, Shule (shule.info), was spearheaded by Arnold Minde, a programmer, entrepreneur and open data enthusiast who has developed a number of technologies and businesses focused on catalyzing social change in Tanzania. Despite the challenges posed by Tanzania’s low Internet penetration rates, these sites are slowly changing the way citizens access information and make decisions. More generally, these projects are encouraging citizens to demand greater accountability from their school system and public officials. Takeaways     Dashboards like Shule and the Education Open Data Dashboard are cheaply repurposable tools that can be quickly and readily implemented by local programmers. Both dashboards were built and launched in two to three weeks, although the data set used to build Shule had been scraped in increments over several years.     In countries with low Internet penetration, raising awareness among infomediaries, particularly in the media, about the availability and use of open data can be critical in bridging the access gap and successfully engaging the public. Civil society organizations, both local and international, can play a vital role in spurring the use of open data by raising awareness among infomediaries.     Shule and the Education Open Data Dashboard illustrate the benefits of coordination and collaboration between government open data initiatives and those developed by civil society and private organizations. Shule was developed by a single dedicated programmer with little outside help; the Education Open Data Dashboard was developed by a local developer in coordination with government data practitioners, NGOs and programmers (including the man behind Shule). Taken together, the information these sites provide about Tanzanian education is richer and more interesting than either site alone.     The collaboration between open data champions like Arnold Minde and civil society organizations such as Twaweza can radically increase the value and impact of open data initiatives. Background Since 2012, education in Tanzania has become the subject of significant public discontent and controversy. That year, six out of every 10 Tanzanian students failed the standardized national secondary-level examination, resulting in significant public discontent and demand for reforms.1 The poor results were in many ways the outcome of recent changes to the Tanzanian education system. In 2002, tuition fees for government primary schools were eliminated in an effort to raise school enrolment and literacy rates. The move triggered rapid growth in net primary enrollment, from 66 percent in 2001 to 90 percent in 2004,2 but this growth was not matched by a proportional increase in school funding, hence the education sector’s problems a few years later. Read More Project In 2013, the National Examinations Council of Tanzania (NECTA) rolled out a dashboard16 offering data downloads, searches, and visualizations of primary and secondary examination results by district, with statistics on annual and average pass rates, national ranking and changes in pass rates since 2011. Read More Impact Tanzania is a country with low Internet penetration rates (4.9 percent in 2014, according to ITU, the United Nations specialized agency for information and communication technologies22), and a general lack of familiarity with the concept and potential of open data. As such, the impact of Shule and the Education Open Data Dashboard has been more modest and difficult to assess than it might have been in another country. Nonetheless, early signs of impact by these two education data dashboards are discernible. Impact can be gauged in three ways: engagement and use by both citizens and infomediaries; data quality and diversity; and spillover effects on other open data projects. Read More Challenges Shule and the Education Open Data Dashboard are both young projects, launched into a society and country that is only beginning to grasp the potential of open data. Their most influential years could well lie ahead. However, if they are to grow and disseminate further among the population, they will need to overcome some challenges. This section examines two of the most important challenges they are likely to face. Lack of Internet Penetration and Use Perhaps the most important challenge stems from Tanzania’s low Internet penetration and usage rates. The two dashboards take as a given that providing information to target audiences will lead to improved conditions on the ground. It will be difficult to prove this, particularly in rural areas, where Internet penetration rates are estimated to be about a quarter of those in urban areas.33 This clearly limits the reach of education-related data, and open data more broadly. Furthermore, of the 4.9 percent of Tanzanians who used the Internet in 2014, the great majority do so only by mobile phone; only 0.2 percent of Tanzanians had a fixed broadband subscription.34 In order to appeal more widely, any open data site clearly needs to consider launching a mobile application to appeal to “the retail user of data sitting in a bus shelter with a mobile phone.”35 Read More Looking Forward Both the platforms under study here have begun a process of transformation that is likely to be slow and gradual. Ultimately, if they are successful in overcoming their various challenges and scaling up usage, their impact is likely to be felt far beyond the education sector. Read More"/>
    <m/>
    <d v="2023-01-27T11:47:29"/>
    <d v="2023-02-23T14:36:24"/>
    <d v="2023-01-27T11:47:29"/>
    <x v="6"/>
    <n v="86"/>
    <m/>
    <m/>
    <m/>
    <m/>
    <m/>
    <m/>
    <m/>
    <m/>
    <m/>
    <m/>
    <m/>
    <m/>
    <m/>
    <m/>
    <m/>
    <m/>
  </r>
  <r>
    <x v="2"/>
    <m/>
    <s v="EMQ8DYU6"/>
    <s v="webpage"/>
    <m/>
    <m/>
    <s v="Tanzania’s Open Education Dashboards"/>
    <m/>
    <m/>
    <m/>
    <m/>
    <s v="http://odimpact.org"/>
    <s v="Summary Low national examination pass rates in 2012 caused a public outcry in Tanzania, but the public’s understanding of the broader context and ability to demand accountability was limited by a lack of information about the country’s education sector. Two portals tried to remedy that situation, providing the public with more data on examination pass rates and other information related to school quality. The first, the Education Open Data Dashboard (educationdashboard.org), was a project established by the Tanzania Open Data Initiative, a government program supported by the World Bank and the United Kingdom Department for International Development (DFID) to support open data publication, accessibility and use. The second, Shule (shule.info), was spearheaded by Arnold Minde, a programmer, entrepreneur, and open data enthusiast who has developed a number of technologies and businesses to catalyze social change in Tanzania. Although both portals show considerable promise – especially as it relates to visualization open data to make it more comprehensible to a wide audience –they have, to date, had limited success in actually changing citizen decision-making about education or generating greater institutional accountability. This is due in part to the challenges posed by Tanzania’s low Internet penetration rates and unfamiliarity with open data. Background Problem Focus / Country Context In 2012, education in Tanzania became the subject of significant public discontent and controversy. That year, six out of every ten Tanzanian students failed the standardized national secondary-level examination, resulting in a media outcry and demand for reforms.4 The poor results were the product of recent changes to the Tanzanian education system, in which tuition fees for government primary schools were eliminated in an effort to raise the country’s school enrollment and literacy rates. The move triggered a rapid increase in net primary enrollment, from 66 percent in 2001 to 90 percent in 2004.5 This increase, however, was not matched by a proportional increase in school funding. Read More Project Description Initiation of the open data activity In 2013, the National Examinations Council of Tanzania (NECTA), a government body, rolled out a pilot education dashboard16 offering data downloads, searches, and visualizations of primary and secondary examination results by district and school. The dashboard also included statistics on pupil-teacher ratios, annual and average pass rates, national rankings of school performance, and changes in pass rates since 2011. With the help of the World Bank, an updated version of the pilot was launched in 2015 as Education Open Data Dashboard (educationdashboard.org).17 Despite some challenges and gaps described in more detail below, the data contained on the site represents a significant advance in the context of Tanzania’s previous information drought. Read More Impact Tanzania is a country with low Internet penetration rates (5.3 percent in 2016, according to ITU, the United Nations specialized agency for information and communication technologies),21 and is marked by a general lack of technical skills and expertise among the population. As noted, there is very little familiarity with the concept and potential of open data, or data in general. As such, although these projects represent notable advances within the current open data ecology, uptake and usage have generally been limited, making it hard to assess impact. Read More Lessons Learned Shule and Education Open Data Dashboard were both experimental projects, launched into a society that was just beginning to grasp the potential of open data. If projects like these are to succeed, they will need to overcome significant societal challenges. This section examines some of the most important enablers of and challenges to these projects. Although these enablers and barriers are particular to this project, they offer hints of what may face other open data projects in other developing countries. Read More Looking Forward Current Status Education Open Data Dashboard displays data visualizations for data only from 2012 to 2014. Given that education data for 2016 is now available on the Tanzanian government open data portal, opendata.go.tz, it appears that the site is no longer being actively updated and may have reached the end of its lifespan. Read More Conclusion While neither Shule nor Education Open Dashboard was able to achieve longer-term sustainability or the types of transformative impact on education and parent decision-making that they set out to accomplish, they can be seen as clear indications of how dedicated, data-driven efforts to enhance citizen decision-making and benefit the public good can quickly become tangible. Indeed, the projects also make clear the need for a longer-term business model to ensure that initial MVPs grow into “sticky,” widely used platforms—a key lesson for the field of open data practice."/>
    <m/>
    <d v="2023-01-27T11:47:33"/>
    <d v="2023-02-23T14:36:41"/>
    <d v="2023-01-27T11:47:33"/>
    <x v="6"/>
    <n v="87"/>
    <m/>
    <m/>
    <m/>
    <m/>
    <m/>
    <m/>
    <m/>
    <m/>
    <m/>
    <m/>
    <m/>
    <m/>
    <m/>
    <m/>
    <m/>
    <m/>
  </r>
  <r>
    <x v="2"/>
    <m/>
    <s v="XQU42UXK"/>
    <s v="webpage"/>
    <m/>
    <m/>
    <s v="United Kingdom's Open Public Services Network"/>
    <m/>
    <m/>
    <m/>
    <m/>
    <s v="http://odimpact.org"/>
    <s v="Summary The Open Public Services Network undertook two major pieces of work exploring how government data, beyond traditional accountability mechanisms like league tables, can be used to evaluate schools. The resulting outputs—A GCSE Schools Guide produced in association with the Guardian, and a report into lack of access to “hard” subjects like triple science at GCSE in deprived areas—succeeded in reaching both parents and policymakers, and drew significant press attention. This study focuses on the contribution open data can make to improving public services. Takeaways     OPSN told both a local and a national story with the data it had. The GCSE Schools Guide tool let users see what the data had to say about schools near them. The Lack of Options report took a broad, national perspective.     The long-term impact of OPSN’s work may best be viewed in the same light as OpenCorporates’ contribution to the campaign for beneficial ownership transparency: just one piece of a complex puzzle.     Some of the data OPSN used in this case derived from the National Pupil Database, which is not open data. Much of the data needed to meaningfully evaluate public services will never be released—and indeed should never be released—as open data because it contains personal information about service users. It is in the public interest that an understanding of this data does not reside wholly within government. But vested interests and negative press attention driven by a vocal and effective privacy lobby in the UK serve to make this kind of data-sharing policy “a nasty political space”.     Neither official government interpretations of public services data nor interpretations provided by the press fully meet the needs of public service users. But business models for organisations that could serve the public’s needs are thin.     Prime Minister David Cameron predicted open data policy would trigger a volunteer “army of effective armchair auditors1” who would interrogate government data in the public interest. In fact, that army has been slow to advance. Numbers Number of users of the Guardian’s GCSE Schools Guide tool on the first day of its release: 20,000 Quotes “We cannot continue to allow generation after generation of pupils to be let down simply because of the accident of where they were born.” Chris Skidmore MP “All this information about hospitals or doctors or whatever: if it can’t be used to answer the question ‘should I have this treatment?’, ‘should I let this doctor operate on me?’ then all that does is simply allow the public to watch through the glass window and see how the professionals sort it out among themselves.” Roger Taylor, OPSN Background The Open Public Services Network (OPSN) uses data to encourage debate about the quality of public services in ways that engage and empower service users. Hosted at the Royal Society of the Arts, it is run by Charlotte Alldritt, a former government policy advisor, and chaired by Roger Taylor, once a Financial Times journalist who in 1999 co-founded Dr Foster, a ground-breaking information service that focussed on the performance of hospitals and that later attracted controversy when it was part-sold to the government2. Read More Data For its first report, Empowering Parents, Improving Accountability3, OPSN’s aim was to see what existing data sources published by the government could tell parents about schools. It drew on open datasets published by the Department for Education (DfE) on data.gov.uk, including exam performance data, and pupil and school characteristics data. Read More Path to Impact The aim of the project was to demonstrate that public service transparency, driven by open data can “support a richer and more multi-dimensional approach to accountability than is offered by the current exam results league tables and Ofsted report-based regime”8. OPSN believes that data on schools and other public services represents “a multitude of truths9” that are not captured by current accountability frameworks. In its report OPSN quotes research that shows that such frameworks have “relatively little influence on the choices people make”10. “What good looks like varies against what you’re trying to measure11,” says Charlotte Alldritt. Different service users want to ask different questions to evaluate public services according to their own contexts. Read More Impact The Cabinet Office, which profiled the Guardian GCSE Schools Guide as an open data case study a month after its launch, reports that the portal attracted 20,000 users on its first day of release14. Given the number of pupils receiving GCSE results across England, Wales, Scotland, and Northern Ireland in 2015 was around 700,000, this is a significant proportion of the project’s target audience. The GCSE Schools Guide has also been picked up by the World Bank15 as an example of open data use cases in the education sector. Read More Discussion The success of OPSN’s interventions in the education space mirrors that of an American project undertaken by ProPublica in 2011. The Opportunity Gap app used US Department of Education data to show that where some states, like Florida, offer rich and poor students roughly equal access to high-level courses, other states, like Kansas, Maryland, and Oklahoma, offer less opportunity in deprived districts. In his analysis of this project, ProPublica’s Scott Klein writes: Read More Calls to Action For policymakers Policymakers should recognise the role personal data has to play in improving public services. It will never be appropriate to make such data generally available as open data, but neither is it appropriate for an understanding of what such data has to say about public services to reside wholly within government. Successive governments in the UK have damaged public trust on issues around the security and exploitation of sensitive personal data. If policymakers are serious about using data to improve public service, then strategies to regain that trust36, as well as tackle those vested interests that fear third-party scrutiny of public service delivery, should be top of their agenda. Read More"/>
    <m/>
    <d v="2023-01-27T11:47:36"/>
    <d v="2023-02-23T14:36:44"/>
    <d v="2023-01-27T11:47:36"/>
    <x v="6"/>
    <n v="88"/>
    <m/>
    <m/>
    <m/>
    <m/>
    <m/>
    <m/>
    <m/>
    <m/>
    <m/>
    <m/>
    <m/>
    <m/>
    <m/>
    <m/>
    <m/>
    <m/>
  </r>
  <r>
    <x v="22"/>
    <m/>
    <s v="5Q2T4P6T"/>
    <s v="webpage"/>
    <m/>
    <m/>
    <s v="dIAlogos study: Perceptions of the Future | fAIrLAC"/>
    <m/>
    <m/>
    <m/>
    <m/>
    <s v="https://fairlac.iadb.org/en/dialogos-study-perceptions-future"/>
    <s v="Diálogos is a study to portray the Chilean population's perception of the future. It came to life thanks to the alliance between Fundación Encuentros del Futuro and the company Merlin Research, which provided methodological and technological support with the assistance of Deep Networks Analytics (DNA). The project received a technical advisory from the National Council for Innovation and Development (CNID), researchers from the Language Technology Institute (LTI) of Carnegie Mellon University, and support from the Ministry of Science, Technology, Knowledge and Innovation, Futuro360 and Fundación VTR. With the participation of 15,413 individuals through interviews with cognitive robots, web, and face-to-face responses, the study codified more than 100,000 ideas, being uncertainty the dominant feeling of Chileans regarding the future. AI Impact Alliance (AIIA), an international organization that ensures the protection of data and human rights in the use of AI, validated the methodology, and the results are shared openly to serve as technical input in the development of new research, decision-making, and design of public policies. This project is innovative because ideas were analyzed by capturing natural language (unstructured data) and responding to open and spontaneous questions that people asked a cognitive robot and not to pre-made measures of binary or artificially dichotomous answers. It is the first time that a study of spontaneous ideas from the Chilean population has been performed with such participation that the sampling error was less than 1%. Problem that it solves In recent years, we have seen progress in understanding the importance of planning for the future of development to achieve a balance leading to sustainability. Society is often structured to comment on these issues to the authorities and to the various public/private institutions that somehow help to build an imaginary of collective preferences or trends. The current tools that help capture such information have not mutated in the last 30 years, i.e., multiple-choice (A; B; C; or D) or binary preferences (a or b; black or white; Yes or No). Likewise, collection platforms vary only in telephone, digital or face-to-face interface, not allowing the various complexities of a natural conversation to incorporate into strategic planning for a sustainable future. Finally, data volumes hardly exceed 3,000 cases, which we quintupled to cover the entire national territory, obtaining a wealth of concepts (100,000 ideas) never mapped before. This research becomes an actual paradigm shift. Type of AI app used Interaction support (chatbots, virtual assistants, and others), Reasoning with knowledge structures, Recognition Main results to June 30, 2021 In times of polarization and simplification of ideas resulting from information bubbles and social context, the study provides a complexity map. There are hundreds of important ideas. The notion that people are 100% convinced of something and against something else is often a perception boosted by the dynamics of social networks and the superficiality of public conversation. It is only a mere caricature of Chileans. People think in a more complex and even non-linear way, for example. -One out of five people who express feelings of hope for the future also have feelings of fear or uncertainty (80%).     One out of five people who express feelings of hope for the future also have feelings of fear or uncertainty (80%).     There are two groups concerning their future desires: those who seek more tranquility/harmony and those who seek a more equal/fair future.     Sustainability and environmental protection are cross-cutting desires among respondents (34%). It is also worth noting that this study allowed us to identify more than 300 different ideas, although our report will only focus on the Top 70. Three main bottlenecks faced during implementation     Respecting the design's sample distribution according to reachability and effectiveness, with spans during the social uprising and restrictions of the COVID pandemic.     Choosing the tools and methods that provided the most &quot;insights&quot; (revealing, non-obvious information) from the responses collected.     Ensuring a coordinated work of assembling results with non-face-to-face teams. Lessons learned in the design or use of AI for social impact AI is a field in full development, providing a growing number of tools and methodologies of increasing complexity. It is not a technology that can be used uncritically, as if it were a Plug &amp; Play Module applicable to any data set. Criteria are required to test and select those that experimentally give indications of revealing hidden characteristics of the data."/>
    <m/>
    <m/>
    <m/>
    <m/>
    <x v="7"/>
    <n v="89"/>
    <m/>
    <m/>
    <m/>
    <m/>
    <m/>
    <m/>
    <m/>
    <m/>
    <m/>
    <m/>
    <m/>
    <m/>
    <m/>
    <m/>
    <m/>
    <m/>
  </r>
  <r>
    <x v="8"/>
    <m/>
    <s v="FXTDEPNK"/>
    <s v="webpage"/>
    <m/>
    <m/>
    <s v="MARY | fAIrLAC"/>
    <m/>
    <m/>
    <m/>
    <m/>
    <s v="https://fairlac.iadb.org/en/mary"/>
    <s v="Description of the service An AI software capable of interacting with people and assisting in diagnosing depression and anxiety. It can also cooperate in bullying, suicidal behavior, and disorder characterization. Problem that it solves Given that assessing and caring for people with disorders caused by armed conflict, domestic violence, use of drugs, and other situations takes a long time, it is difficult to ensure coverage to support people with healthcare professionals to treat these conditions. Type of AI app used Events detection (anomaly detection and early warning), Interaction support (chatbots, virtual assistants and others), Prediction Main results to June 30, 2021 In 2018, Mary was tested with young people from different educational institutions to detect anxiety and depression disorders using the Goldberg test (GADS). In 2020 in Momil, Córdoba, the EPQ test was applied to more than 200 victims of the armed conflict in Colombia. Currently, Mary is used to characterize situations of intra-family or gender-based violence in the department of Nariño and to characterize young people in the Caribbean with a tendency to use psychoactive substances. Three main bottlenecks faced during implementation     Data accessibility     Cultural resistance     Professional resistance Lessons learned in the design or use of AI for social impact     AI helps to make timely decisions.     AI is a tool that allows for optimization and makes process results more accurate.     AI is a tool that does not cannibalize jobs or professions but transforms them."/>
    <m/>
    <m/>
    <m/>
    <m/>
    <x v="7"/>
    <n v="90"/>
    <m/>
    <m/>
    <m/>
    <m/>
    <m/>
    <m/>
    <m/>
    <m/>
    <m/>
    <m/>
    <m/>
    <m/>
    <m/>
    <m/>
    <m/>
    <m/>
  </r>
  <r>
    <x v="0"/>
    <m/>
    <s v="GUKKHZ9H"/>
    <s v="webpage"/>
    <m/>
    <m/>
    <s v="Early warning system for student dropout risk using machine learning | fAIrLAC"/>
    <m/>
    <m/>
    <m/>
    <m/>
    <s v="https://fairlac.iadb.org/en/early-warning-system-student-dropout-risk-using-machine-learning"/>
    <s v="Description of the service Antivirus para la Deserción is a non-profit organization that seeks to reduce student attrition in Colombia, currently at 50%. It is one of the many ways we can contribute to achieving a more educated country and thus a more developed country. If we increase student graduation levels, we will efficiently leverage the installed infrastructure: it is like building the existing educational institutions without having to lay a brick. Problem that it solves Student dropout is one of the most complex problems for educational institutions, as it is not easy to understand its causes. In Colombia, half of the students do not finish their university studies, a figure that has been slowly improving but requires special efforts of the institutions. Institutions usually offer programs to support students with academic, emotional, and economic needs. However, students either ask for help only when the problem has advanced or fail to do so out of embarrassment, ignorance, or excessive self-confidence, and thus reversing the situation is more difficult. Ideally, institutions should actively approach students and inquire about their needs to identify those who need support early. Type of AI app used Events detection (anomaly detection and early warning, Predictive systems (forecasting) Main results to June 30, 2021 Warning system implemented in two university programs. Program modeled for Universidad de Antioquia, one of the largest universities in Colombia. Three main bottlenecks faced during implementation     Data access     Data quality     Cultural resistance Lessons learned in the design or use of AI for social impact     Universities' historical data on students only include academic information. Institutions need to implement a data governance system as soon as possible to include socio-emotional information to strengthen drop-out predictive models.     Designing Learning Analytics requires adopting a human-centered approach in the age of AI (AI systems and algorithms should be designed with the awareness that they are part of a system that involves humans as users, operators, students, teachers, and people close to them.)     AI-based platforms for social impact need to be open-source and belong to society. Although private models have brought progress, only collective and open efforts will allow us to reach those in need."/>
    <m/>
    <m/>
    <m/>
    <m/>
    <x v="7"/>
    <n v="91"/>
    <m/>
    <m/>
    <m/>
    <m/>
    <m/>
    <m/>
    <m/>
    <m/>
    <m/>
    <m/>
    <m/>
    <m/>
    <m/>
    <m/>
    <m/>
    <m/>
  </r>
  <r>
    <x v="19"/>
    <m/>
    <s v="T77TPHHB"/>
    <s v="webpage"/>
    <m/>
    <m/>
    <s v="An Interface for Audio Control Using Hand Gesture Recognition and IMU Data | fAIrLAC"/>
    <m/>
    <m/>
    <m/>
    <m/>
    <s v="https://fairlac.iadb.org/en/interface-audio-control-using-hand-gesture-recognition-and-imu-data"/>
    <s v="Description of the service The project involves an AI system that senses SEMG surface muscle signals and allows classifying voluntary gestures of a person to control and manage a music app remotely. The system allows controlling audio and video devices by recognizing hand gestures and does not need to be re-trained every time. Results show a success rate above 94% in controlling the music app using hand gesture recognition and AI techniques. Problem that it solves Creating a new interface to control music apps, electronic devices or apps for people with and without restricted mobility. Type of AI app used Interaction support (chatbots, virtual assistants and others), Customization, Recognition, Prediction Main results to June 30, 2021 A model that allows controlling electronic applications using hand gesture recognition built from a database of 612 individuals, six gestures/person, 50 repetitions/gesture (183.600 entries). The AI model reported a 94% accuracy. This robust model was tested in an app with different bracelet-type sensors obtaining similar results, allowing the adaptability of multiple bracelet sensors without needing to re-train the model. The tested music app responded satisfactorily, and the system can control new devices remotely with minimal changes. Three main bottlenecks faced during implementation     Data collection     Data labeling     Data segmentation     Data cleansing Lessons learned in the design or use of AI for social impact     Knowledge growth     Deepening the applicability of different algorithms     Transfer of models and construction of a global HGR model for all users"/>
    <m/>
    <m/>
    <m/>
    <m/>
    <x v="7"/>
    <n v="92"/>
    <m/>
    <m/>
    <m/>
    <m/>
    <m/>
    <m/>
    <m/>
    <m/>
    <m/>
    <m/>
    <m/>
    <m/>
    <m/>
    <m/>
    <m/>
    <m/>
  </r>
  <r>
    <x v="19"/>
    <m/>
    <s v="PDQM56C7"/>
    <s v="webpage"/>
    <m/>
    <m/>
    <s v="Method of monitoring and detection of failures in PV system based on machine learning techniques | fAIrLAC"/>
    <m/>
    <m/>
    <m/>
    <m/>
    <s v="https://fairlac.iadb.org/en/method-monitoring-and-detection-failures-pv-system-based-machine-learning-techniques"/>
    <s v="Description of the service Machine learning methods have been used to solve complicated practical problems in different areas and are becoming increasingly popular. This paper evaluates the prediction of the energy production of three photovoltaic systems and the monitoring of measurement sensors through machine learning and data mining in response to the behavior of the climatic variables of the site under study. It also considers implementing the resulting models in the SCADA system through indicators, allowing the operator to manage the power grid, and offers a real-time simulation and prediction strategy of photovoltaic systems and measurement sensors in the concept of smart grids. Problem that it solves To assess energy production prediction of three photovoltaic systems and the monitoring of measurement sensors through machine learning and data mining in response to the behavior of the climatic variables of the site under study. Type of AI app used Events detection (anomaly detection and early warning), Customization, Prediction Main results to June 30, 2021 As industrial development increases, automation and processes generate more data and information and require further analysis, interpretation, and communication. This study demonstrated the application of machine learning techniques in analyzing real-life data and developing predictive models. It showed that it is possible to predict the photovoltaic power of three systems using regression models with an excellent approximation. Three main bottlenecks faced during implementation     Data quality     Operating efficiency Lessons learned in the design or use of AI for social impact Process monitoring: The application of a fault detection strategy has been demonstrated through predictive modeling techniques in photovoltaic systems, allowing to monitor photovoltaic systems by comparing real-time photovoltaic and the values calculated based on radiation and temperature."/>
    <m/>
    <m/>
    <m/>
    <m/>
    <x v="7"/>
    <n v="93"/>
    <m/>
    <m/>
    <m/>
    <m/>
    <m/>
    <m/>
    <m/>
    <m/>
    <m/>
    <m/>
    <m/>
    <m/>
    <m/>
    <m/>
    <m/>
    <m/>
  </r>
  <r>
    <x v="0"/>
    <m/>
    <s v="TJSSE9VQ"/>
    <s v="webpage"/>
    <m/>
    <m/>
    <s v="Characterization of Students | fAIrLAC"/>
    <m/>
    <m/>
    <m/>
    <m/>
    <s v="https://fairlac.iadb.org/en/characterization-students"/>
    <s v="Description of the service Portrait is an analytics solution that uses AI to know students and support them with personalized messaging. It identifies key student variables and characteristics and pushes them through short, concise, personalized, and engaging messages to maximize student success. Problem that it solves Performance, dropout and NPS Type of AI app used Events detection (anomaly detection and early warning), Interaction support (chatbots, virtual assistants and others), Customization, Recognition, Prediction Main results to June 30, 2021 Very positive feedback from students and attendees. Impact on satisfaction. Too early to measure the impact on performance. Three main bottlenecks faced during implementation Operationalization in the multichannel logic of the institution. Lessons learned in the design or use of AI for social impact The app owners must understand the algorithms that characterize students to trust the nudge theory."/>
    <m/>
    <m/>
    <m/>
    <m/>
    <x v="7"/>
    <n v="94"/>
    <m/>
    <m/>
    <m/>
    <m/>
    <m/>
    <m/>
    <m/>
    <m/>
    <m/>
    <m/>
    <m/>
    <m/>
    <m/>
    <m/>
    <m/>
    <m/>
  </r>
  <r>
    <x v="17"/>
    <m/>
    <s v="2TCJIFPP"/>
    <s v="webpage"/>
    <m/>
    <m/>
    <s v="Open-ended questionnaires assisted analysis for science education. | fAIrLAC"/>
    <m/>
    <m/>
    <m/>
    <m/>
    <s v="https://fairlac.iadb.org/en/open-ended-questionnaires-assisted-analysis-science-education"/>
    <s v="tion of the service Text mining applied to analyzing scientific texts allows the identification of the text's main topic, the concepts in these documents, and trends in the stance on a topic, among others. For this project, text mining is used to support the analysis of the answers given by high school students to a questionnaire on genetics and thus determine the conceptual understanding achieved by the students. The web app uses a supervised learning algorithm and adapts the general stages of text mining. Specifically, it supports researchers in analyzing concepts and relationships between frequent concepts and in the automatic scoring of answers. Problem that it solves In science education, analyzing answers to these types of questions helps to determine students' understanding. The traditional method is manual and time-consuming, as researchers review answers individually and set out categories and levels to achieve a uniform evaluation. The automatic classification will drastically reduce the time required to analyze this information. Type of AI app used Reasoning with knowledge structures, Prediction Main results to June 30, 2021 The proposed web app was tested with Question No. 1, modifying the training sample size, and the model's best performance was 74% in classification accuracy. The results of a set of automatically-scored responses were compared to those scored by experts to analyze the automatic scoring process validity. This analysis identified that concepts and relationships identified by AI and experts are very similar, indicating that automatic scoring could assist in quickly visualizing students' responses and relationships without experts needing to score all of them. Three main bottlenecks faced during implementation     The amount of data: Questionnaires are applied to relatively small populations for data mining (tens to hundreds).     The system evaluation required the entire sample to be evaluated by experts, which was very time-consuming.     Making the system available online so that other researchers can access it has been complex because of computer security problems. Given that the project focused on learning algorithms development and integration available on the Internet, it has been affected by computer attacks, so the system only runs on a local network which affects the visibility of the project. Lessons learned in the design or use of AI for social impact     For Machine Learning and data science, we address the need for large amounts of data to obtain accurate models. The project demonstrated that good models can result from smaller amounts of data, which is very important for the case of teaching.     The available tools help apply AI to solve community problems, such as the teaching community.     AI can become a tool to assist researchers in speeding up the analysis and decision-making processes on teaching problems, leading to their improvement."/>
    <m/>
    <m/>
    <m/>
    <m/>
    <x v="7"/>
    <n v="95"/>
    <m/>
    <m/>
    <m/>
    <m/>
    <m/>
    <m/>
    <m/>
    <m/>
    <m/>
    <m/>
    <m/>
    <m/>
    <m/>
    <m/>
    <m/>
    <m/>
  </r>
  <r>
    <x v="23"/>
    <m/>
    <s v="9G3638E2"/>
    <s v="webpage"/>
    <m/>
    <m/>
    <s v="Analysis of educational problems and strategies used to address them. | fAIrLAC"/>
    <m/>
    <m/>
    <m/>
    <m/>
    <s v="https://fairlac.iadb.org/en/analysis-educational-problems-and-strategies-used-address-them"/>
    <s v="Description of the service The UNAM's Classroom of the Future project offers a space for virtual socialization and assessment of teachers' proposals. This repository for the dissemination of teachers' experiences will not only include the traditional academic indexes (subject, grade, theme, etc.) but will also include the problems identified by the teacher. The analysis of the problems based on grouping techniques to identify patterns between the teachers' reflections on their experience in working on these problems with the educational strategies proposed in the Classroom of the Future project will allow teachers to find solutions to common issues regardless of whether or not they are from the same subject or school. Problem that it solves The analysis of the problems reported by the teachers relies on the experience of project tutors, who guide the teacher in choosing the most appropriate didactic strategies. It is a very costly process in terms of time and human resources since the problem-solving process takes up to 8 weeks. From cluster identification, teachers may find others who have faced similar problems and review the strategies used. Type of AI app used Reasoning with knowledge structures, Recognition Main results to June 30, 2021 We identified the most appropriate grouping algorithms to analyze the project information, which allowed us to verify that it is possible to find patterns in the teachers' problems despite their varied areas and multiple educational levels. We were able to find the appropriate parameters to transfer them to the Classroom of the Future project website and offer a tool for teachers. Three main bottlenecks faced during implementation     The amount of data was challenging for this first analysis since it depends on the number of teachers who have taken the project's diploma course in the last two years.     A clustering-based method presented the challenge of finding meaningful clusters for the problem, which implied bringing together the data science team with the project managers to analyze the different clusters, which required a lot of time.     Cultural resistance, as teachers are used to thinking only about the content they have to teach and not about the related educational problems. Lessons learned in the design or use of AI for social impact     Clustering algorithms can identify significant relationships in teachers' experiences despite the limited data.     The use of machine learning can accelerate text analysis processes to find non-obvious relationships."/>
    <m/>
    <m/>
    <m/>
    <m/>
    <x v="7"/>
    <n v="96"/>
    <m/>
    <m/>
    <m/>
    <m/>
    <m/>
    <m/>
    <m/>
    <m/>
    <m/>
    <m/>
    <m/>
    <m/>
    <m/>
    <m/>
    <m/>
    <m/>
  </r>
  <r>
    <x v="24"/>
    <m/>
    <s v="FZTPKHVG"/>
    <s v="webpage"/>
    <m/>
    <m/>
    <s v="Use of AI in Precision Agriculture for a watershed in the Chihuahua Desert, Mexico. | fAIrLAC"/>
    <m/>
    <m/>
    <m/>
    <m/>
    <s v="https://fairlac.iadb.org/en/use-ai-precision-agriculture-watershed-chihuahua-desert-mexico"/>
    <s v="Description of the service Food sustainability and water conservation are critical strategies to advance the Sustainable Development Goals (SDGs) in Latin America and the Caribbean. The project targets hydro-agricultural pumping areas in Mexico. Using AI technology for water application in agriculture is crucial for water sustainability, the improvement of social welfare in rural communities, and the financial feasibility of local families. Without the use of technologies such as AI, the development of rural communities is at risk, increasing migration to urban areas. This project evaluates walnut trees and vineyards, two priority crops for their economic relevance and water consumption, and accordingly, the following equipment was installed: a micro-sprinkler pressurized irrigation system, soil temperature and humidity tension sensors, a weather station to measure climate data with official parameters, digital piezometers to measure the evolution of groundwater pumping in wells, and a Gateway antenna connected through a LoraWan system to send digital information through the network for processing and generating real-time irrigation schedules for decision-making in the water irrigation by calculating the Evapotranspiration (ETP), reducing water consumption in crops without affecting their productivity. Problem that it solves Reduce water consumption and increase productivity in the agricultural production process, in particular for walnut trees and grapevines. It will provide an alternative for low-income producers, generate increased economic income from the sale of their crops, and reduce the agricultural land abandonment risk leading to migration to large urban centers and soil erosion. Type of AI app used All of the above Main results to June 30, 2021 In walnut (4 ha) and grapevines (1 ha) crops, we installed a micro-sprinkler pressurized irrigation system, soil temperature and humidity tension sensors, digital piezometers in hydro-agricultural pumping wells, a meteorological station with instrumentation related to rain gauges, anemometers, solar radiation measurement, and maximum and minimum environmental temperature sensors. The institutions signed a collaboration agreement and met with local producers to instruct them about the website that showcases real-time measurement of meteorological parameters in the station's area of influence. Three main bottlenecks faced during implementation     Limited resources available to advance the project's following phases: automation of irrigation valves, purchase of additional inputs for root and foliar monitoring, and expansion of the study area to 20 ha.     Limited time to execute a more integral work and unrestricted to reduce risks in on-site decision-making.     Limited human capital specialized in precision agriculture capable of focusing on the care of multivariable information to support the decision-making and produce the apps to ensure a friendly and useful transfer of information to end users. Lessons learned in the design or use of AI for social impact     Available technology for Precision Agriculture can allow the easy and friendly transfer of information to end users     It is a field with infinite potential that can assist producers in making the right decisions in their production process while protecting the environment and improving their living conditions and wellbeing.     The investment can produce large-scale positive impacts allowing producers to achieve the necessary productivity to be competitive and succeed in their business and family projects, avoiding land abandonment and migration to urban areas."/>
    <m/>
    <m/>
    <m/>
    <m/>
    <x v="7"/>
    <n v="97"/>
    <m/>
    <m/>
    <m/>
    <m/>
    <m/>
    <m/>
    <m/>
    <m/>
    <m/>
    <m/>
    <m/>
    <m/>
    <m/>
    <m/>
    <m/>
    <m/>
  </r>
  <r>
    <x v="0"/>
    <m/>
    <s v="3YFVZJQG"/>
    <s v="webpage"/>
    <m/>
    <m/>
    <s v="Predictive model of educational disengagement in elementary education | fAIrLAC"/>
    <m/>
    <m/>
    <m/>
    <m/>
    <s v="https://fairlac.iadb.org/en/predictive-model-educational-disengagement-elementary-education"/>
    <s v="Description of the service The education system in Uruguay faces challenges in offering continuous, complete, and successful paths for young people. Despite achieving universal coverage in primary education, many students repeat the first grades. These high repetition rates generate a gap, and many students are over-aged when they get to 6th grade. ANEP (National Public Education Administration) has developed tools to generate information to follow up on each cohort. We have been working with the technical team of the University of the Republic of Uruguay on an AI-based model to predict the attrition of high school students, based on information about the students and the conditions of the educational offer. Problem that it solves Protect the educational trajectories of high school students in Uruguay by having information to take preventive actions to tackle the risk of student attrition. Type of AI app used Prediction Main results to June 30, 2021 Two annual models were developed, one for secondary education and one for UTU (Universidad del Trabajo del Uruguay), capable of predicting approved students and potential dropouts. One model is applied before the school year begins, and the other after the first evaluation meeting. In addition, one particular model for FPB (Basic Professional Training) plan of UTU predicts whether the student will finish the year. The models have very good results in explaining school dropout. Three main bottlenecks faced during implementation There were no notable aspects in terms of 'bottlenecks' Lessons learned in the design or use of AI for social impact     Access to complete quality information is important.     The quality of deliverables should be defined and met.     The agency's commitment to the project execution is crucial."/>
    <m/>
    <m/>
    <m/>
    <m/>
    <x v="7"/>
    <n v="98"/>
    <m/>
    <m/>
    <m/>
    <m/>
    <m/>
    <m/>
    <m/>
    <m/>
    <m/>
    <m/>
    <m/>
    <m/>
    <m/>
    <m/>
    <m/>
    <m/>
  </r>
  <r>
    <x v="19"/>
    <m/>
    <s v="ZB2PE2RY"/>
    <s v="webpage"/>
    <m/>
    <m/>
    <s v="CivicLytics | fAIrLAC"/>
    <m/>
    <m/>
    <m/>
    <m/>
    <s v="https://fairlac.iadb.org/en/civiclytics"/>
    <s v="Description of the service CivicLytics was born as a response to the IADB Group's need for a social listening and understanding tool to comprehend complex civic issues by listening to the perceptions and concerns of millions of citizens in Latin America and the Caribbean in real-time. The AI platform collects and analyzes open civic data expressed on the Internet (social networks, blogs, chatbots), including cross-cutting issues such as digitalization, employment generation, citizen participation and inclusion, climate change, gender equality, and diversity. CivicLytics has collected and analyzed more than 30 million data from multiple sources in 26 Latin American countries. Problem that it solves To understand complex civic issues by listening to the perceptions and concerns of millions of citizens in Latin America and the Caribbean in real-time. The goal is to support governments, citizens, and the private sector to drive inclusive solutions for local and regional recovery. Type of AI app used Events detection (anomaly detection and early warning), Customization, Prediction Main results to June 30, 2021 30 million data collected in 26 countries Publication of a report about the first 120 days of the pandemic in the 26 countries in Latin America and the most frequent citizen concerns (https://wiconnect.iadb.org/wp-content/uploads/2020/09/Nota-Tecnica-Ciudadania-los-120-primeros-dias-de-la-pandemia.pdf). Constant monitoring with more than 1.5 million data entering the platform every week. Civic indicators allow us to warn about social risks, such as the following:     Colombia: Civic unrest metrics grew because the tax increase on funeral costs and menstrual hygiene products affected the perception of citizen dignity. Thanks to data monitoring, an alert was issued six days before protests began to be organized.     Venezuela: Based on 11,500 testimonies, CivicLytics detected a 350% increase in hunger-related testimonies. CivicLytics reported famine situations in Caracas neighborhoods and Venezuelan populations in La Guajira (CO). Fifteen days later, the New York Times reported this same insight.     Honduras: CivicLytics alerted in early May that citizens were asking for electoral reform to ensure transparency and long-term policies, based on 60,000 analyzed opinions. Two weeks later, the news revealed that the UN urged the Honduran Parliament to approve a new Electoral Law, which was approved at the end of May by the Honduran Congress. Three main bottlenecks faced during implementation     Data access     Access to computational capacity     Cultural resistance     Scalability. Lessons learned in the design or use of AI for social impact     Governments and organizations usually speak one language, while citizens speak another. Citibeats does not pretend to find solutions for everyone but emphasizes on critical issues that require intervention by governments, institutions, and organizations. We understand our role as a facilitators and intermediaries of solutions with a positive social impact.     As a company with AI solutions for positive social impact, we have been optimizing our technology to make it as dynamic and universal as possible and to adapt it to any situation. From listening to citizens with questions about medical issues to the prevention and mitigation of the consequences of natural disasters; from active participation in improving living conditions in cities for people with reduced mobility to the analysis of economic and social needs in rural areas usually with low visibility and representativeness.     Social projects must focus on citizens and their opinions. Solutions that respond to the real needs of the people must essentially have tools targeting representativeness and inclusion of all citizens, allowing our clients to obtain the most complete and accurate representation of reality."/>
    <m/>
    <m/>
    <m/>
    <m/>
    <x v="7"/>
    <n v="99"/>
    <m/>
    <m/>
    <m/>
    <m/>
    <m/>
    <m/>
    <m/>
    <m/>
    <m/>
    <m/>
    <m/>
    <m/>
    <m/>
    <m/>
    <m/>
    <m/>
  </r>
  <r>
    <x v="25"/>
    <m/>
    <s v="PRH5NJ7P"/>
    <s v="webpage"/>
    <m/>
    <m/>
    <s v="Ada Intelligence | fAIrLAC"/>
    <m/>
    <m/>
    <m/>
    <m/>
    <s v="https://fairlac.iadb.org/en/ada-intelligence"/>
    <s v="Description of the service ADA Intelligence is a system that combines psychometrics and data science to provide organizations, educational institutions, and individuals with the ability to diagnose critical skills for the 21st century. Problem that it solves The need for diagnostic systems enables organizations to create data-driven improvement plans and have starting points to develop the most critical skills of the 21st century Type of AI app used Reasoning with knowledge structures, Customization, Prediction Main results to June 30, 2021 A model with a 93.2% sensitivity level in diagnosing socioemotional skills, in particular those related to Emotional Intelligence Three main bottlenecks faced during implementation     Difficulty in acquiring relevant data for our project.     Difficulty in finding qualified talent in data and data science.     The need to have an AI regulatory framework for Latin America, enabling us to operate with greater agility and achieve regional coverage. Lessons learned in the design or use of AI for social impact     The importance of creating Latin American models to achieve a high level of model sensitivity.     Adapting to the existing legal frameworks outside the region to be prepared for future competition and realities.     The importance of joining global communities to maintain best practices and keep up with the accelerated advances in AI topics."/>
    <m/>
    <m/>
    <m/>
    <m/>
    <x v="7"/>
    <n v="100"/>
    <m/>
    <m/>
    <m/>
    <m/>
    <m/>
    <m/>
    <m/>
    <m/>
    <m/>
    <m/>
    <m/>
    <m/>
    <m/>
    <m/>
    <m/>
    <m/>
  </r>
  <r>
    <x v="24"/>
    <m/>
    <s v="65NARBEN"/>
    <s v="webpage"/>
    <m/>
    <m/>
    <s v="IRBin | fAIrLAC"/>
    <m/>
    <m/>
    <m/>
    <m/>
    <s v="https://fairlac.iadb.org/en/irbin"/>
    <s v="IRBin, created by Cirsys, was born as the result of searching for an interactive and customizable solution for educating and raising user awareness about the importance of recycling. IRBin is the first social and friendly robot that teaches and helps people to recycle through artificial intelligence algorithms that automatically classify waste into 3 categories: plastic bottles, glass bottles and general waste. Description of the service IRBin, a robot that is 2 meters tall, is a trash container that interacts with users in a playful way each time they throw away trash. A series of color images indicate the type of waste material and its classification for the recycling process. Additionally, IRBin also provides an efficient waste segregation that facilitates the first step in the recycling process. Thanks to this interaction and efficient waste segregation, it has created the habit in people to segregate residues with IRBin and therefore follow the correct recycling process. Furthermore, IRBin can provide information in real time about the amount of trash it has accumulated and about the users who recycle with the robot, allowing companies to make the right decisions about their waste management business strategies."/>
    <m/>
    <m/>
    <m/>
    <m/>
    <x v="7"/>
    <n v="101"/>
    <m/>
    <m/>
    <m/>
    <m/>
    <m/>
    <m/>
    <m/>
    <m/>
    <m/>
    <m/>
    <m/>
    <m/>
    <m/>
    <m/>
    <m/>
    <m/>
  </r>
  <r>
    <x v="26"/>
    <m/>
    <s v="TH7CPI23"/>
    <s v="webpage"/>
    <m/>
    <m/>
    <s v="Adaptive Mathematics Platform, Ceibal Plan | fAIrLAC"/>
    <m/>
    <m/>
    <m/>
    <m/>
    <s v="https://fairlac.iadb.org/en/plataforma-adaptativa-matematicas"/>
    <s v="Since 2013, the Ceibal Plan offers PAM licenses to all Primary School students and teachers, and to all Middle School students and Mathematics teachers. Containing specific contents for students ranging from 3rd grade of primary school to 3rd grade of middle school, the Ceibal Plan has undergone a comprehensive process of adaptation of it platform, both in terms of its integration with other systems and the adaptation of its contents. Description of the service PAM uses an online adaptive platform for teaching mathematics, which actively integrates students and teachers in the learning process. It provides educators with tools to work in groups, establish learning goals and propose activities. It has comprehensive evaluation tools to provide immediate follow-up and reports. It is called adaptive because it automatically adapts to the needs of each student. The platform identifies areas for improvement on the basis of performance on tasks completed and suggests a series of activities to students to reinforce those aspects that have not yet been acquired. Furthermore, it adapts to the needs of each teacher, allowing him or her to assign each student a series of activities on the basis of their own pace. PAM offers information that goes beyond a “correct” or “incorrect”, given that it analyzes answers to detect the cause of the error and suggests alternative solutions and paths for improvement."/>
    <m/>
    <m/>
    <m/>
    <m/>
    <x v="7"/>
    <n v="102"/>
    <m/>
    <m/>
    <m/>
    <m/>
    <m/>
    <m/>
    <m/>
    <m/>
    <m/>
    <m/>
    <m/>
    <m/>
    <m/>
    <m/>
    <m/>
    <m/>
  </r>
  <r>
    <x v="3"/>
    <m/>
    <s v="PXXFEZTV"/>
    <s v="webpage"/>
    <m/>
    <m/>
    <s v="Support to Workers and Migrants | fAIrLAC"/>
    <m/>
    <m/>
    <m/>
    <m/>
    <s v="https://fairlac.iadb.org/en/apoyo-obreros-migrantes"/>
    <s v="Our intelligent tools use AI to identify the best sequence of micro jobs on the Internet to help workers and migrants develop their digital skills and access better salaries. The idea behind these intelligent tools is that the jobs that exist on the Internet require specific digital skills. Therefore, to carry out a certain type of micro job may serve as educational training for developing workers or migrants so that they may progressively complete increasingly complex jobs which are better paid. Our intelligent tools break down the jobs that exist on the Internet into a series of micro-tasks that are later used as educational materials for teaching new skills to workers and migrants on the go. Description of the service Given a migrant and a job on the Internet that he/she wishes to perform, our digital tools learn the sequence of micro-tasks best suited to help this individual develop the digital skills needed to complete the work. The diagram below shows one of our intelligent tools. Since workers help each other to recommend which micro-tasks must be implemented to develop certain digital skills on the job (workers coach and train one another), the system uses this information to learn which types of tasks are more convenient for developing specific skills, and then recommends these tasks to other workers so they develop them and access better salaries. Up to now, our tools have helped train hundreds of workers in thousands of different digital tasks. This has also helped workers access better paid job opportunities (because they now have more specialized skills). Our intelligent tools have been awarded honorable mentions in conferences and scientific journals such as the Conference on Human-Computer Interaction of the Association for Computing Machinery (ACM CHI) and the World Wide Web (WWW)."/>
    <m/>
    <m/>
    <m/>
    <m/>
    <x v="7"/>
    <n v="103"/>
    <m/>
    <m/>
    <m/>
    <m/>
    <m/>
    <m/>
    <m/>
    <m/>
    <m/>
    <m/>
    <m/>
    <m/>
    <m/>
    <m/>
    <m/>
    <m/>
  </r>
  <r>
    <x v="25"/>
    <m/>
    <s v="7UMWQ2EI"/>
    <s v="webpage"/>
    <m/>
    <m/>
    <s v="U-Planner | fAIrLAC"/>
    <m/>
    <m/>
    <m/>
    <m/>
    <s v="https://fairlac.iadb.org/en/u-planner"/>
    <s v="U-planner is a Latin American company with headquarters in Chile, which provides advanced analysis and AI solutions for the management and operations of universities in several countries. They work with some of the best universities in Latin America such as PUC (Chile) and the UNAM (Mexico) and also support governments to strengthen the access and quality of higher education.  Description of the service U-planner offers products in three main areas:  (i) Smart Campus: Improve the organization of institutional facilities, optimizing their infrastructure both in terms of use and outreach. (ii) Academic: Implements intelligent measurement methodologies to include skills-based models strengthening quality indexes for accreditation.  (iii) Student Success: 100% focus is placed on student, which centralizes, integrates and guarantees the availability of Higher Education Institution (HEI) services so as to improve the use and a quality experience is provided to students and other stakeholders."/>
    <m/>
    <m/>
    <m/>
    <m/>
    <x v="7"/>
    <n v="104"/>
    <m/>
    <m/>
    <m/>
    <m/>
    <m/>
    <m/>
    <m/>
    <m/>
    <m/>
    <m/>
    <m/>
    <m/>
    <m/>
    <m/>
    <m/>
    <m/>
  </r>
  <r>
    <x v="19"/>
    <m/>
    <s v="48W82ZLG"/>
    <s v="webpage"/>
    <m/>
    <m/>
    <s v="ALeRCE Project | fAIrLAC"/>
    <m/>
    <m/>
    <m/>
    <m/>
    <s v="https://fairlac.iadb.org/en/proyecto-alerce"/>
    <s v="With the emergence of large telescopes and astronomy cameras, the community of astronomers requires the implementation of a new generation of astronomy brokers, which are systems that serve as intermediaries between large survey telescopes, those that monitor the sky searching for new astrophysical events, and follow-up telescopes, those that observe interesting events to characterize them and understand their physical properties. Currently, these telescopes can produce up to 1 million events per night and are expected to reach up to 10 million events per night in the upcoming years. These events must be distributed among the community through the transmission of data streams so they may be captured, annotated and classified by astronomy brokers. Description of the service ALeRCE is one of the first astronomy brokers in the world and the first to publicly provide the classification of astronomical alerts generated by the Zwicky Transient Facility (ZTF), located in California. ALeRCE offers multiple services to the community of astronomers, including the intake of ZTF data streams to classify events based on the first alerts associated to them (early classifier) and another one based on the temporal evolution of all alerts associated to an event (late classifier), using machine learning techniques in both cases. ALeRCE allows automatic communication between its databases and survey telescopes through API, and it also offers different public web interfaces for searching new supernova candidates (snhunter.alerce.online), or for exploring all of the time series and their classifications (alerce.online), among other services."/>
    <m/>
    <m/>
    <m/>
    <m/>
    <x v="7"/>
    <n v="105"/>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70BCF47-070C-4531-AC80-B5041A640815}" name="case-totals-by-application" cacheId="0"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A35:B62" firstHeaderRow="1" firstDataRow="1" firstDataCol="1"/>
  <pivotFields count="35">
    <pivotField axis="axisRow" showAll="0" sortType="descending">
      <items count="29">
        <item x="26"/>
        <item x="1"/>
        <item x="14"/>
        <item x="17"/>
        <item x="4"/>
        <item x="11"/>
        <item x="23"/>
        <item x="15"/>
        <item x="0"/>
        <item x="10"/>
        <item x="16"/>
        <item x="3"/>
        <item x="6"/>
        <item h="1" x="19"/>
        <item x="20"/>
        <item x="18"/>
        <item x="21"/>
        <item x="5"/>
        <item x="2"/>
        <item x="24"/>
        <item x="12"/>
        <item x="25"/>
        <item m="1" x="27"/>
        <item x="22"/>
        <item x="13"/>
        <item x="7"/>
        <item x="9"/>
        <item x="8"/>
        <item t="default"/>
      </items>
      <autoSortScope>
        <pivotArea dataOnly="0" outline="0" fieldPosition="0">
          <references count="1">
            <reference field="4294967294" count="1" selected="0">
              <x v="0"/>
            </reference>
          </references>
        </pivotArea>
      </autoSortScope>
    </pivotField>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27">
    <i>
      <x v="2"/>
    </i>
    <i>
      <x v="1"/>
    </i>
    <i>
      <x v="10"/>
    </i>
    <i>
      <x v="8"/>
    </i>
    <i>
      <x v="18"/>
    </i>
    <i>
      <x v="24"/>
    </i>
    <i>
      <x v="15"/>
    </i>
    <i>
      <x v="5"/>
    </i>
    <i>
      <x v="3"/>
    </i>
    <i>
      <x v="9"/>
    </i>
    <i>
      <x v="11"/>
    </i>
    <i>
      <x v="20"/>
    </i>
    <i>
      <x v="27"/>
    </i>
    <i>
      <x v="21"/>
    </i>
    <i>
      <x v="4"/>
    </i>
    <i>
      <x v="17"/>
    </i>
    <i>
      <x v="19"/>
    </i>
    <i>
      <x v="12"/>
    </i>
    <i>
      <x/>
    </i>
    <i>
      <x v="25"/>
    </i>
    <i>
      <x v="7"/>
    </i>
    <i>
      <x v="6"/>
    </i>
    <i>
      <x v="26"/>
    </i>
    <i>
      <x v="16"/>
    </i>
    <i>
      <x v="14"/>
    </i>
    <i>
      <x v="23"/>
    </i>
    <i t="grand">
      <x/>
    </i>
  </rowItems>
  <colItems count="1">
    <i/>
  </colItems>
  <dataFields count="1">
    <dataField name="Count of Key" fld="2" subtotal="count" baseField="0" baseItem="0"/>
  </dataFields>
  <formats count="2">
    <format dxfId="3">
      <pivotArea field="0" type="button" dataOnly="0" labelOnly="1" outline="0" axis="axisRow" fieldPosition="0"/>
    </format>
    <format dxfId="2">
      <pivotArea dataOnly="0" labelOnly="1" fieldPosition="0">
        <references count="1">
          <reference field="0"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70250FA2-1678-4D7B-B219-9A263F5A74C7}" name="case-totals-by-application-and-repo" cacheId="0"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A1:J29" firstHeaderRow="1" firstDataRow="2" firstDataCol="1"/>
  <pivotFields count="35">
    <pivotField axis="axisRow" showAll="0">
      <items count="29">
        <item x="26"/>
        <item x="1"/>
        <item x="14"/>
        <item x="17"/>
        <item x="4"/>
        <item x="11"/>
        <item x="23"/>
        <item x="15"/>
        <item x="0"/>
        <item x="10"/>
        <item x="16"/>
        <item x="3"/>
        <item x="6"/>
        <item h="1" x="19"/>
        <item x="20"/>
        <item x="18"/>
        <item x="21"/>
        <item x="5"/>
        <item x="2"/>
        <item x="24"/>
        <item x="12"/>
        <item x="25"/>
        <item m="1" x="27"/>
        <item x="22"/>
        <item x="13"/>
        <item x="7"/>
        <item x="9"/>
        <item x="8"/>
        <item t="default"/>
      </items>
    </pivotField>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9">
        <item x="2"/>
        <item x="7"/>
        <item x="3"/>
        <item x="0"/>
        <item x="1"/>
        <item x="4"/>
        <item x="5"/>
        <item x="6"/>
        <item t="default"/>
      </items>
    </pivotField>
    <pivotField numFmtI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27">
    <i>
      <x/>
    </i>
    <i>
      <x v="1"/>
    </i>
    <i>
      <x v="2"/>
    </i>
    <i>
      <x v="3"/>
    </i>
    <i>
      <x v="4"/>
    </i>
    <i>
      <x v="5"/>
    </i>
    <i>
      <x v="6"/>
    </i>
    <i>
      <x v="7"/>
    </i>
    <i>
      <x v="8"/>
    </i>
    <i>
      <x v="9"/>
    </i>
    <i>
      <x v="10"/>
    </i>
    <i>
      <x v="11"/>
    </i>
    <i>
      <x v="12"/>
    </i>
    <i>
      <x v="14"/>
    </i>
    <i>
      <x v="15"/>
    </i>
    <i>
      <x v="16"/>
    </i>
    <i>
      <x v="17"/>
    </i>
    <i>
      <x v="18"/>
    </i>
    <i>
      <x v="19"/>
    </i>
    <i>
      <x v="20"/>
    </i>
    <i>
      <x v="21"/>
    </i>
    <i>
      <x v="23"/>
    </i>
    <i>
      <x v="24"/>
    </i>
    <i>
      <x v="25"/>
    </i>
    <i>
      <x v="26"/>
    </i>
    <i>
      <x v="27"/>
    </i>
    <i t="grand">
      <x/>
    </i>
  </rowItems>
  <colFields count="1">
    <field x="17"/>
  </colFields>
  <colItems count="9">
    <i>
      <x/>
    </i>
    <i>
      <x v="1"/>
    </i>
    <i>
      <x v="2"/>
    </i>
    <i>
      <x v="3"/>
    </i>
    <i>
      <x v="4"/>
    </i>
    <i>
      <x v="5"/>
    </i>
    <i>
      <x v="6"/>
    </i>
    <i>
      <x v="7"/>
    </i>
    <i t="grand">
      <x/>
    </i>
  </colItems>
  <dataFields count="1">
    <dataField name="Count of Key"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13</v>
    <v>605</v>
    <v>9</v>
  </rv>
</rvData>
</file>

<file path=xl/richData/rdrichvaluestructure.xml><?xml version="1.0" encoding="utf-8"?>
<rvStructures xmlns="http://schemas.microsoft.com/office/spreadsheetml/2017/richdata" count="1">
  <s t="_error">
    <k n="errorType" t="i"/>
    <k n="iftab" t="i"/>
    <k n="subType" t="i"/>
  </s>
</rvStructure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9709D5A-4717-463C-A391-55F52F3010FA}" name="Table1" displayName="Table1" ref="A1:I249" totalsRowShown="0">
  <autoFilter ref="A1:I249" xr:uid="{0130CF8D-F9A1-49A5-8F5E-EA82E9BCF239}"/>
  <tableColumns count="9">
    <tableColumn id="1" xr3:uid="{10A3EEA9-7E14-4D18-AA96-827904D82831}" name="n"/>
    <tableColumn id="2" xr3:uid="{75BA1A06-D493-4DE5-9530-58BA742FC8D2}" name="site"/>
    <tableColumn id="3" xr3:uid="{8FC766D4-C391-411C-9F29-2BD38656DF9E}" name="original-facet"/>
    <tableColumn id="4" xr3:uid="{5BBE5800-B464-4DAB-857B-2F339B550674}" name="structure"/>
    <tableColumn id="5" xr3:uid="{ED53B89B-8BB6-4D3F-9F82-1227863ECC15}" name="derived-facet"/>
    <tableColumn id="6" xr3:uid="{D821E04C-F716-4DC8-8319-2F6836C4B05A}" name="combined-structure-index" dataDxfId="6">
      <calculatedColumnFormula array="1">IF($E2&lt;&gt;"",_xlfn.TEXTJOIN(",",TRUE,IF($E$1:$E$300=$E2,ROW($D$1:$D$300),"")),"")</calculatedColumnFormula>
    </tableColumn>
    <tableColumn id="9" xr3:uid="{40C8EC5B-08E3-4FAA-BB6B-3DEF359100C9}" name="combined-structure (with excel error)" dataDxfId="5">
      <calculatedColumnFormula array="1">_xlfn.TEXTJOIN(", ", TRUE, INDEX(D:D, _xlfn.FILTERXML("&lt;t&gt;&lt;s&gt;" &amp; SUBSTITUTE(F2, ",", "&lt;/s&gt;&lt;s&gt;") &amp; "&lt;/s&gt;&lt;/t&gt;", "//s")))</calculatedColumnFormula>
    </tableColumn>
    <tableColumn id="7" xr3:uid="{93448F4E-CECB-4397-9DF2-8598C1A3F78C}" name="note"/>
    <tableColumn id="8" xr3:uid="{BB497AEE-4151-4952-87E2-27089EEE1971}" name="theme"/>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ECE8478-57B0-414E-8B8C-FAD118F7B5B0}" name="Table2" displayName="Table2" ref="A1:N11" totalsRowCount="1">
  <autoFilter ref="A1:N10" xr:uid="{B7C4B85F-1B7D-494D-B23E-7E36E436A066}"/>
  <tableColumns count="14">
    <tableColumn id="1" xr3:uid="{E247C2D5-159E-433A-8391-054A52F5D887}" name="db" totalsRowDxfId="1" dataCellStyle="Hyperlink"/>
    <tableColumn id="2" xr3:uid="{050183EB-AB49-4F7B-ABE0-0E6D231A2B33}" name="total cases" totalsRowFunction="custom">
      <totalsRowFormula>SUM(Table2[total cases])</totalsRowFormula>
    </tableColumn>
    <tableColumn id="3" xr3:uid="{B4EA5A42-E9DE-4DB0-B7B1-615FE4AD0CCE}" name="filter applied"/>
    <tableColumn id="4" xr3:uid="{924103CF-810F-4806-AF93-BF981DC2CB06}" name="relevant cases" totalsRowFunction="custom">
      <totalsRowFormula>SUM(Table2[relevant cases])</totalsRowFormula>
    </tableColumn>
    <tableColumn id="6" xr3:uid="{DD9142BE-F9DF-4784-BDC1-EDED602CB3FB}" name="%" totalsRowFunction="custom" dataDxfId="4" totalsRowDxfId="0">
      <calculatedColumnFormula>Table2[[#This Row],[relevant cases]]/Table2[[#This Row],[total cases]]*100</calculatedColumnFormula>
      <totalsRowFormula>Table2[[#Totals],[relevant cases]]/Table2[[#Totals],[total cases]]*100</totalsRowFormula>
    </tableColumn>
    <tableColumn id="5" xr3:uid="{5908C744-99DA-41FC-B2E7-E300F3176C12}" name="notes"/>
    <tableColumn id="7" xr3:uid="{90F9BC7A-8A90-4E6E-8B5B-97F260384AA1}" name="license"/>
    <tableColumn id="8" xr3:uid="{ED940955-B52B-425A-A0FE-0012AA06E189}" name="about'"/>
    <tableColumn id="9" xr3:uid="{5F724C65-BDB2-426D-B6EE-E580283B1D86}" name="locale"/>
    <tableColumn id="10" xr3:uid="{F487CA5F-1C32-4B00-8FF7-987BC9B54AA2}" name="who"/>
    <tableColumn id="11" xr3:uid="{116A04CD-D769-43E3-BB70-8A13BAB31800}" name="launched"/>
    <tableColumn id="12" xr3:uid="{C060E2A1-42AA-493E-BA3C-B46049F4FE54}" name="last update"/>
    <tableColumn id="13" xr3:uid="{D7CA9D63-8913-47EA-9AEC-6975C91EA53D}" name="github / infrastructure"/>
    <tableColumn id="14" xr3:uid="{B8B41404-8149-4F47-815C-DA74318DE15E}" name="Search strategy"/>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ai-watch.github.io/AI-watch-T6-X/service/" TargetMode="External"/><Relationship Id="rId13" Type="http://schemas.openxmlformats.org/officeDocument/2006/relationships/hyperlink" Target="http://www.algoritmospublicos.cl/searchbar?search=educaci%C3%B3n" TargetMode="External"/><Relationship Id="rId3" Type="http://schemas.openxmlformats.org/officeDocument/2006/relationships/hyperlink" Target="https://ai-watch.github.io/AI-watch-T6-X/service/" TargetMode="External"/><Relationship Id="rId7" Type="http://schemas.openxmlformats.org/officeDocument/2006/relationships/hyperlink" Target="https://ai-watch.github.io/AI-watch-T6-X/service/" TargetMode="External"/><Relationship Id="rId12" Type="http://schemas.openxmlformats.org/officeDocument/2006/relationships/hyperlink" Target="http://odimpact.org/" TargetMode="External"/><Relationship Id="rId2" Type="http://schemas.openxmlformats.org/officeDocument/2006/relationships/hyperlink" Target="https://ai-observatory.in/database" TargetMode="External"/><Relationship Id="rId1" Type="http://schemas.openxmlformats.org/officeDocument/2006/relationships/hyperlink" Target="https://ai-observatory.in/database" TargetMode="External"/><Relationship Id="rId6" Type="http://schemas.openxmlformats.org/officeDocument/2006/relationships/hyperlink" Target="https://ai-observatory.in/database" TargetMode="External"/><Relationship Id="rId11" Type="http://schemas.openxmlformats.org/officeDocument/2006/relationships/hyperlink" Target="http://odimpact.org/" TargetMode="External"/><Relationship Id="rId5" Type="http://schemas.openxmlformats.org/officeDocument/2006/relationships/hyperlink" Target="https://ai-watch.github.io/AI-watch-T6-X/service/" TargetMode="External"/><Relationship Id="rId15" Type="http://schemas.openxmlformats.org/officeDocument/2006/relationships/table" Target="../tables/table1.xml"/><Relationship Id="rId10" Type="http://schemas.openxmlformats.org/officeDocument/2006/relationships/hyperlink" Target="https://data-scores.org/" TargetMode="External"/><Relationship Id="rId4" Type="http://schemas.openxmlformats.org/officeDocument/2006/relationships/hyperlink" Target="https://ai-watch.github.io/AI-watch-T6-X/service/" TargetMode="External"/><Relationship Id="rId9" Type="http://schemas.openxmlformats.org/officeDocument/2006/relationships/hyperlink" Target="https://data-scores.org/" TargetMode="External"/><Relationship Id="rId1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www.algoritmospublicos.cl/searchbar?search=educaci%C3%B3n" TargetMode="External"/><Relationship Id="rId2" Type="http://schemas.openxmlformats.org/officeDocument/2006/relationships/hyperlink" Target="https://ai-watch.github.io/AI-watch-T6-X/service/" TargetMode="External"/><Relationship Id="rId1" Type="http://schemas.openxmlformats.org/officeDocument/2006/relationships/hyperlink" Target="https://ai-observatory.in/database" TargetMode="External"/><Relationship Id="rId6" Type="http://schemas.openxmlformats.org/officeDocument/2006/relationships/table" Target="../tables/table2.xml"/><Relationship Id="rId5" Type="http://schemas.openxmlformats.org/officeDocument/2006/relationships/printerSettings" Target="../printerSettings/printerSettings4.bin"/><Relationship Id="rId4" Type="http://schemas.openxmlformats.org/officeDocument/2006/relationships/hyperlink" Target="http://odimpact.org/"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www.aiaaic.org/aiaaic-repository/ai-and-algorithmic-incidents-and-controversies/north-ayrshire-school-meal-payment-verification" TargetMode="External"/><Relationship Id="rId18" Type="http://schemas.openxmlformats.org/officeDocument/2006/relationships/hyperlink" Target="https://www.aiaaic.org/aiaaic-repository/ai-and-algorithmic-incidents-and-controversies/proctorio-racist-facial-detection" TargetMode="External"/><Relationship Id="rId26" Type="http://schemas.openxmlformats.org/officeDocument/2006/relationships/hyperlink" Target="https://www.vice.com/en/article/88am8k/2000-parents-demand-major-academic-publisher-drop-proctorio-surveillance-tech" TargetMode="External"/><Relationship Id="rId39" Type="http://schemas.openxmlformats.org/officeDocument/2006/relationships/hyperlink" Target="https://www.cnil.fr/fr/experimentation-de-la-reconnaissance-faciale-dans-deux-lycees-la-cnil-precise-sa-position" TargetMode="External"/><Relationship Id="rId21" Type="http://schemas.openxmlformats.org/officeDocument/2006/relationships/hyperlink" Target="https://www.aiaaic.org/aiaaic-repository/ai-and-algorithmic-incidents-and-controversies/delhi-government-schools-facial-recognition" TargetMode="External"/><Relationship Id="rId34" Type="http://schemas.openxmlformats.org/officeDocument/2006/relationships/hyperlink" Target="https://www.irishtimes.com/business/technology/leaving-cert-why-the-government-deserves-an-f-for-algorithms-1.4374801" TargetMode="External"/><Relationship Id="rId42" Type="http://schemas.openxmlformats.org/officeDocument/2006/relationships/hyperlink" Target="https://www.aiaaic.org/aiaaic-repository/ai-and-algorithmic-incidents-and-controversies/lockport-city-school-district-facial-recognition" TargetMode="External"/><Relationship Id="rId47" Type="http://schemas.openxmlformats.org/officeDocument/2006/relationships/hyperlink" Target="https://www.cnet.com/news/delivery-robot-catches-fire-on-uc-berkeley-campus/" TargetMode="External"/><Relationship Id="rId50" Type="http://schemas.openxmlformats.org/officeDocument/2006/relationships/hyperlink" Target="https://www.bloomberg.com/opinion/articles/2017-05-15/don-t-grade-teachers-with-a-bad-algorithm" TargetMode="External"/><Relationship Id="rId55" Type="http://schemas.openxmlformats.org/officeDocument/2006/relationships/printerSettings" Target="../printerSettings/printerSettings5.bin"/><Relationship Id="rId7" Type="http://schemas.openxmlformats.org/officeDocument/2006/relationships/hyperlink" Target="https://ai-watch.github.io/AI-watch-T6-X/service/" TargetMode="External"/><Relationship Id="rId2" Type="http://schemas.openxmlformats.org/officeDocument/2006/relationships/hyperlink" Target="https://ai-observatory.in/database" TargetMode="External"/><Relationship Id="rId16" Type="http://schemas.openxmlformats.org/officeDocument/2006/relationships/hyperlink" Target="https://www.aiaaic.org/aiaaic-repository/ai-and-algorithmic-incidents-and-controversies/goguardian-student-monitoring" TargetMode="External"/><Relationship Id="rId29" Type="http://schemas.openxmlformats.org/officeDocument/2006/relationships/hyperlink" Target="https://www.consumerreports.org/digital-security/poor-security-at-online-proctoring-company-proctortrack-may-have-put-student-data-at-risk/" TargetMode="External"/><Relationship Id="rId11" Type="http://schemas.openxmlformats.org/officeDocument/2006/relationships/hyperlink" Target="https://www.aiaaic.org/aiaaic-repository/ai-and-algorithmic-incidents-and-controversies/nhgsfp-school-meal-fingerprint-biometrics" TargetMode="External"/><Relationship Id="rId24" Type="http://schemas.openxmlformats.org/officeDocument/2006/relationships/hyperlink" Target="https://themarkup.org/coronavirus/2020/10/13/remote-exam-software-failures-privacy" TargetMode="External"/><Relationship Id="rId32" Type="http://schemas.openxmlformats.org/officeDocument/2006/relationships/hyperlink" Target="https://www.telegraph.co.uk/news/2020/07/08/predicted-grades-awarded-summer-will-dodgy-private-school-chief/" TargetMode="External"/><Relationship Id="rId37" Type="http://schemas.openxmlformats.org/officeDocument/2006/relationships/hyperlink" Target="https://www.biometricupdate.com/202010/privacy-concerns-greet-adoption-of-facial-recognition-system-by-indias-secondary-education-board" TargetMode="External"/><Relationship Id="rId40" Type="http://schemas.openxmlformats.org/officeDocument/2006/relationships/hyperlink" Target="https://edpb.europa.eu/news/national-news/2019/facial-recognition-school-renders-swedens-first-gdpr-fine_en" TargetMode="External"/><Relationship Id="rId45" Type="http://schemas.openxmlformats.org/officeDocument/2006/relationships/hyperlink" Target="https://nypost.com/2018/05/17/china-is-using-ai-to-keep-high-school-students-in-line/" TargetMode="External"/><Relationship Id="rId53" Type="http://schemas.openxmlformats.org/officeDocument/2006/relationships/hyperlink" Target="http://www.algoritmospublicos.cl/searchbar?search=educaci%C3%B3n" TargetMode="External"/><Relationship Id="rId5" Type="http://schemas.openxmlformats.org/officeDocument/2006/relationships/hyperlink" Target="https://ai-observatory.in/database" TargetMode="External"/><Relationship Id="rId10" Type="http://schemas.openxmlformats.org/officeDocument/2006/relationships/hyperlink" Target="https://www.aiaaic.org/aiaaic-repository/ai-and-algorithmic-incidents-and-controversies/intel-ai-student-emotion-monitoring" TargetMode="External"/><Relationship Id="rId19" Type="http://schemas.openxmlformats.org/officeDocument/2006/relationships/hyperlink" Target="https://www.aiaaic.org/aiaaic-repository/ai-and-algorithmic-incidents-and-controversies/4-little-trees-4lt" TargetMode="External"/><Relationship Id="rId31" Type="http://schemas.openxmlformats.org/officeDocument/2006/relationships/hyperlink" Target="https://twitter.com/DanaJSimmons/status/1300997133311508480" TargetMode="External"/><Relationship Id="rId44" Type="http://schemas.openxmlformats.org/officeDocument/2006/relationships/hyperlink" Target="https://www.globaltimes.cn/content/1132856.shtml" TargetMode="External"/><Relationship Id="rId52" Type="http://schemas.openxmlformats.org/officeDocument/2006/relationships/hyperlink" Target="https://www.washingtonpost.com/news/answer-sheet/wp/2015/08/09/master-teacher-suing-new-york-state-over-ineffective-rating-is-going-to-court/" TargetMode="External"/><Relationship Id="rId4" Type="http://schemas.openxmlformats.org/officeDocument/2006/relationships/hyperlink" Target="https://ai-observatory.in/database" TargetMode="External"/><Relationship Id="rId9" Type="http://schemas.openxmlformats.org/officeDocument/2006/relationships/hyperlink" Target="https://www.aiaaic.org/aiaaic-repository/ai-and-algorithmic-incidents-and-controversies/axon-school-security-taser-drones" TargetMode="External"/><Relationship Id="rId14" Type="http://schemas.openxmlformats.org/officeDocument/2006/relationships/hyperlink" Target="https://www.aiaaic.org/aiaaic-repository/ai-and-algorithmic-incidents-and-controversies/gaggle-student-behavioural-monitoring" TargetMode="External"/><Relationship Id="rId22" Type="http://schemas.openxmlformats.org/officeDocument/2006/relationships/hyperlink" Target="https://twitter.com/yasmmeme/status/1333670480574771201" TargetMode="External"/><Relationship Id="rId27" Type="http://schemas.openxmlformats.org/officeDocument/2006/relationships/hyperlink" Target="https://www.eff.org/deeplinks/2021/02/student-surveillance-vendor-proctorio-files-slapp-lawsuit-silence-critic" TargetMode="External"/><Relationship Id="rId30" Type="http://schemas.openxmlformats.org/officeDocument/2006/relationships/hyperlink" Target="https://www.bleepingcomputer.com/news/security/proctoru-confirms-data-breach-after-database-leaked-online/" TargetMode="External"/><Relationship Id="rId35" Type="http://schemas.openxmlformats.org/officeDocument/2006/relationships/hyperlink" Target="https://en.wikipedia.org/wiki/Ofqual_exam_results_algorithm" TargetMode="External"/><Relationship Id="rId43" Type="http://schemas.openxmlformats.org/officeDocument/2006/relationships/hyperlink" Target="http://www.sixthtone.com/news/1003759/camera-above-the-classroom" TargetMode="External"/><Relationship Id="rId48" Type="http://schemas.openxmlformats.org/officeDocument/2006/relationships/hyperlink" Target="https://nexusnewsfeed.com/article/human-rights/push-to-have-robots-mark-school-tests-under-fire-from-prominent-us-academic/" TargetMode="External"/><Relationship Id="rId8" Type="http://schemas.openxmlformats.org/officeDocument/2006/relationships/hyperlink" Target="https://www.aiaaic.org/aiaaic-repository/ai-and-algorithmic-incidents-and-controversies/singapore-moe-mindline-at-work-app" TargetMode="External"/><Relationship Id="rId51" Type="http://schemas.openxmlformats.org/officeDocument/2006/relationships/hyperlink" Target="http://en.people.cn/n3/2016/1118/c90000-9143838.html" TargetMode="External"/><Relationship Id="rId3" Type="http://schemas.openxmlformats.org/officeDocument/2006/relationships/hyperlink" Target="https://ai-observatory.in/database" TargetMode="External"/><Relationship Id="rId12" Type="http://schemas.openxmlformats.org/officeDocument/2006/relationships/hyperlink" Target="https://www.aiaaic.org/aiaaic-repository/ai-and-algorithmic-incidents-and-controversies/gdansk-primary-school-no-2-meal-payment-verification" TargetMode="External"/><Relationship Id="rId17" Type="http://schemas.openxmlformats.org/officeDocument/2006/relationships/hyperlink" Target="https://www.aiaaic.org/aiaaic-repository/ai-and-algorithmic-incidents-and-controversies/cbse-india-student-facial-matchingrecognition" TargetMode="External"/><Relationship Id="rId25" Type="http://schemas.openxmlformats.org/officeDocument/2006/relationships/hyperlink" Target="https://www.vice.com/en/article/4adajq/privacy-group-asks-for-investigation-into-software-that-spies-on-students" TargetMode="External"/><Relationship Id="rId33" Type="http://schemas.openxmlformats.org/officeDocument/2006/relationships/hyperlink" Target="https://www.wsj.com/articles/university-of-miami-becomes-latest-battleground-over-facial-recognition-11603233631" TargetMode="External"/><Relationship Id="rId38" Type="http://schemas.openxmlformats.org/officeDocument/2006/relationships/hyperlink" Target="https://www.vice.com/en/article/pa7dj9/flawed-algorithms-are-grading-millions-of-students-essays" TargetMode="External"/><Relationship Id="rId46" Type="http://schemas.openxmlformats.org/officeDocument/2006/relationships/hyperlink" Target="https://www.vice.com/en_us/article/z3by79/ucla-abandons-plans-to-use-facial-recognition-after-backlash" TargetMode="External"/><Relationship Id="rId20" Type="http://schemas.openxmlformats.org/officeDocument/2006/relationships/hyperlink" Target="https://www.aiaaic.org/aiaaic-repository/ai-and-algorithmic-incidents-and-controversies/raffaela-spone-deepfake-reputational-attacks" TargetMode="External"/><Relationship Id="rId41" Type="http://schemas.openxmlformats.org/officeDocument/2006/relationships/hyperlink" Target="https://www.theage.com.au/national/victoria/minority-report-crackdown-on-facial-recognition-technology-in-schools-20181005-p5080p.html" TargetMode="External"/><Relationship Id="rId54" Type="http://schemas.openxmlformats.org/officeDocument/2006/relationships/hyperlink" Target="http://www.algoritmospublicos.cl/searchbar?search=educaci%C3%B3n" TargetMode="External"/><Relationship Id="rId1" Type="http://schemas.openxmlformats.org/officeDocument/2006/relationships/hyperlink" Target="https://ai-observatory.in/database" TargetMode="External"/><Relationship Id="rId6" Type="http://schemas.openxmlformats.org/officeDocument/2006/relationships/hyperlink" Target="https://ai-watch.github.io/AI-watch-T6-X/service/" TargetMode="External"/><Relationship Id="rId15" Type="http://schemas.openxmlformats.org/officeDocument/2006/relationships/hyperlink" Target="https://www.aiaaic.org/aiaaic-repository/ai-and-algorithmic-incidents-and-controversies/washington-dc-schools-teacher-value-added-scoring" TargetMode="External"/><Relationship Id="rId23" Type="http://schemas.openxmlformats.org/officeDocument/2006/relationships/hyperlink" Target="https://www.csmonitor.com/Technology/2020/1117/Online-exams-raise-concerns-of-racial-bias-in-facial-recognition" TargetMode="External"/><Relationship Id="rId28" Type="http://schemas.openxmlformats.org/officeDocument/2006/relationships/hyperlink" Target="https://twitter.com/ejohnson99/status/1303121786637373443" TargetMode="External"/><Relationship Id="rId36" Type="http://schemas.openxmlformats.org/officeDocument/2006/relationships/hyperlink" Target="https://en.wikipedia.org/wiki/2000_SQA_examinations_controversy" TargetMode="External"/><Relationship Id="rId49" Type="http://schemas.openxmlformats.org/officeDocument/2006/relationships/hyperlink" Target="https://joi.ito.com/weblog/2018/12/05/what-the-boston-school-bus-schedule-can-teach-us-about-ai.html"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s://www.aiaaic.org/aiaaic-repository/ai-and-algorithmic-incidents-and-controversies/north-ayrshire-school-meal-payment-verification" TargetMode="External"/><Relationship Id="rId18" Type="http://schemas.openxmlformats.org/officeDocument/2006/relationships/hyperlink" Target="https://www.aiaaic.org/aiaaic-repository/ai-and-algorithmic-incidents-and-controversies/proctorio-racist-facial-detection" TargetMode="External"/><Relationship Id="rId26" Type="http://schemas.openxmlformats.org/officeDocument/2006/relationships/hyperlink" Target="https://www.vice.com/en/article/88am8k/2000-parents-demand-major-academic-publisher-drop-proctorio-surveillance-tech" TargetMode="External"/><Relationship Id="rId39" Type="http://schemas.openxmlformats.org/officeDocument/2006/relationships/hyperlink" Target="https://www.cnil.fr/fr/experimentation-de-la-reconnaissance-faciale-dans-deux-lycees-la-cnil-precise-sa-position" TargetMode="External"/><Relationship Id="rId21" Type="http://schemas.openxmlformats.org/officeDocument/2006/relationships/hyperlink" Target="https://www.aiaaic.org/aiaaic-repository/ai-and-algorithmic-incidents-and-controversies/delhi-government-schools-facial-recognition" TargetMode="External"/><Relationship Id="rId34" Type="http://schemas.openxmlformats.org/officeDocument/2006/relationships/hyperlink" Target="https://www.irishtimes.com/business/technology/leaving-cert-why-the-government-deserves-an-f-for-algorithms-1.4374801" TargetMode="External"/><Relationship Id="rId42" Type="http://schemas.openxmlformats.org/officeDocument/2006/relationships/hyperlink" Target="https://www.aiaaic.org/aiaaic-repository/ai-and-algorithmic-incidents-and-controversies/lockport-city-school-district-facial-recognition" TargetMode="External"/><Relationship Id="rId47" Type="http://schemas.openxmlformats.org/officeDocument/2006/relationships/hyperlink" Target="https://www.cnet.com/news/delivery-robot-catches-fire-on-uc-berkeley-campus/" TargetMode="External"/><Relationship Id="rId50" Type="http://schemas.openxmlformats.org/officeDocument/2006/relationships/hyperlink" Target="https://www.bloomberg.com/opinion/articles/2017-05-15/don-t-grade-teachers-with-a-bad-algorithm" TargetMode="External"/><Relationship Id="rId55" Type="http://schemas.openxmlformats.org/officeDocument/2006/relationships/printerSettings" Target="../printerSettings/printerSettings6.bin"/><Relationship Id="rId7" Type="http://schemas.openxmlformats.org/officeDocument/2006/relationships/hyperlink" Target="https://ai-watch.github.io/AI-watch-T6-X/service/" TargetMode="External"/><Relationship Id="rId2" Type="http://schemas.openxmlformats.org/officeDocument/2006/relationships/hyperlink" Target="https://ai-observatory.in/database" TargetMode="External"/><Relationship Id="rId16" Type="http://schemas.openxmlformats.org/officeDocument/2006/relationships/hyperlink" Target="https://www.aiaaic.org/aiaaic-repository/ai-and-algorithmic-incidents-and-controversies/goguardian-student-monitoring" TargetMode="External"/><Relationship Id="rId29" Type="http://schemas.openxmlformats.org/officeDocument/2006/relationships/hyperlink" Target="https://www.consumerreports.org/digital-security/poor-security-at-online-proctoring-company-proctortrack-may-have-put-student-data-at-risk/" TargetMode="External"/><Relationship Id="rId11" Type="http://schemas.openxmlformats.org/officeDocument/2006/relationships/hyperlink" Target="https://www.aiaaic.org/aiaaic-repository/ai-and-algorithmic-incidents-and-controversies/nhgsfp-school-meal-fingerprint-biometrics" TargetMode="External"/><Relationship Id="rId24" Type="http://schemas.openxmlformats.org/officeDocument/2006/relationships/hyperlink" Target="https://themarkup.org/coronavirus/2020/10/13/remote-exam-software-failures-privacy" TargetMode="External"/><Relationship Id="rId32" Type="http://schemas.openxmlformats.org/officeDocument/2006/relationships/hyperlink" Target="https://www.telegraph.co.uk/news/2020/07/08/predicted-grades-awarded-summer-will-dodgy-private-school-chief/" TargetMode="External"/><Relationship Id="rId37" Type="http://schemas.openxmlformats.org/officeDocument/2006/relationships/hyperlink" Target="https://www.biometricupdate.com/202010/privacy-concerns-greet-adoption-of-facial-recognition-system-by-indias-secondary-education-board" TargetMode="External"/><Relationship Id="rId40" Type="http://schemas.openxmlformats.org/officeDocument/2006/relationships/hyperlink" Target="https://edpb.europa.eu/news/national-news/2019/facial-recognition-school-renders-swedens-first-gdpr-fine_en" TargetMode="External"/><Relationship Id="rId45" Type="http://schemas.openxmlformats.org/officeDocument/2006/relationships/hyperlink" Target="https://nypost.com/2018/05/17/china-is-using-ai-to-keep-high-school-students-in-line/" TargetMode="External"/><Relationship Id="rId53" Type="http://schemas.openxmlformats.org/officeDocument/2006/relationships/hyperlink" Target="http://www.algoritmospublicos.cl/searchbar?search=educaci%C3%B3n" TargetMode="External"/><Relationship Id="rId5" Type="http://schemas.openxmlformats.org/officeDocument/2006/relationships/hyperlink" Target="https://ai-observatory.in/database" TargetMode="External"/><Relationship Id="rId10" Type="http://schemas.openxmlformats.org/officeDocument/2006/relationships/hyperlink" Target="https://www.aiaaic.org/aiaaic-repository/ai-and-algorithmic-incidents-and-controversies/intel-ai-student-emotion-monitoring" TargetMode="External"/><Relationship Id="rId19" Type="http://schemas.openxmlformats.org/officeDocument/2006/relationships/hyperlink" Target="https://www.aiaaic.org/aiaaic-repository/ai-and-algorithmic-incidents-and-controversies/4-little-trees-4lt" TargetMode="External"/><Relationship Id="rId31" Type="http://schemas.openxmlformats.org/officeDocument/2006/relationships/hyperlink" Target="https://twitter.com/DanaJSimmons/status/1300997133311508480" TargetMode="External"/><Relationship Id="rId44" Type="http://schemas.openxmlformats.org/officeDocument/2006/relationships/hyperlink" Target="https://www.globaltimes.cn/content/1132856.shtml" TargetMode="External"/><Relationship Id="rId52" Type="http://schemas.openxmlformats.org/officeDocument/2006/relationships/hyperlink" Target="https://www.washingtonpost.com/news/answer-sheet/wp/2015/08/09/master-teacher-suing-new-york-state-over-ineffective-rating-is-going-to-court/" TargetMode="External"/><Relationship Id="rId4" Type="http://schemas.openxmlformats.org/officeDocument/2006/relationships/hyperlink" Target="https://ai-observatory.in/database" TargetMode="External"/><Relationship Id="rId9" Type="http://schemas.openxmlformats.org/officeDocument/2006/relationships/hyperlink" Target="https://www.aiaaic.org/aiaaic-repository/ai-and-algorithmic-incidents-and-controversies/axon-school-security-taser-drones" TargetMode="External"/><Relationship Id="rId14" Type="http://schemas.openxmlformats.org/officeDocument/2006/relationships/hyperlink" Target="https://www.aiaaic.org/aiaaic-repository/ai-and-algorithmic-incidents-and-controversies/gaggle-student-behavioural-monitoring" TargetMode="External"/><Relationship Id="rId22" Type="http://schemas.openxmlformats.org/officeDocument/2006/relationships/hyperlink" Target="https://twitter.com/yasmmeme/status/1333670480574771201" TargetMode="External"/><Relationship Id="rId27" Type="http://schemas.openxmlformats.org/officeDocument/2006/relationships/hyperlink" Target="https://www.eff.org/deeplinks/2021/02/student-surveillance-vendor-proctorio-files-slapp-lawsuit-silence-critic" TargetMode="External"/><Relationship Id="rId30" Type="http://schemas.openxmlformats.org/officeDocument/2006/relationships/hyperlink" Target="https://www.bleepingcomputer.com/news/security/proctoru-confirms-data-breach-after-database-leaked-online/" TargetMode="External"/><Relationship Id="rId35" Type="http://schemas.openxmlformats.org/officeDocument/2006/relationships/hyperlink" Target="https://en.wikipedia.org/wiki/Ofqual_exam_results_algorithm" TargetMode="External"/><Relationship Id="rId43" Type="http://schemas.openxmlformats.org/officeDocument/2006/relationships/hyperlink" Target="http://www.sixthtone.com/news/1003759/camera-above-the-classroom" TargetMode="External"/><Relationship Id="rId48" Type="http://schemas.openxmlformats.org/officeDocument/2006/relationships/hyperlink" Target="https://nexusnewsfeed.com/article/human-rights/push-to-have-robots-mark-school-tests-under-fire-from-prominent-us-academic/" TargetMode="External"/><Relationship Id="rId8" Type="http://schemas.openxmlformats.org/officeDocument/2006/relationships/hyperlink" Target="https://www.aiaaic.org/aiaaic-repository/ai-and-algorithmic-incidents-and-controversies/singapore-moe-mindline-at-work-app" TargetMode="External"/><Relationship Id="rId51" Type="http://schemas.openxmlformats.org/officeDocument/2006/relationships/hyperlink" Target="http://en.people.cn/n3/2016/1118/c90000-9143838.html" TargetMode="External"/><Relationship Id="rId3" Type="http://schemas.openxmlformats.org/officeDocument/2006/relationships/hyperlink" Target="https://ai-observatory.in/database" TargetMode="External"/><Relationship Id="rId12" Type="http://schemas.openxmlformats.org/officeDocument/2006/relationships/hyperlink" Target="https://www.aiaaic.org/aiaaic-repository/ai-and-algorithmic-incidents-and-controversies/gdansk-primary-school-no-2-meal-payment-verification" TargetMode="External"/><Relationship Id="rId17" Type="http://schemas.openxmlformats.org/officeDocument/2006/relationships/hyperlink" Target="https://www.aiaaic.org/aiaaic-repository/ai-and-algorithmic-incidents-and-controversies/cbse-india-student-facial-matchingrecognition" TargetMode="External"/><Relationship Id="rId25" Type="http://schemas.openxmlformats.org/officeDocument/2006/relationships/hyperlink" Target="https://www.vice.com/en/article/4adajq/privacy-group-asks-for-investigation-into-software-that-spies-on-students" TargetMode="External"/><Relationship Id="rId33" Type="http://schemas.openxmlformats.org/officeDocument/2006/relationships/hyperlink" Target="https://www.wsj.com/articles/university-of-miami-becomes-latest-battleground-over-facial-recognition-11603233631" TargetMode="External"/><Relationship Id="rId38" Type="http://schemas.openxmlformats.org/officeDocument/2006/relationships/hyperlink" Target="https://www.vice.com/en/article/pa7dj9/flawed-algorithms-are-grading-millions-of-students-essays" TargetMode="External"/><Relationship Id="rId46" Type="http://schemas.openxmlformats.org/officeDocument/2006/relationships/hyperlink" Target="https://www.vice.com/en_us/article/z3by79/ucla-abandons-plans-to-use-facial-recognition-after-backlash" TargetMode="External"/><Relationship Id="rId20" Type="http://schemas.openxmlformats.org/officeDocument/2006/relationships/hyperlink" Target="https://www.aiaaic.org/aiaaic-repository/ai-and-algorithmic-incidents-and-controversies/raffaela-spone-deepfake-reputational-attacks" TargetMode="External"/><Relationship Id="rId41" Type="http://schemas.openxmlformats.org/officeDocument/2006/relationships/hyperlink" Target="https://www.theage.com.au/national/victoria/minority-report-crackdown-on-facial-recognition-technology-in-schools-20181005-p5080p.html" TargetMode="External"/><Relationship Id="rId54" Type="http://schemas.openxmlformats.org/officeDocument/2006/relationships/hyperlink" Target="http://www.algoritmospublicos.cl/searchbar?search=educaci%C3%B3n" TargetMode="External"/><Relationship Id="rId1" Type="http://schemas.openxmlformats.org/officeDocument/2006/relationships/hyperlink" Target="https://ai-observatory.in/database" TargetMode="External"/><Relationship Id="rId6" Type="http://schemas.openxmlformats.org/officeDocument/2006/relationships/hyperlink" Target="https://ai-watch.github.io/AI-watch-T6-X/service/" TargetMode="External"/><Relationship Id="rId15" Type="http://schemas.openxmlformats.org/officeDocument/2006/relationships/hyperlink" Target="https://www.aiaaic.org/aiaaic-repository/ai-and-algorithmic-incidents-and-controversies/washington-dc-schools-teacher-value-added-scoring" TargetMode="External"/><Relationship Id="rId23" Type="http://schemas.openxmlformats.org/officeDocument/2006/relationships/hyperlink" Target="https://www.csmonitor.com/Technology/2020/1117/Online-exams-raise-concerns-of-racial-bias-in-facial-recognition" TargetMode="External"/><Relationship Id="rId28" Type="http://schemas.openxmlformats.org/officeDocument/2006/relationships/hyperlink" Target="https://twitter.com/ejohnson99/status/1303121786637373443" TargetMode="External"/><Relationship Id="rId36" Type="http://schemas.openxmlformats.org/officeDocument/2006/relationships/hyperlink" Target="https://en.wikipedia.org/wiki/2000_SQA_examinations_controversy" TargetMode="External"/><Relationship Id="rId49" Type="http://schemas.openxmlformats.org/officeDocument/2006/relationships/hyperlink" Target="https://joi.ito.com/weblog/2018/12/05/what-the-boston-school-bus-schedule-can-teach-us-about-ai.html" TargetMode="Externa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8.xml.rels><?xml version="1.0" encoding="UTF-8" standalone="yes"?>
<Relationships xmlns="http://schemas.openxmlformats.org/package/2006/relationships"><Relationship Id="rId8" Type="http://schemas.openxmlformats.org/officeDocument/2006/relationships/hyperlink" Target="https://www.africanobservatory.ai/resources" TargetMode="External"/><Relationship Id="rId13" Type="http://schemas.openxmlformats.org/officeDocument/2006/relationships/hyperlink" Target="https://www.aiaaic.org/aiaaic-repository/about-the-aiaaic-repository" TargetMode="External"/><Relationship Id="rId18" Type="http://schemas.openxmlformats.org/officeDocument/2006/relationships/hyperlink" Target="https://eticasfoundation.org/oasi/" TargetMode="External"/><Relationship Id="rId26" Type="http://schemas.openxmlformats.org/officeDocument/2006/relationships/hyperlink" Target="https://observatoire-ia.ulaval.ca/en/function/monitoring-and-suveys/" TargetMode="External"/><Relationship Id="rId3" Type="http://schemas.openxmlformats.org/officeDocument/2006/relationships/hyperlink" Target="https://github.com/critocrito/data-scores-in-the-uk" TargetMode="External"/><Relationship Id="rId21" Type="http://schemas.openxmlformats.org/officeDocument/2006/relationships/hyperlink" Target="https://fairlac.iadb.org/en/observatorio" TargetMode="External"/><Relationship Id="rId7" Type="http://schemas.openxmlformats.org/officeDocument/2006/relationships/hyperlink" Target="https://aitopics.org/search?filters=taxnodes%3A%22Industry%7CEducation%22&amp;sort=score+desc&amp;q=ethics" TargetMode="External"/><Relationship Id="rId12" Type="http://schemas.openxmlformats.org/officeDocument/2006/relationships/hyperlink" Target="https://atlasofsurveillance.org/search?sort=vendor_asc" TargetMode="External"/><Relationship Id="rId17" Type="http://schemas.openxmlformats.org/officeDocument/2006/relationships/hyperlink" Target="http://odimpact.org/" TargetMode="External"/><Relationship Id="rId25" Type="http://schemas.openxmlformats.org/officeDocument/2006/relationships/hyperlink" Target="https://oeiac.cat/en/report/" TargetMode="External"/><Relationship Id="rId2" Type="http://schemas.openxmlformats.org/officeDocument/2006/relationships/hyperlink" Target="https://aiforgood.itu.int/gateway/" TargetMode="External"/><Relationship Id="rId16" Type="http://schemas.openxmlformats.org/officeDocument/2006/relationships/hyperlink" Target="https://docs.google.com/spreadsheets/d/1eyZZW7eZAfzlUMD8kSU30IPwshHS4ZBOyZXfEBiZum4/edit?usp=embed_facebook" TargetMode="External"/><Relationship Id="rId20" Type="http://schemas.openxmlformats.org/officeDocument/2006/relationships/hyperlink" Target="https://incidentdatabase.ai/" TargetMode="External"/><Relationship Id="rId29" Type="http://schemas.openxmlformats.org/officeDocument/2006/relationships/printerSettings" Target="../printerSettings/printerSettings8.bin"/><Relationship Id="rId1" Type="http://schemas.openxmlformats.org/officeDocument/2006/relationships/hyperlink" Target="https://oecd.ai/en/dashboards/policy-areas/PA7" TargetMode="External"/><Relationship Id="rId6" Type="http://schemas.openxmlformats.org/officeDocument/2006/relationships/hyperlink" Target="https://www.digitaleurope.org/news/case-studies-on-artificial-intelligence/" TargetMode="External"/><Relationship Id="rId11" Type="http://schemas.openxmlformats.org/officeDocument/2006/relationships/hyperlink" Target="https://foundation.mozilla.org/en/privacynotincluded/" TargetMode="External"/><Relationship Id="rId24" Type="http://schemas.openxmlformats.org/officeDocument/2006/relationships/hyperlink" Target="https://oecd.ai/en/catalogue/tools" TargetMode="External"/><Relationship Id="rId5" Type="http://schemas.openxmlformats.org/officeDocument/2006/relationships/hyperlink" Target="https://ai-watch.ec.europa.eu/topics/education_en" TargetMode="External"/><Relationship Id="rId15" Type="http://schemas.openxmlformats.org/officeDocument/2006/relationships/hyperlink" Target="http://www.algoritmospublicos.cl/" TargetMode="External"/><Relationship Id="rId23" Type="http://schemas.openxmlformats.org/officeDocument/2006/relationships/hyperlink" Target="https://imdb.uib.no/dilemmaz/articles/" TargetMode="External"/><Relationship Id="rId28" Type="http://schemas.openxmlformats.org/officeDocument/2006/relationships/hyperlink" Target="https://map.ai-global.org/" TargetMode="External"/><Relationship Id="rId10" Type="http://schemas.openxmlformats.org/officeDocument/2006/relationships/hyperlink" Target="https://doi.org/10.5281/zenodo.5855972" TargetMode="External"/><Relationship Id="rId19" Type="http://schemas.openxmlformats.org/officeDocument/2006/relationships/hyperlink" Target="https://github.com/AI-Watch/AI-watch-T6-X" TargetMode="External"/><Relationship Id="rId4" Type="http://schemas.openxmlformats.org/officeDocument/2006/relationships/hyperlink" Target="https://loti.london/resources/data-ethics-case-study-library/" TargetMode="External"/><Relationship Id="rId9" Type="http://schemas.openxmlformats.org/officeDocument/2006/relationships/hyperlink" Target="https://edri.org/wp-content/uploads/2021/06/Case-studies-Impermissible-AI-biometrics-September-2020.pdf" TargetMode="External"/><Relationship Id="rId14" Type="http://schemas.openxmlformats.org/officeDocument/2006/relationships/hyperlink" Target="https://ai-observatory.in/about" TargetMode="External"/><Relationship Id="rId22" Type="http://schemas.openxmlformats.org/officeDocument/2006/relationships/hyperlink" Target="https://indiaai.gov.in/case-studies" TargetMode="External"/><Relationship Id="rId27" Type="http://schemas.openxmlformats.org/officeDocument/2006/relationships/hyperlink" Target="https://ia.italia.it/en/ai-observatory/"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s://aitopics.org/search?filters=taxnodes%3A%22Industry%7CEducation%22&amp;sort=score+desc&amp;q=ethics" TargetMode="External"/><Relationship Id="rId13" Type="http://schemas.openxmlformats.org/officeDocument/2006/relationships/hyperlink" Target="https://atlasofsurveillance.org/search?sort=vendor_asc" TargetMode="External"/><Relationship Id="rId18" Type="http://schemas.openxmlformats.org/officeDocument/2006/relationships/hyperlink" Target="http://odimpact.org/" TargetMode="External"/><Relationship Id="rId3" Type="http://schemas.openxmlformats.org/officeDocument/2006/relationships/hyperlink" Target="https://github.com/critocrito/data-scores-in-the-uk" TargetMode="External"/><Relationship Id="rId21" Type="http://schemas.openxmlformats.org/officeDocument/2006/relationships/hyperlink" Target="https://incidentdatabase.ai/" TargetMode="External"/><Relationship Id="rId7" Type="http://schemas.openxmlformats.org/officeDocument/2006/relationships/hyperlink" Target="https://www.eticasconsulting.com/guide-to-algorithmic-auditing/" TargetMode="External"/><Relationship Id="rId12" Type="http://schemas.openxmlformats.org/officeDocument/2006/relationships/hyperlink" Target="https://foundation.mozilla.org/en/privacynotincluded/" TargetMode="External"/><Relationship Id="rId17" Type="http://schemas.openxmlformats.org/officeDocument/2006/relationships/hyperlink" Target="https://docs.google.com/spreadsheets/d/1eyZZW7eZAfzlUMD8kSU30IPwshHS4ZBOyZXfEBiZum4/edit?usp=embed_facebook" TargetMode="External"/><Relationship Id="rId2" Type="http://schemas.openxmlformats.org/officeDocument/2006/relationships/hyperlink" Target="https://aiforgood.itu.int/gateway/" TargetMode="External"/><Relationship Id="rId16" Type="http://schemas.openxmlformats.org/officeDocument/2006/relationships/hyperlink" Target="http://www.algoritmospublicos.cl/" TargetMode="External"/><Relationship Id="rId20" Type="http://schemas.openxmlformats.org/officeDocument/2006/relationships/hyperlink" Target="https://github.com/AI-Watch/AI-watch-T6-X" TargetMode="External"/><Relationship Id="rId1" Type="http://schemas.openxmlformats.org/officeDocument/2006/relationships/hyperlink" Target="https://oecd.ai/en/dashboards/policy-areas/PA7" TargetMode="External"/><Relationship Id="rId6" Type="http://schemas.openxmlformats.org/officeDocument/2006/relationships/hyperlink" Target="https://www.digitaleurope.org/news/case-studies-on-artificial-intelligence/" TargetMode="External"/><Relationship Id="rId11" Type="http://schemas.openxmlformats.org/officeDocument/2006/relationships/hyperlink" Target="https://doi.org/10.5281/zenodo.5855972" TargetMode="External"/><Relationship Id="rId24" Type="http://schemas.openxmlformats.org/officeDocument/2006/relationships/printerSettings" Target="../printerSettings/printerSettings9.bin"/><Relationship Id="rId5" Type="http://schemas.openxmlformats.org/officeDocument/2006/relationships/hyperlink" Target="https://ai-watch.ec.europa.eu/topics/education_en" TargetMode="External"/><Relationship Id="rId15" Type="http://schemas.openxmlformats.org/officeDocument/2006/relationships/hyperlink" Target="https://ai-observatory.in/about" TargetMode="External"/><Relationship Id="rId23" Type="http://schemas.openxmlformats.org/officeDocument/2006/relationships/hyperlink" Target="https://edri.org/wp-content/uploads/2021/06/Case-studies-Impermissible-AI-biometrics-September-2020.pdf" TargetMode="External"/><Relationship Id="rId10" Type="http://schemas.openxmlformats.org/officeDocument/2006/relationships/hyperlink" Target="https://edri.org/wp-content/uploads/2021/06/Case-studies-Impermissible-AI-biometrics-September-2020.pdf" TargetMode="External"/><Relationship Id="rId19" Type="http://schemas.openxmlformats.org/officeDocument/2006/relationships/hyperlink" Target="https://eticasfoundation.org/oasi/" TargetMode="External"/><Relationship Id="rId4" Type="http://schemas.openxmlformats.org/officeDocument/2006/relationships/hyperlink" Target="https://loti.london/resources/data-ethics-case-study-library/" TargetMode="External"/><Relationship Id="rId9" Type="http://schemas.openxmlformats.org/officeDocument/2006/relationships/hyperlink" Target="https://www.africanobservatory.ai/resources" TargetMode="External"/><Relationship Id="rId14" Type="http://schemas.openxmlformats.org/officeDocument/2006/relationships/hyperlink" Target="https://www.aiaaic.org/aiaaic-repository/about-the-aiaaic-repository" TargetMode="External"/><Relationship Id="rId22" Type="http://schemas.openxmlformats.org/officeDocument/2006/relationships/hyperlink" Target="https://fairlac.iadb.org/en/observatori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D442D-3EB1-4A68-916C-D8C12A0D6255}">
  <dimension ref="A1:C10"/>
  <sheetViews>
    <sheetView workbookViewId="0">
      <selection activeCell="C10" sqref="C10"/>
    </sheetView>
  </sheetViews>
  <sheetFormatPr defaultRowHeight="14.5"/>
  <cols>
    <col min="1" max="1" width="21.81640625" bestFit="1" customWidth="1"/>
    <col min="2" max="2" width="54.81640625" customWidth="1"/>
  </cols>
  <sheetData>
    <row r="1" spans="1:3">
      <c r="A1" t="s">
        <v>0</v>
      </c>
    </row>
    <row r="3" spans="1:3">
      <c r="A3" s="1" t="s">
        <v>1</v>
      </c>
      <c r="B3" s="1" t="s">
        <v>2</v>
      </c>
    </row>
    <row r="4" spans="1:3">
      <c r="A4" s="1" t="s">
        <v>3</v>
      </c>
      <c r="B4" t="s">
        <v>4</v>
      </c>
      <c r="C4" t="s">
        <v>5</v>
      </c>
    </row>
    <row r="5" spans="1:3">
      <c r="A5" s="1" t="s">
        <v>6</v>
      </c>
      <c r="B5" t="s">
        <v>7</v>
      </c>
    </row>
    <row r="6" spans="1:3">
      <c r="A6" s="1" t="s">
        <v>8</v>
      </c>
      <c r="B6" t="s">
        <v>9</v>
      </c>
    </row>
    <row r="7" spans="1:3">
      <c r="A7" s="1" t="s">
        <v>10</v>
      </c>
      <c r="B7" t="s">
        <v>11</v>
      </c>
    </row>
    <row r="8" spans="1:3">
      <c r="A8" s="1" t="s">
        <v>12</v>
      </c>
      <c r="B8" t="s">
        <v>13</v>
      </c>
    </row>
    <row r="9" spans="1:3">
      <c r="A9" s="1" t="s">
        <v>14</v>
      </c>
      <c r="B9" t="s">
        <v>15</v>
      </c>
      <c r="C9" t="s">
        <v>16</v>
      </c>
    </row>
    <row r="10" spans="1:3">
      <c r="A10" s="1" t="s">
        <v>17</v>
      </c>
      <c r="B10" t="s">
        <v>18</v>
      </c>
    </row>
  </sheetData>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0D4F4-B749-4D1A-9E57-56162B63DF10}">
  <dimension ref="A1:K249"/>
  <sheetViews>
    <sheetView tabSelected="1" workbookViewId="0">
      <pane ySplit="1" topLeftCell="A12" activePane="bottomLeft" state="frozen"/>
      <selection pane="bottomLeft" activeCell="G28" sqref="G28"/>
    </sheetView>
  </sheetViews>
  <sheetFormatPr defaultRowHeight="14.5"/>
  <cols>
    <col min="1" max="1" width="4.1796875" bestFit="1" customWidth="1"/>
    <col min="2" max="2" width="14.81640625" customWidth="1"/>
    <col min="3" max="3" width="31" customWidth="1"/>
    <col min="4" max="4" width="15" customWidth="1"/>
    <col min="5" max="5" width="15.54296875" customWidth="1"/>
    <col min="6" max="6" width="19.26953125" customWidth="1"/>
    <col min="7" max="7" width="24.26953125" customWidth="1"/>
    <col min="8" max="8" width="27.81640625" bestFit="1" customWidth="1"/>
    <col min="9" max="9" width="9.81640625" bestFit="1" customWidth="1"/>
  </cols>
  <sheetData>
    <row r="1" spans="1:9">
      <c r="A1" t="s">
        <v>19</v>
      </c>
      <c r="B1" t="s">
        <v>20</v>
      </c>
      <c r="C1" t="s">
        <v>21</v>
      </c>
      <c r="D1" t="s">
        <v>22</v>
      </c>
      <c r="E1" t="s">
        <v>23</v>
      </c>
      <c r="F1" t="s">
        <v>24</v>
      </c>
      <c r="G1" t="s">
        <v>25</v>
      </c>
      <c r="H1" t="s">
        <v>26</v>
      </c>
      <c r="I1" t="s">
        <v>27</v>
      </c>
    </row>
    <row r="2" spans="1:9">
      <c r="A2">
        <v>1</v>
      </c>
      <c r="B2" s="3" t="s">
        <v>28</v>
      </c>
      <c r="C2" t="s">
        <v>1</v>
      </c>
      <c r="D2" t="s">
        <v>29</v>
      </c>
      <c r="E2" t="s">
        <v>30</v>
      </c>
      <c r="F2" t="str">
        <f t="array" ref="F2">IF($E2&lt;&gt;"",_xlfn.TEXTJOIN(",",TRUE,IF($E$1:$E$300=$E2,ROW($D$1:$D$300),"")),"")</f>
        <v>2,25,32,51,80,139,144,149,160,183</v>
      </c>
      <c r="G2" t="str">
        <f t="array" ref="G2">_xlfn.TEXTJOIN(", ", TRUE, INDEX(D:D, _xlfn.FILTERXML("&lt;t&gt;&lt;s&gt;" &amp; SUBSTITUTE(F2, ",", "&lt;/s&gt;&lt;s&gt;") &amp; "&lt;/s&gt;&lt;/t&gt;", "//s")))</f>
        <v>string</v>
      </c>
      <c r="I2" t="s">
        <v>31</v>
      </c>
    </row>
    <row r="3" spans="1:9">
      <c r="A3">
        <v>2</v>
      </c>
      <c r="B3" s="3" t="s">
        <v>28</v>
      </c>
      <c r="C3" t="s">
        <v>32</v>
      </c>
      <c r="D3" t="s">
        <v>29</v>
      </c>
      <c r="E3" t="s">
        <v>32</v>
      </c>
      <c r="F3" t="str">
        <f t="array" ref="F3">IF($E3&lt;&gt;"",_xlfn.TEXTJOIN(",",TRUE,IF($E$1:$E$300=$E3,ROW($D$1:$D$300),"")),"")</f>
        <v>3,27,53,61,87,131,140,146,150,191</v>
      </c>
      <c r="G3" t="str">
        <f t="array" ref="G3">_xlfn.TEXTJOIN(", ", TRUE, INDEX(D:D, _xlfn.FILTERXML("&lt;t&gt;&lt;s&gt;" &amp; SUBSTITUTE(F3, ",", "&lt;/s&gt;&lt;s&gt;") &amp; "&lt;/s&gt;&lt;/t&gt;", "//s")))</f>
        <v>string</v>
      </c>
      <c r="I3" t="s">
        <v>31</v>
      </c>
    </row>
    <row r="4" spans="1:9">
      <c r="A4">
        <v>3</v>
      </c>
      <c r="B4" s="3" t="s">
        <v>28</v>
      </c>
      <c r="C4" t="s">
        <v>33</v>
      </c>
      <c r="D4" t="s">
        <v>34</v>
      </c>
      <c r="E4" t="s">
        <v>35</v>
      </c>
      <c r="F4" t="str">
        <f t="array" ref="F4">IF($E4&lt;&gt;"",_xlfn.TEXTJOIN(",",TRUE,IF($E$1:$E$300=$E4,ROW($D$1:$D$300),"")),"")</f>
        <v>4,17,35,55,69,82,115,125,156</v>
      </c>
      <c r="G4" t="str">
        <f t="array" ref="G4">_xlfn.TEXTJOIN(", ", TRUE, INDEX(D:D, _xlfn.FILTERXML("&lt;t&gt;&lt;s&gt;" &amp; SUBSTITUTE(F4, ",", "&lt;/s&gt;&lt;s&gt;") &amp; "&lt;/s&gt;&lt;/t&gt;", "//s")))</f>
        <v>Policing and Surveillance, Welfare, Health, Taxation, Elections, Education, Banking and Finance, Transport, Sanitation</v>
      </c>
      <c r="I4" t="s">
        <v>36</v>
      </c>
    </row>
    <row r="5" spans="1:9">
      <c r="A5">
        <v>4</v>
      </c>
      <c r="B5" s="3" t="s">
        <v>28</v>
      </c>
      <c r="C5" t="s">
        <v>2</v>
      </c>
      <c r="D5" t="s">
        <v>37</v>
      </c>
      <c r="E5" t="s">
        <v>38</v>
      </c>
      <c r="F5" t="str">
        <f t="array" ref="F5">IF($E5&lt;&gt;"",_xlfn.TEXTJOIN(",",TRUE,IF($E$1:$E$300=$E5,ROW($D$1:$D$300),"")),"")</f>
        <v>5,19,40,52,60,70,93,118,171,192,203</v>
      </c>
      <c r="G5" t="str">
        <f t="array" ref="G5">_xlfn.TEXTJOIN(", ", TRUE, INDEX(D:D, _xlfn.FILTERXML("&lt;t&gt;&lt;s&gt;" &amp; SUBSTITUTE(F5, ",", "&lt;/s&gt;&lt;s&gt;") &amp; "&lt;/s&gt;&lt;/t&gt;", "//s")))</f>
        <v>Facial Recognition, Social Media Surveillance, Predictive Policing, Crime Data Analytics, Sentiment Analysis, Counter-Disinformation, Beneficiary Identification for Farm Loan Waiver, Farm Loan Waiver Identification, Health Inusrance Fraud Analaysis (Ayushman Bharat), Digital Contact Tracing, Tax Fraud Analytics, Pension Fraud Analytics, Beneficiary Eligibility, Biometric Identification, Identification, Beneficiary Eligibility for Welfare Schemes, Voter Identification, School Allocation, Student Performance, Facial Recognition for Student Attendance, Credit Risk Scoring, Automated Number Plate Recognition, Worker Performance, Urban Planning</v>
      </c>
      <c r="I5" t="s">
        <v>36</v>
      </c>
    </row>
    <row r="6" spans="1:9">
      <c r="A6">
        <v>5</v>
      </c>
      <c r="B6" s="3" t="s">
        <v>28</v>
      </c>
      <c r="C6" t="s">
        <v>39</v>
      </c>
      <c r="D6" t="s">
        <v>40</v>
      </c>
      <c r="E6" t="s">
        <v>41</v>
      </c>
      <c r="F6" t="str">
        <f t="array" ref="F6">IF($E6&lt;&gt;"",_xlfn.TEXTJOIN(",",TRUE,IF($E$1:$E$300=$E6,ROW($D$1:$D$300),"")),"")</f>
        <v>6,34,59,67,84,86,119,151,165</v>
      </c>
      <c r="G6" t="str">
        <f t="array" ref="G6">_xlfn.TEXTJOIN(", ", TRUE, INDEX(D:D, _xlfn.FILTERXML("&lt;t&gt;&lt;s&gt;" &amp; SUBSTITUTE(F6, ",", "&lt;/s&gt;&lt;s&gt;") &amp; "&lt;/s&gt;&lt;/t&gt;", "//s")))</f>
        <v xml:space="preserve">New Delhi, Chennai, Chitoor, Surat, Maharasthra, Vijaywada, Jaipur, Mumbai, Punjab, Uttarakhand, Gurgaon, Rajasthan, Telangana, Nagpur, Uttar Pradesh, Gujarat, Kolkata, Bihar, Across India, Kerala, Maharashtra, Haryana, Jharkhand, Orissa, Karnataka, Odisha, Tamil Nadu, Madhya Pradesh, Telangana, Bihar, Kompally Municipality, Telangana, Andhra Pradesh, Coimbatore, Behrampur, Kolkata, Pimpri Chinchwad, Chandigarh, Indore </v>
      </c>
      <c r="I6" t="s">
        <v>31</v>
      </c>
    </row>
    <row r="7" spans="1:9">
      <c r="A7">
        <v>6</v>
      </c>
      <c r="B7" s="3" t="s">
        <v>28</v>
      </c>
      <c r="C7" t="s">
        <v>42</v>
      </c>
      <c r="D7" t="s">
        <v>29</v>
      </c>
      <c r="E7" t="s">
        <v>43</v>
      </c>
      <c r="F7" t="str">
        <f t="array" ref="F7">IF($E7&lt;&gt;"",_xlfn.TEXTJOIN(",",TRUE,IF($E$1:$E$300=$E7,ROW($D$1:$D$300),"")),"")</f>
        <v>7,8,15,39,95,96,117,226</v>
      </c>
      <c r="G7" t="str">
        <f t="array" ref="G7">_xlfn.TEXTJOIN(", ", TRUE, INDEX(D:D, _xlfn.FILTERXML("&lt;t&gt;&lt;s&gt;" &amp; SUBSTITUTE(F7, ",", "&lt;/s&gt;&lt;s&gt;") &amp; "&lt;/s&gt;&lt;/t&gt;", "//s")))</f>
        <v>string</v>
      </c>
      <c r="I7" t="s">
        <v>44</v>
      </c>
    </row>
    <row r="8" spans="1:9">
      <c r="A8">
        <v>7</v>
      </c>
      <c r="B8" s="3" t="s">
        <v>28</v>
      </c>
      <c r="C8" t="s">
        <v>45</v>
      </c>
      <c r="D8" t="s">
        <v>46</v>
      </c>
      <c r="E8" t="s">
        <v>43</v>
      </c>
      <c r="F8" t="str">
        <f t="array" ref="F8">IF($E8&lt;&gt;"",_xlfn.TEXTJOIN(",",TRUE,IF($E$1:$E$300=$E8,ROW($D$1:$D$300),"")),"")</f>
        <v>7,8,15,39,95,96,117,226</v>
      </c>
      <c r="G8" t="str">
        <f t="array" ref="G8">_xlfn.TEXTJOIN(", ", TRUE, INDEX(D:D, _xlfn.FILTERXML("&lt;t&gt;&lt;s&gt;" &amp; SUBSTITUTE(F8, ",", "&lt;/s&gt;&lt;s&gt;") &amp; "&lt;/s&gt;&lt;/t&gt;", "//s")))</f>
        <v>string</v>
      </c>
      <c r="I8" t="s">
        <v>44</v>
      </c>
    </row>
    <row r="9" spans="1:9">
      <c r="A9">
        <v>8</v>
      </c>
      <c r="B9" s="3" t="s">
        <v>28</v>
      </c>
      <c r="C9" t="s">
        <v>47</v>
      </c>
      <c r="D9" t="s">
        <v>48</v>
      </c>
      <c r="E9" t="s">
        <v>49</v>
      </c>
      <c r="F9" t="str">
        <f t="array" ref="F9">IF($E9&lt;&gt;"",_xlfn.TEXTJOIN(",",TRUE,IF($E$1:$E$300=$E9,ROW($D$1:$D$300),"")),"")</f>
        <v>9,30,33,62,74,134,152,194</v>
      </c>
      <c r="G9" t="str">
        <f t="array" ref="G9">_xlfn.TEXTJOIN(", ", TRUE, INDEX(D:D, _xlfn.FILTERXML("&lt;t&gt;&lt;s&gt;" &amp; SUBSTITUTE(F9, ",", "&lt;/s&gt;&lt;s&gt;") &amp; "&lt;/s&gt;&lt;/t&gt;", "//s")))</f>
        <v>YYYY</v>
      </c>
      <c r="I9" t="s">
        <v>31</v>
      </c>
    </row>
    <row r="10" spans="1:9">
      <c r="A10">
        <v>9</v>
      </c>
      <c r="B10" s="3" t="s">
        <v>28</v>
      </c>
      <c r="C10" t="s">
        <v>50</v>
      </c>
      <c r="D10" t="s">
        <v>29</v>
      </c>
      <c r="E10" t="s">
        <v>51</v>
      </c>
      <c r="F10" t="str">
        <f t="array" ref="F10">IF($E10&lt;&gt;"",_xlfn.TEXTJOIN(",",TRUE,IF($E$1:$E$300=$E10,ROW($D$1:$D$300),"")),"")</f>
        <v>10</v>
      </c>
      <c r="G10" t="str">
        <f t="array" ref="G10">_xlfn.TEXTJOIN(", ", TRUE, INDEX(D:D, _xlfn.FILTERXML("&lt;t&gt;&lt;s&gt;" &amp; SUBSTITUTE(F10, ",", "&lt;/s&gt;&lt;s&gt;") &amp; "&lt;/s&gt;&lt;/t&gt;", "//s")))</f>
        <v>string</v>
      </c>
      <c r="I10" t="s">
        <v>52</v>
      </c>
    </row>
    <row r="11" spans="1:9">
      <c r="A11">
        <v>10</v>
      </c>
      <c r="B11" s="3" t="s">
        <v>28</v>
      </c>
      <c r="C11" t="s">
        <v>53</v>
      </c>
      <c r="D11" t="s">
        <v>29</v>
      </c>
      <c r="E11" t="s">
        <v>53</v>
      </c>
      <c r="F11" t="str">
        <f t="array" ref="F11">IF($E11&lt;&gt;"",_xlfn.TEXTJOIN(",",TRUE,IF($E$1:$E$300=$E11,ROW($D$1:$D$300),"")),"")</f>
        <v>11,64,66</v>
      </c>
      <c r="G11" t="str">
        <f t="array" ref="G11">_xlfn.TEXTJOIN(", ", TRUE, INDEX(D:D, _xlfn.FILTERXML("&lt;t&gt;&lt;s&gt;" &amp; SUBSTITUTE(F11, ",", "&lt;/s&gt;&lt;s&gt;") &amp; "&lt;/s&gt;&lt;/t&gt;", "//s")))</f>
        <v>string</v>
      </c>
      <c r="I11" t="s">
        <v>36</v>
      </c>
    </row>
    <row r="12" spans="1:9">
      <c r="A12">
        <v>11</v>
      </c>
      <c r="B12" s="3" t="s">
        <v>28</v>
      </c>
      <c r="C12" t="s">
        <v>54</v>
      </c>
      <c r="D12" t="s">
        <v>29</v>
      </c>
      <c r="E12" t="s">
        <v>54</v>
      </c>
      <c r="F12" t="str">
        <f t="array" ref="F12">IF($E12&lt;&gt;"",_xlfn.TEXTJOIN(",",TRUE,IF($E$1:$E$300=$E12,ROW($D$1:$D$300),"")),"")</f>
        <v>12,37,58,68,114</v>
      </c>
      <c r="G12" t="str">
        <f t="array" ref="G12">_xlfn.TEXTJOIN(", ", TRUE, INDEX(D:D, _xlfn.FILTERXML("&lt;t&gt;&lt;s&gt;" &amp; SUBSTITUTE(F12, ",", "&lt;/s&gt;&lt;s&gt;") &amp; "&lt;/s&gt;&lt;/t&gt;", "//s")))</f>
        <v>string</v>
      </c>
      <c r="I12" t="s">
        <v>44</v>
      </c>
    </row>
    <row r="13" spans="1:9">
      <c r="A13">
        <v>12</v>
      </c>
      <c r="B13" s="3" t="s">
        <v>28</v>
      </c>
      <c r="C13" t="s">
        <v>55</v>
      </c>
      <c r="D13" t="s">
        <v>56</v>
      </c>
      <c r="E13" t="s">
        <v>57</v>
      </c>
      <c r="F13" t="str">
        <f t="array" ref="F13">IF($E13&lt;&gt;"",_xlfn.TEXTJOIN(",",TRUE,IF($E$1:$E$300=$E13,ROW($D$1:$D$300),"")),"")</f>
        <v>13,23,24,63,77</v>
      </c>
      <c r="G13" t="str">
        <f t="array" ref="G13">_xlfn.TEXTJOIN(", ", TRUE, INDEX(D:D, _xlfn.FILTERXML("&lt;t&gt;&lt;s&gt;" &amp; SUBSTITUTE(F13, ",", "&lt;/s&gt;&lt;s&gt;") &amp; "&lt;/s&gt;&lt;/t&gt;", "//s")))</f>
        <v>proposed, implemented</v>
      </c>
      <c r="I13" t="s">
        <v>31</v>
      </c>
    </row>
    <row r="14" spans="1:9">
      <c r="A14">
        <v>13</v>
      </c>
      <c r="B14" s="3" t="s">
        <v>28</v>
      </c>
      <c r="C14" t="s">
        <v>58</v>
      </c>
      <c r="D14" t="s">
        <v>59</v>
      </c>
      <c r="E14" t="s">
        <v>60</v>
      </c>
      <c r="F14" t="str">
        <f t="array" ref="F14">IF($E14&lt;&gt;"",_xlfn.TEXTJOIN(",",TRUE,IF($E$1:$E$300=$E14,ROW($D$1:$D$300),"")),"")</f>
        <v>14,28,48,65,79,141,147,159,162,185,244</v>
      </c>
      <c r="G14" t="str">
        <f t="array" ref="G14">_xlfn.TEXTJOIN(", ", TRUE, INDEX(D:D, _xlfn.FILTERXML("&lt;t&gt;&lt;s&gt;" &amp; SUBSTITUTE(F14, ",", "&lt;/s&gt;&lt;s&gt;") &amp; "&lt;/s&gt;&lt;/t&gt;", "//s")))</f>
        <v>URLs</v>
      </c>
      <c r="I14" t="s">
        <v>31</v>
      </c>
    </row>
    <row r="15" spans="1:9">
      <c r="A15">
        <v>14</v>
      </c>
      <c r="B15" s="3" t="s">
        <v>61</v>
      </c>
      <c r="C15" t="s">
        <v>62</v>
      </c>
      <c r="D15" t="s">
        <v>63</v>
      </c>
      <c r="E15" t="s">
        <v>43</v>
      </c>
      <c r="F15" t="str">
        <f t="array" ref="F15">IF($E15&lt;&gt;"",_xlfn.TEXTJOIN(",",TRUE,IF($E$1:$E$300=$E15,ROW($D$1:$D$300),"")),"")</f>
        <v>7,8,15,39,95,96,117,226</v>
      </c>
      <c r="G15" t="str">
        <f t="array" ref="G15">_xlfn.TEXTJOIN(", ", TRUE, INDEX(D:D, _xlfn.FILTERXML("&lt;t&gt;&lt;s&gt;" &amp; SUBSTITUTE(F15, ",", "&lt;/s&gt;&lt;s&gt;") &amp; "&lt;/s&gt;&lt;/t&gt;", "//s")))</f>
        <v>string</v>
      </c>
      <c r="I15" t="s">
        <v>44</v>
      </c>
    </row>
    <row r="16" spans="1:9">
      <c r="A16">
        <v>15</v>
      </c>
      <c r="B16" s="3" t="s">
        <v>61</v>
      </c>
      <c r="C16" t="s">
        <v>64</v>
      </c>
      <c r="D16" t="s">
        <v>65</v>
      </c>
      <c r="E16" t="s">
        <v>66</v>
      </c>
      <c r="F16" t="str">
        <f t="array" ref="F16">IF($E16&lt;&gt;"",_xlfn.TEXTJOIN(",",TRUE,IF($E$1:$E$300=$E16,ROW($D$1:$D$300),"")),"")</f>
        <v>16,20,21</v>
      </c>
      <c r="G16" t="str">
        <f t="array" ref="G16">_xlfn.TEXTJOIN(", ", TRUE, INDEX(D:D, _xlfn.FILTERXML("&lt;t&gt;&lt;s&gt;" &amp; SUBSTITUTE(F16, ",", "&lt;/s&gt;&lt;s&gt;") &amp; "&lt;/s&gt;&lt;/t&gt;", "//s")))</f>
        <v>Local, National, Rational</v>
      </c>
      <c r="I16" t="s">
        <v>36</v>
      </c>
    </row>
    <row r="17" spans="1:9">
      <c r="A17">
        <v>16</v>
      </c>
      <c r="B17" s="3" t="s">
        <v>61</v>
      </c>
      <c r="C17" t="s">
        <v>67</v>
      </c>
      <c r="D17" t="s">
        <v>68</v>
      </c>
      <c r="E17" t="s">
        <v>35</v>
      </c>
      <c r="F17" t="str">
        <f t="array" ref="F17">IF($E17&lt;&gt;"",_xlfn.TEXTJOIN(",",TRUE,IF($E$1:$E$300=$E17,ROW($D$1:$D$300),"")),"")</f>
        <v>4,17,35,55,69,82,115,125,156</v>
      </c>
      <c r="G17" t="str">
        <f t="array" ref="G17">_xlfn.TEXTJOIN(", ", TRUE, INDEX(D:D, _xlfn.FILTERXML("&lt;t&gt;&lt;s&gt;" &amp; SUBSTITUTE(F17, ",", "&lt;/s&gt;&lt;s&gt;") &amp; "&lt;/s&gt;&lt;/t&gt;", "//s")))</f>
        <v>Policing and Surveillance, Welfare, Health, Taxation, Elections, Education, Banking and Finance, Transport, Sanitation</v>
      </c>
      <c r="I17" t="s">
        <v>36</v>
      </c>
    </row>
    <row r="18" spans="1:9">
      <c r="A18">
        <v>17</v>
      </c>
      <c r="B18" s="3" t="s">
        <v>61</v>
      </c>
      <c r="C18" t="s">
        <v>69</v>
      </c>
      <c r="D18" t="s">
        <v>70</v>
      </c>
      <c r="E18" t="s">
        <v>71</v>
      </c>
      <c r="F18" t="str">
        <f t="array" ref="F18">IF($E18&lt;&gt;"",_xlfn.TEXTJOIN(",",TRUE,IF($E$1:$E$300=$E18,ROW($D$1:$D$300),"")),"")</f>
        <v>18,56,166,169,189,202</v>
      </c>
      <c r="G18" t="str">
        <f t="array" ref="G18">_xlfn.TEXTJOIN(", ", TRUE, INDEX(D:D, _xlfn.FILTERXML("&lt;t&gt;&lt;s&gt;" &amp; SUBSTITUTE(F18, ",", "&lt;/s&gt;&lt;s&gt;") &amp; "&lt;/s&gt;&lt;/t&gt;", "//s")))</f>
        <v>Agriculture, forestry, fishing and hunting, Cultural services., Education n.e.c., Executive and legislative organs, financial and fiscal affairs, external affairs., Family and children., Foreign economic aid., Fuel and energy, General economic, commercial and labour affair, General public services n.e.c., General services., Health n.e.c., Hospital services., Housing and community amenities n.e.c., Housing., Law courts, Medical products, appliances and equipment., Military defence., Old age., Police services, Public health services., Public order and safety n.e.c., R&amp;d economic affairs, R&amp;d education., R&amp;d general public services., R&amp;d health., Recreational and sporting services., Social exclusion n.e.c., Social protection n.e.c., Transport, Unemployment., Water supply</v>
      </c>
      <c r="I18" t="s">
        <v>36</v>
      </c>
    </row>
    <row r="19" spans="1:9">
      <c r="A19">
        <v>18</v>
      </c>
      <c r="B19" s="3" t="s">
        <v>61</v>
      </c>
      <c r="C19" t="s">
        <v>72</v>
      </c>
      <c r="D19" t="s">
        <v>29</v>
      </c>
      <c r="E19" t="s">
        <v>38</v>
      </c>
      <c r="F19" t="str">
        <f t="array" ref="F19">IF($E19&lt;&gt;"",_xlfn.TEXTJOIN(",",TRUE,IF($E$1:$E$300=$E19,ROW($D$1:$D$300),"")),"")</f>
        <v>5,19,40,52,60,70,93,118,171,192,203</v>
      </c>
      <c r="G19" t="str">
        <f t="array" ref="G19">_xlfn.TEXTJOIN(", ", TRUE, INDEX(D:D, _xlfn.FILTERXML("&lt;t&gt;&lt;s&gt;" &amp; SUBSTITUTE(F19, ",", "&lt;/s&gt;&lt;s&gt;") &amp; "&lt;/s&gt;&lt;/t&gt;", "//s")))</f>
        <v>Facial Recognition, Social Media Surveillance, Predictive Policing, Crime Data Analytics, Sentiment Analysis, Counter-Disinformation, Beneficiary Identification for Farm Loan Waiver, Farm Loan Waiver Identification, Health Inusrance Fraud Analaysis (Ayushman Bharat), Digital Contact Tracing, Tax Fraud Analytics, Pension Fraud Analytics, Beneficiary Eligibility, Biometric Identification, Identification, Beneficiary Eligibility for Welfare Schemes, Voter Identification, School Allocation, Student Performance, Facial Recognition for Student Attendance, Credit Risk Scoring, Automated Number Plate Recognition, Worker Performance, Urban Planning</v>
      </c>
      <c r="I19" t="s">
        <v>36</v>
      </c>
    </row>
    <row r="20" spans="1:9">
      <c r="A20">
        <v>19</v>
      </c>
      <c r="B20" s="3" t="s">
        <v>61</v>
      </c>
      <c r="C20" t="s">
        <v>73</v>
      </c>
      <c r="D20" t="s">
        <v>74</v>
      </c>
      <c r="E20" t="s">
        <v>66</v>
      </c>
      <c r="F20" t="str">
        <f t="array" ref="F20">IF($E20&lt;&gt;"",_xlfn.TEXTJOIN(",",TRUE,IF($E$1:$E$300=$E20,ROW($D$1:$D$300),"")),"")</f>
        <v>16,20,21</v>
      </c>
      <c r="G20" t="str">
        <f t="array" ref="G20">_xlfn.TEXTJOIN(", ", TRUE, INDEX(D:D, _xlfn.FILTERXML("&lt;t&gt;&lt;s&gt;" &amp; SUBSTITUTE(F20, ",", "&lt;/s&gt;&lt;s&gt;") &amp; "&lt;/s&gt;&lt;/t&gt;", "//s")))</f>
        <v>Local, National, Rational</v>
      </c>
      <c r="I20" t="s">
        <v>75</v>
      </c>
    </row>
    <row r="21" spans="1:9">
      <c r="A21">
        <v>20</v>
      </c>
      <c r="B21" s="3" t="s">
        <v>61</v>
      </c>
      <c r="C21" t="s">
        <v>76</v>
      </c>
      <c r="D21" t="s">
        <v>74</v>
      </c>
      <c r="E21" t="s">
        <v>66</v>
      </c>
      <c r="F21" t="str">
        <f t="array" ref="F21">IF($E21&lt;&gt;"",_xlfn.TEXTJOIN(",",TRUE,IF($E$1:$E$300=$E21,ROW($D$1:$D$300),"")),"")</f>
        <v>16,20,21</v>
      </c>
      <c r="G21" t="str">
        <f t="array" ref="G21">_xlfn.TEXTJOIN(", ", TRUE, INDEX(D:D, _xlfn.FILTERXML("&lt;t&gt;&lt;s&gt;" &amp; SUBSTITUTE(F21, ",", "&lt;/s&gt;&lt;s&gt;") &amp; "&lt;/s&gt;&lt;/t&gt;", "//s")))</f>
        <v>Local, National, Rational</v>
      </c>
      <c r="I21" t="s">
        <v>75</v>
      </c>
    </row>
    <row r="22" spans="1:9">
      <c r="A22">
        <v>21</v>
      </c>
      <c r="B22" s="3" t="s">
        <v>61</v>
      </c>
      <c r="C22" t="s">
        <v>77</v>
      </c>
      <c r="D22" t="s">
        <v>78</v>
      </c>
      <c r="E22" t="s">
        <v>79</v>
      </c>
      <c r="F22" t="str">
        <f t="array" ref="F22">IF($E22&lt;&gt;"",_xlfn.TEXTJOIN(",",TRUE,IF($E$1:$E$300=$E22,ROW($D$1:$D$300),"")),"")</f>
        <v>22,224</v>
      </c>
      <c r="G22" t="str">
        <f t="array" ref="G22">_xlfn.TEXTJOIN(", ", TRUE, INDEX(D:D, _xlfn.FILTERXML("&lt;t&gt;&lt;s&gt;" &amp; SUBSTITUTE(F22, ",", "&lt;/s&gt;&lt;s&gt;") &amp; "&lt;/s&gt;&lt;/t&gt;", "//s")))</f>
        <v>undefined</v>
      </c>
      <c r="I22" t="s">
        <v>36</v>
      </c>
    </row>
    <row r="23" spans="1:9">
      <c r="A23">
        <v>22</v>
      </c>
      <c r="B23" s="3" t="s">
        <v>61</v>
      </c>
      <c r="C23" t="s">
        <v>57</v>
      </c>
      <c r="D23" t="s">
        <v>29</v>
      </c>
      <c r="E23" t="s">
        <v>57</v>
      </c>
      <c r="F23" t="str">
        <f t="array" ref="F23">IF($E23&lt;&gt;"",_xlfn.TEXTJOIN(",",TRUE,IF($E$1:$E$300=$E23,ROW($D$1:$D$300),"")),"")</f>
        <v>13,23,24,63,77</v>
      </c>
      <c r="G23" t="str">
        <f t="array" ref="G23">_xlfn.TEXTJOIN(", ", TRUE, INDEX(D:D, _xlfn.FILTERXML("&lt;t&gt;&lt;s&gt;" &amp; SUBSTITUTE(F23, ",", "&lt;/s&gt;&lt;s&gt;") &amp; "&lt;/s&gt;&lt;/t&gt;", "//s")))</f>
        <v>proposed, implemented</v>
      </c>
      <c r="I23" t="s">
        <v>31</v>
      </c>
    </row>
    <row r="24" spans="1:9">
      <c r="A24">
        <v>23</v>
      </c>
      <c r="B24" s="3" t="s">
        <v>61</v>
      </c>
      <c r="C24" t="s">
        <v>80</v>
      </c>
      <c r="D24" t="s">
        <v>74</v>
      </c>
      <c r="E24" t="s">
        <v>57</v>
      </c>
      <c r="F24" t="str">
        <f t="array" ref="F24">IF($E24&lt;&gt;"",_xlfn.TEXTJOIN(",",TRUE,IF($E$1:$E$300=$E24,ROW($D$1:$D$300),"")),"")</f>
        <v>13,23,24,63,77</v>
      </c>
      <c r="G24" t="str">
        <f t="array" ref="G24">_xlfn.TEXTJOIN(", ", TRUE, INDEX(D:D, _xlfn.FILTERXML("&lt;t&gt;&lt;s&gt;" &amp; SUBSTITUTE(F24, ",", "&lt;/s&gt;&lt;s&gt;") &amp; "&lt;/s&gt;&lt;/t&gt;", "//s")))</f>
        <v>proposed, implemented</v>
      </c>
      <c r="I24" t="s">
        <v>31</v>
      </c>
    </row>
    <row r="25" spans="1:9">
      <c r="A25">
        <v>24</v>
      </c>
      <c r="B25" s="3" t="s">
        <v>61</v>
      </c>
      <c r="C25" t="s">
        <v>30</v>
      </c>
      <c r="D25" t="s">
        <v>29</v>
      </c>
      <c r="E25" t="s">
        <v>30</v>
      </c>
      <c r="F25" t="str">
        <f t="array" ref="F25">IF($E25&lt;&gt;"",_xlfn.TEXTJOIN(",",TRUE,IF($E$1:$E$300=$E25,ROW($D$1:$D$300),"")),"")</f>
        <v>2,25,32,51,80,139,144,149,160,183</v>
      </c>
      <c r="G25" t="str">
        <f t="array" ref="G25">_xlfn.TEXTJOIN(", ", TRUE, INDEX(D:D, _xlfn.FILTERXML("&lt;t&gt;&lt;s&gt;" &amp; SUBSTITUTE(F25, ",", "&lt;/s&gt;&lt;s&gt;") &amp; "&lt;/s&gt;&lt;/t&gt;", "//s")))</f>
        <v>string</v>
      </c>
      <c r="I25" t="s">
        <v>31</v>
      </c>
    </row>
    <row r="26" spans="1:9">
      <c r="A26">
        <v>25</v>
      </c>
      <c r="B26" s="3" t="s">
        <v>61</v>
      </c>
      <c r="C26" t="s">
        <v>81</v>
      </c>
      <c r="D26" t="s">
        <v>29</v>
      </c>
      <c r="E26" t="s">
        <v>82</v>
      </c>
      <c r="F26" t="str">
        <f t="array" ref="F26">IF($E26&lt;&gt;"",_xlfn.TEXTJOIN(",",TRUE,IF($E$1:$E$300=$E26,ROW($D$1:$D$300),"")),"")</f>
        <v>26,36,121,184</v>
      </c>
      <c r="G26" t="str">
        <f t="array" ref="G26">_xlfn.TEXTJOIN(", ", TRUE, INDEX(D:D, _xlfn.FILTERXML("&lt;t&gt;&lt;s&gt;" &amp; SUBSTITUTE(F26, ",", "&lt;/s&gt;&lt;s&gt;") &amp; "&lt;/s&gt;&lt;/t&gt;", "//s")))</f>
        <v>string</v>
      </c>
      <c r="I26" t="s">
        <v>52</v>
      </c>
    </row>
    <row r="27" spans="1:9">
      <c r="A27">
        <v>26</v>
      </c>
      <c r="B27" s="3" t="s">
        <v>61</v>
      </c>
      <c r="C27" t="s">
        <v>32</v>
      </c>
      <c r="D27" t="s">
        <v>29</v>
      </c>
      <c r="E27" t="s">
        <v>32</v>
      </c>
      <c r="F27" t="str">
        <f t="array" ref="F27">IF($E27&lt;&gt;"",_xlfn.TEXTJOIN(",",TRUE,IF($E$1:$E$300=$E27,ROW($D$1:$D$300),"")),"")</f>
        <v>3,27,53,61,87,131,140,146,150,191</v>
      </c>
      <c r="G27" t="str">
        <f t="array" ref="G27">_xlfn.TEXTJOIN(", ", TRUE, INDEX(D:D, _xlfn.FILTERXML("&lt;t&gt;&lt;s&gt;" &amp; SUBSTITUTE(F27, ",", "&lt;/s&gt;&lt;s&gt;") &amp; "&lt;/s&gt;&lt;/t&gt;", "//s")))</f>
        <v>string</v>
      </c>
      <c r="I27" t="s">
        <v>31</v>
      </c>
    </row>
    <row r="28" spans="1:9">
      <c r="A28">
        <v>27</v>
      </c>
      <c r="B28" s="3" t="s">
        <v>61</v>
      </c>
      <c r="C28" t="s">
        <v>60</v>
      </c>
      <c r="D28" t="s">
        <v>59</v>
      </c>
      <c r="E28" t="s">
        <v>60</v>
      </c>
      <c r="F28" t="str">
        <f t="array" ref="F28">IF($E28&lt;&gt;"",_xlfn.TEXTJOIN(",",TRUE,IF($E$1:$E$300=$E28,ROW($D$1:$D$300),"")),"")</f>
        <v>14,28,48,65,79,141,147,159,162,185,244</v>
      </c>
      <c r="G28" t="str">
        <f t="array" ref="G28">_xlfn.TEXTJOIN(", ", TRUE, INDEX(D:D, _xlfn.FILTERXML("&lt;t&gt;&lt;s&gt;" &amp; SUBSTITUTE(F28, ",", "&lt;/s&gt;&lt;s&gt;") &amp; "&lt;/s&gt;&lt;/t&gt;", "//s")))</f>
        <v>URLs</v>
      </c>
      <c r="I28" t="s">
        <v>31</v>
      </c>
    </row>
    <row r="29" spans="1:9">
      <c r="A29">
        <v>28</v>
      </c>
      <c r="B29" s="3" t="s">
        <v>61</v>
      </c>
      <c r="C29" t="s">
        <v>83</v>
      </c>
      <c r="D29" t="s">
        <v>59</v>
      </c>
      <c r="E29" t="s">
        <v>83</v>
      </c>
      <c r="F29" t="str">
        <f t="array" ref="F29">IF($E29&lt;&gt;"",_xlfn.TEXTJOIN(",",TRUE,IF($E$1:$E$300=$E29,ROW($D$1:$D$300),"")),"")</f>
        <v>29,49,148</v>
      </c>
      <c r="G29" t="str">
        <f t="array" ref="G29">_xlfn.TEXTJOIN(", ", TRUE, INDEX(D:D, _xlfn.FILTERXML("&lt;t&gt;&lt;s&gt;" &amp; SUBSTITUTE(F29, ",", "&lt;/s&gt;&lt;s&gt;") &amp; "&lt;/s&gt;&lt;/t&gt;", "//s")))</f>
        <v>URLs</v>
      </c>
      <c r="I29" t="s">
        <v>31</v>
      </c>
    </row>
    <row r="30" spans="1:9">
      <c r="A30">
        <v>29</v>
      </c>
      <c r="B30" s="3" t="s">
        <v>61</v>
      </c>
      <c r="C30" t="s">
        <v>84</v>
      </c>
      <c r="D30" t="s">
        <v>85</v>
      </c>
      <c r="E30" t="s">
        <v>49</v>
      </c>
      <c r="F30" t="str">
        <f t="array" ref="F30">IF($E30&lt;&gt;"",_xlfn.TEXTJOIN(",",TRUE,IF($E$1:$E$300=$E30,ROW($D$1:$D$300),"")),"")</f>
        <v>9,30,33,62,74,134,152,194</v>
      </c>
      <c r="G30" t="str">
        <f t="array" ref="G30">_xlfn.TEXTJOIN(", ", TRUE, INDEX(D:D, _xlfn.FILTERXML("&lt;t&gt;&lt;s&gt;" &amp; SUBSTITUTE(F30, ",", "&lt;/s&gt;&lt;s&gt;") &amp; "&lt;/s&gt;&lt;/t&gt;", "//s")))</f>
        <v>YYYY</v>
      </c>
      <c r="I30" t="s">
        <v>31</v>
      </c>
    </row>
    <row r="31" spans="1:9">
      <c r="A31">
        <v>30</v>
      </c>
      <c r="B31" t="s">
        <v>86</v>
      </c>
      <c r="C31" t="s">
        <v>87</v>
      </c>
      <c r="D31" t="s">
        <v>88</v>
      </c>
      <c r="E31" t="s">
        <v>89</v>
      </c>
      <c r="F31" t="str">
        <f t="array" ref="F31">IF($E31&lt;&gt;"",_xlfn.TEXTJOIN(",",TRUE,IF($E$1:$E$300=$E31,ROW($D$1:$D$300),"")),"")</f>
        <v>31</v>
      </c>
      <c r="G31" t="str">
        <f t="array" ref="G31">_xlfn.TEXTJOIN(", ", TRUE, INDEX(D:D, _xlfn.FILTERXML("&lt;t&gt;&lt;s&gt;" &amp; SUBSTITUTE(F31, ",", "&lt;/s&gt;&lt;s&gt;") &amp; "&lt;/s&gt;&lt;/t&gt;", "//s")))</f>
        <v>int</v>
      </c>
      <c r="I31" t="s">
        <v>31</v>
      </c>
    </row>
    <row r="32" spans="1:9">
      <c r="A32">
        <v>31</v>
      </c>
      <c r="B32" t="s">
        <v>86</v>
      </c>
      <c r="C32" t="s">
        <v>30</v>
      </c>
      <c r="D32" t="s">
        <v>29</v>
      </c>
      <c r="E32" t="s">
        <v>30</v>
      </c>
      <c r="F32" t="str">
        <f t="array" ref="F32">IF($E32&lt;&gt;"",_xlfn.TEXTJOIN(",",TRUE,IF($E$1:$E$300=$E32,ROW($D$1:$D$300),"")),"")</f>
        <v>2,25,32,51,80,139,144,149,160,183</v>
      </c>
      <c r="G32" t="str">
        <f t="array" ref="G32">_xlfn.TEXTJOIN(", ", TRUE, INDEX(D:D, _xlfn.FILTERXML("&lt;t&gt;&lt;s&gt;" &amp; SUBSTITUTE(F32, ",", "&lt;/s&gt;&lt;s&gt;") &amp; "&lt;/s&gt;&lt;/t&gt;", "//s")))</f>
        <v>string</v>
      </c>
      <c r="I32" t="s">
        <v>31</v>
      </c>
    </row>
    <row r="33" spans="1:11">
      <c r="A33">
        <v>32</v>
      </c>
      <c r="B33" t="s">
        <v>86</v>
      </c>
      <c r="C33" t="s">
        <v>90</v>
      </c>
      <c r="D33" t="s">
        <v>48</v>
      </c>
      <c r="E33" t="s">
        <v>49</v>
      </c>
      <c r="F33" t="str">
        <f t="array" ref="F33">IF($E33&lt;&gt;"",_xlfn.TEXTJOIN(",",TRUE,IF($E$1:$E$300=$E33,ROW($D$1:$D$300),"")),"")</f>
        <v>9,30,33,62,74,134,152,194</v>
      </c>
      <c r="G33" t="str">
        <f t="array" ref="G33">_xlfn.TEXTJOIN(", ", TRUE, INDEX(D:D, _xlfn.FILTERXML("&lt;t&gt;&lt;s&gt;" &amp; SUBSTITUTE(F33, ",", "&lt;/s&gt;&lt;s&gt;") &amp; "&lt;/s&gt;&lt;/t&gt;", "//s")))</f>
        <v>YYYY</v>
      </c>
      <c r="I33" t="s">
        <v>31</v>
      </c>
    </row>
    <row r="34" spans="1:11">
      <c r="A34">
        <v>33</v>
      </c>
      <c r="B34" t="s">
        <v>86</v>
      </c>
      <c r="C34" t="s">
        <v>91</v>
      </c>
      <c r="D34" t="s">
        <v>92</v>
      </c>
      <c r="E34" t="s">
        <v>41</v>
      </c>
      <c r="F34" t="str">
        <f t="array" ref="F34">IF($E34&lt;&gt;"",_xlfn.TEXTJOIN(",",TRUE,IF($E$1:$E$300=$E34,ROW($D$1:$D$300),"")),"")</f>
        <v>6,34,59,67,84,86,119,151,165</v>
      </c>
      <c r="G34" t="str">
        <f t="array" ref="G34">_xlfn.TEXTJOIN(", ", TRUE, INDEX(D:D, _xlfn.FILTERXML("&lt;t&gt;&lt;s&gt;" &amp; SUBSTITUTE(F34, ",", "&lt;/s&gt;&lt;s&gt;") &amp; "&lt;/s&gt;&lt;/t&gt;", "//s")))</f>
        <v xml:space="preserve">New Delhi, Chennai, Chitoor, Surat, Maharasthra, Vijaywada, Jaipur, Mumbai, Punjab, Uttarakhand, Gurgaon, Rajasthan, Telangana, Nagpur, Uttar Pradesh, Gujarat, Kolkata, Bihar, Across India, Kerala, Maharashtra, Haryana, Jharkhand, Orissa, Karnataka, Odisha, Tamil Nadu, Madhya Pradesh, Telangana, Bihar, Kompally Municipality, Telangana, Andhra Pradesh, Coimbatore, Behrampur, Kolkata, Pimpri Chinchwad, Chandigarh, Indore </v>
      </c>
      <c r="I34" t="s">
        <v>31</v>
      </c>
    </row>
    <row r="35" spans="1:11">
      <c r="A35">
        <v>34</v>
      </c>
      <c r="B35" t="s">
        <v>86</v>
      </c>
      <c r="C35" t="s">
        <v>93</v>
      </c>
      <c r="D35" t="s">
        <v>94</v>
      </c>
      <c r="E35" t="s">
        <v>35</v>
      </c>
      <c r="F35" t="str">
        <f t="array" ref="F35">IF($E35&lt;&gt;"",_xlfn.TEXTJOIN(",",TRUE,IF($E$1:$E$300=$E35,ROW($D$1:$D$300),"")),"")</f>
        <v>4,17,35,55,69,82,115,125,156</v>
      </c>
      <c r="G35" t="str">
        <f t="array" ref="G35">_xlfn.TEXTJOIN(", ", TRUE, INDEX(D:D, _xlfn.FILTERXML("&lt;t&gt;&lt;s&gt;" &amp; SUBSTITUTE(F35, ",", "&lt;/s&gt;&lt;s&gt;") &amp; "&lt;/s&gt;&lt;/t&gt;", "//s")))</f>
        <v>Policing and Surveillance, Welfare, Health, Taxation, Elections, Education, Banking and Finance, Transport, Sanitation</v>
      </c>
      <c r="I35" t="s">
        <v>36</v>
      </c>
    </row>
    <row r="36" spans="1:11">
      <c r="A36">
        <v>35</v>
      </c>
      <c r="B36" t="s">
        <v>86</v>
      </c>
      <c r="C36" t="s">
        <v>95</v>
      </c>
      <c r="D36" t="s">
        <v>96</v>
      </c>
      <c r="E36" t="s">
        <v>82</v>
      </c>
      <c r="F36" t="str">
        <f t="array" ref="F36">IF($E36&lt;&gt;"",_xlfn.TEXTJOIN(",",TRUE,IF($E$1:$E$300=$E36,ROW($D$1:$D$300),"")),"")</f>
        <v>26,36,121,184</v>
      </c>
      <c r="G36" t="str">
        <f t="array" ref="G36">_xlfn.TEXTJOIN(", ", TRUE, INDEX(D:D, _xlfn.FILTERXML("&lt;t&gt;&lt;s&gt;" &amp; SUBSTITUTE(F36, ",", "&lt;/s&gt;&lt;s&gt;") &amp; "&lt;/s&gt;&lt;/t&gt;", "//s")))</f>
        <v>string</v>
      </c>
      <c r="I36" t="s">
        <v>52</v>
      </c>
    </row>
    <row r="37" spans="1:11">
      <c r="A37">
        <v>36</v>
      </c>
      <c r="B37" t="s">
        <v>86</v>
      </c>
      <c r="C37" t="s">
        <v>97</v>
      </c>
      <c r="D37" t="s">
        <v>98</v>
      </c>
      <c r="E37" t="s">
        <v>54</v>
      </c>
      <c r="F37" t="str">
        <f t="array" ref="F37">IF($E37&lt;&gt;"",_xlfn.TEXTJOIN(",",TRUE,IF($E$1:$E$300=$E37,ROW($D$1:$D$300),"")),"")</f>
        <v>12,37,58,68,114</v>
      </c>
      <c r="G37" t="str">
        <f t="array" ref="G37">_xlfn.TEXTJOIN(", ", TRUE, INDEX(D:D, _xlfn.FILTERXML("&lt;t&gt;&lt;s&gt;" &amp; SUBSTITUTE(F37, ",", "&lt;/s&gt;&lt;s&gt;") &amp; "&lt;/s&gt;&lt;/t&gt;", "//s")))</f>
        <v>string</v>
      </c>
      <c r="I37" t="s">
        <v>44</v>
      </c>
    </row>
    <row r="38" spans="1:11">
      <c r="A38">
        <v>37</v>
      </c>
      <c r="B38" t="s">
        <v>86</v>
      </c>
      <c r="C38" t="s">
        <v>99</v>
      </c>
      <c r="D38" t="s">
        <v>100</v>
      </c>
      <c r="E38" t="s">
        <v>99</v>
      </c>
      <c r="F38" t="str">
        <f t="array" ref="F38">IF($E38&lt;&gt;"",_xlfn.TEXTJOIN(",",TRUE,IF($E$1:$E$300=$E38,ROW($D$1:$D$300),"")),"")</f>
        <v>38</v>
      </c>
      <c r="G38" t="str">
        <f t="array" ref="G38">_xlfn.TEXTJOIN(", ", TRUE, INDEX(D:D, _xlfn.FILTERXML("&lt;t&gt;&lt;s&gt;" &amp; SUBSTITUTE(F38, ",", "&lt;/s&gt;&lt;s&gt;") &amp; "&lt;/s&gt;&lt;/t&gt;", "//s")))</f>
        <v>Apple Books for Authors, Ring, CNET Money, Tesla FSD, GPT-3, Creative Cloud,  Document Cloud, VGG-Face, Roomba J7, LaMDA, Crash detection,  Fall detection, Neuro-sama, Mimic, Cycle Tracking,  Cycle Deviations, Flo Period &amp; Ovulation Tracker, Face Expert, DreamUp, Real-World Masked Face Dataset, Midjourney, GoEmotions, SkySolver,  Crew Web Access, Magic Avatars, Apple Watch/Blood Oxygen, Cooler Screens, ChatGPT, Badger, Evolv Express, Human Efficiency Tracking System (HETS), Fugitive Facial Recognition System (SNRP), Terra,  TerraUSD,  LUNA, Oregon DHS Safety at Screening Tool, Allegheny Family Screening Tool (AFST), Snapshot, Stable Diffusion, Mindline at Work for MOE , Remotec F5A,  QinetiQ Talon, Artificial Intelligence Predictive Modelling (AIPM), Galactica, BlenderBot 1,  BlenderBot 2,  BlenderBot 3, YieldStar, Upstart, Multiple, Axon Air, GPT-4chan, DALL-E 1,  DALL-E 2, WILDTRACK, Smart Summon, Assistive Writing, Coupang Commerce search,  Coupang Video search, Naver Search, Zoom IQ for Sales, Class, Instagram Direct Messenger,  Instagram Direct, Technology Platform for Social Intervention, Cruise AV, TikTok For You, Speedcam Anywhere , Worldcoin, Facebook News Feed, LinkedIn algorithm, Minnesota Operation Safety Net (OSN), ISS SecureOS, Tesla Full Self-Driving (FSD), Clearview AI, VioGén, KUB-BLA, HireVue, Unclear/unknown, Kurbo, Everalbum Friends, Coupang Eats star rating system, VRChat Safety and Trust System, AI Yoon Seok-Yeoul, Uber UpFront Fares, Bayraktar TB2,  ChatGPT, Sangfor Behavioral Perception System, Roblox Condo, Twitter content moderation system, MoviePass PreShow, Open AI GPT-2, Verus, Hackney Early Help Profiling System (EHPS), DWP General Matching Service, Amazon 19,  Amazon A10, Tinder Plus, Boston Dynamics Spot, Tesla Autopilot, Crisis Text Line, Replika, Voiceverse, Luca, Tek Fog, NEC NeoFace Watch, System 206, Amazon Alexa, Pony.ai ADS, Horizon Worlds Safe Zone, Facebook Ads, UiPath Robot, Life360, Bear Robotics Servi, Huawei Cloud,  Huawei FusionInsight, Zestimate, FACIL’iti, accessiBe, Blue Wolf, AI Identification and Tracking System, SmartGate, Adobe Morpheus, SanTo, Innefu Labs AI Vision,  Staqu Police Artificial Intelligence System, Facebook Meaningful Social Interactions (MSI) algorithm, Twitter Timeline algorithm, The FaceTag, Gorillas Project Ace, Ask Delphi, BOSCO, Amazon A9, HID Global DP4500, TecoGAN, Face Pay, CRB Cunninghams Fusion, Google Cloud AI, Amazon Ring, Waymo Driver, Gaggle Safety Management, Ghost Robotics Vision 60, LAION-400M, NarxCare, Google Knowledge Graph, Uber Real-Time ID Check, NeoFace Watch, Mentor, Amazon Flex, Amazon Ring Always Home Cam, Navigation Guided Pilot (NGP), IMPACT, Amazon Astro, Facebook Portal, JR East Victim Notification Service, iProov Face Verifier, Smart Voting,  Google Ads, Ray-Ban Stories, Facebook Cross-check, Instagram Feed, DeepFaceLive, Dataminr First Alert,  Geofeedia, NIO NOP, Xavier, Lumidolls, Hour One, Mario, Tesla Optimus, Facebook Marketplace, Safe City Solution, Biodiversity Net Gain, Amazon One,  TikTok For You, TrueAllele, Pepper, Tencent Midnight Patrol, Github Copilot,  Open AI Codex, Emergency Severity Index, Alfi, Epic Sepsis Model, ID.me, Domain Awareness System, Epic Deterioration Indec (EDI), CPB One, BookCorpus, AI Jim, Starship, OnAir, Smart Pricing, Facial Recognition System, Horizon, Terrorist Facial Recognition (TFR), HireVue Assessment, Retorio personality asssessment, OpenCV, 4 Little Trees (4LT), TraceTogether, QCovid, Biometric Facial Comparison, Heart of City (HOC),  SmartPSS, TRINETRA, Spot, Panorama, Flow, Google Nest Hub 2, Project Debater, GPT-2, iGPT,  SimCLR, Lee Luda, Netradyne Driveri, Pyth, Nutri-Score, 80 Million Tiny Images, Facewatch FR, Coronavirus Mask Image Dataset, IBM Diversity in Faces, PimEyes, Ola Guardian, Speech2Face, ImageNet,  ImageNet Roulette, MegaFace, AEGIS, Hanwang CCS Classroom Care System, Face++, Microsoft DeepCom, Vumacam Proof 360, DukeMTMC,  DukeMTMC-ReID,   DukeMTMC-SI-Tracklet,  DukeMTMC-VideoReID, Hikvision Smart Classroom Behaviour Management System, Norman, COMPAS, National Data Analytics Solution (NDAS), Gangs Violence Matrix, Skynet, Sympton Checker, IBM Watson for Oncology, Google Photos, Online Compliance Intervention system, Oncology Expert Advisor, Streams, Universal Tennis Rating, Bodega AI, Face ID, Xiaobing,  BabyQ, FaceApp, Sophia, Robot Mitra, Alexa, Tag Suggestions, Facebooks Ads, The DAO, Tay, Brainwash, MS-Celeb-1M,  MS1M-IBUG,  MS1M-ArcFace,  MS1M-RetinaFace, Gmail, Google AdSense, Google Images, Google Search, Correctional Offender Management Profiling for Alternative Sanctions (COMPAS), Michigan Integrated Data Automated System (MiDAS), Google Flu Trends, SMARS, Street Bump</v>
      </c>
      <c r="I38" t="s">
        <v>44</v>
      </c>
    </row>
    <row r="39" spans="1:11">
      <c r="A39">
        <v>38</v>
      </c>
      <c r="B39" t="s">
        <v>86</v>
      </c>
      <c r="C39" t="s">
        <v>101</v>
      </c>
      <c r="D39" t="s">
        <v>102</v>
      </c>
      <c r="E39" t="s">
        <v>43</v>
      </c>
      <c r="F39" t="str">
        <f t="array" ref="F39">IF($E39&lt;&gt;"",_xlfn.TEXTJOIN(",",TRUE,IF($E$1:$E$300=$E39,ROW($D$1:$D$300),"")),"")</f>
        <v>7,8,15,39,95,96,117,226</v>
      </c>
      <c r="G39" t="str">
        <f t="array" ref="G39">_xlfn.TEXTJOIN(", ", TRUE, INDEX(D:D, _xlfn.FILTERXML("&lt;t&gt;&lt;s&gt;" &amp; SUBSTITUTE(F39, ",", "&lt;/s&gt;&lt;s&gt;") &amp; "&lt;/s&gt;&lt;/t&gt;", "//s")))</f>
        <v>string</v>
      </c>
      <c r="I39" t="s">
        <v>44</v>
      </c>
    </row>
    <row r="40" spans="1:11">
      <c r="A40">
        <v>39</v>
      </c>
      <c r="B40" t="s">
        <v>86</v>
      </c>
      <c r="C40" t="s">
        <v>103</v>
      </c>
      <c r="D40" t="s">
        <v>104</v>
      </c>
      <c r="E40" t="s">
        <v>38</v>
      </c>
      <c r="F40" t="str">
        <f t="array" ref="F40">IF($E40&lt;&gt;"",_xlfn.TEXTJOIN(",",TRUE,IF($E$1:$E$300=$E40,ROW($D$1:$D$300),"")),"")</f>
        <v>5,19,40,52,60,70,93,118,171,192,203</v>
      </c>
      <c r="G40" t="str">
        <f t="array" ref="G40">_xlfn.TEXTJOIN(", ", TRUE, INDEX(D:D, _xlfn.FILTERXML("&lt;t&gt;&lt;s&gt;" &amp; SUBSTITUTE(F40, ",", "&lt;/s&gt;&lt;s&gt;") &amp; "&lt;/s&gt;&lt;/t&gt;", "//s")))</f>
        <v>Facial Recognition, Social Media Surveillance, Predictive Policing, Crime Data Analytics, Sentiment Analysis, Counter-Disinformation, Beneficiary Identification for Farm Loan Waiver, Farm Loan Waiver Identification, Health Inusrance Fraud Analaysis (Ayushman Bharat), Digital Contact Tracing, Tax Fraud Analytics, Pension Fraud Analytics, Beneficiary Eligibility, Biometric Identification, Identification, Beneficiary Eligibility for Welfare Schemes, Voter Identification, School Allocation, Student Performance, Facial Recognition for Student Attendance, Credit Risk Scoring, Automated Number Plate Recognition, Worker Performance, Urban Planning</v>
      </c>
      <c r="I40" t="s">
        <v>36</v>
      </c>
    </row>
    <row r="41" spans="1:11">
      <c r="A41">
        <v>40</v>
      </c>
      <c r="B41" t="s">
        <v>86</v>
      </c>
      <c r="C41" t="s">
        <v>105</v>
      </c>
      <c r="D41" t="s">
        <v>106</v>
      </c>
      <c r="E41" t="s">
        <v>105</v>
      </c>
      <c r="F41" t="str">
        <f t="array" ref="F41">IF($E41&lt;&gt;"",_xlfn.TEXTJOIN(",",TRUE,IF($E$1:$E$300=$E41,ROW($D$1:$D$300),"")),"")</f>
        <v>41</v>
      </c>
      <c r="G41" t="str">
        <f t="array" ref="G41">_xlfn.TEXTJOIN(", ", TRUE, INDEX(D:D, _xlfn.FILTERXML("&lt;t&gt;&lt;s&gt;" &amp; SUBSTITUTE(F41, ",", "&lt;/s&gt;&lt;s&gt;") &amp; "&lt;/s&gt;&lt;/t&gt;", "//s")))</f>
        <v>Product/service launch, Book launch, Regulatory response, User comments/complaints, Vehicle crash, CEO statement, Media investigation, Media report, Employee statement, Litigation, Lawyer statement, Academic research study/report, Commercial research study/report, Flight delays, cancellations, Law suit filing, Product/service demonstration, Customer comments/complaints, CCO statement, Media reports, Coin price collapse, Operator statement, Legislative proposal, NGO campaign, Legal review, Company statement, NGO research report/study, Physical crash, Regulatory investigation, Citizen video, NGO investigation, Regulatory action, Lawsuit filing/litigation, Employee termination, Company research study/report, NGO research study/report, Military attack, Black-hat hack, Channel takedown, Legal threat, Contract termination, Legal challenge, FOI/open records request, Employee comments/complaints, Protagonist arrest, Creator comment/complaint, Software update, Whistleblower, License suspension, Regulatory fine, Non-profit research report/study, Product/service termination, Regulatory complaint, Legal threat/notice, Legislator enquiry, Product recall, Product demonstration, Priests' complaints, Congregation complaints, , Govt statement, Suspect arrest, Contract publication, Police statement, Academic research report/study, Government investigation, Data leak, App removal, Govt statements, Developer statement, Academic research paper/study/report, Regulatory audit, Employee backlash, Product demonstration/release/launch, Access revocation, Employee terminations, NGO investigation/campaign, Victim statement, Politician complaint, Bounty contest, CEO communication, CEO media interview, FOI/public records request, White-hat hack, Warehouse fire, Media interview, Researcher investigation, Industry comments/complaints, UN report publication, Programme announcement, Company statements, Product announcement, Article publication, Legal complaint/threat, Public video, School investigation, Govt fine, Regulatory proposal, Govt strategy report publication, Govt emergency order/statement, Target comments/complaints, Regulator paper/study/report, Product trial, Fund dispersements, Non-profit research study/report/investigation, Patent application, Legal communication, NFT record sales, Audit report publication, Chatbot suspension, Govt minister remarks, Annual report, TV broadcast, Police incident, Patent approval, Video launch/distribution, Media coverage, Non-profit research report/study/investigation, Customer statement, Commercial investigation, Product video, Bitcoin crash, Employee strikes, Employee campaign, Employee complaints, Police charge, Customer/user comments/complaints, Social media comments/complaints, Customer/user complaint/backlash, Fake video - YouTube, Company lay-offs, closure, Local Media report, Mainstream Media report, User complaints/backlash, Academic research paper/study, Cyberattack, Legal complaint, Data breach, Parent/student backlash, University statement, Student comments/complaints, Product release/demonstration, Account takedowns, Political backlash, Public ballot, COVID-19 app upgrade, Legislative approval, Document leak, Parliamentary inquiry/report, Watchdog report, NGO complaint, campaign, State govt audit, NGO study/report, Govt report publication, Industry backlash, Takedown request, Campaign launch, Deepfake release/distribution, Academic research/investigation, Twitter verification, SEC criminal charge, Fake article, Academic researcher experiment, Product demonstration/release, Academic research report, Academic research study, Commercial research, NGO/campaign group investigation/report, User comments/complaints/campaign, Prime Minister statement, User complaint/backlash, Commercial research - preprint, Research announcement, Mainstream media investigation, Researcher investigation/paper/study/report, Social media complaints/backlash, NGO/pressure group complaint, Resource publication, Master plan publication, Regulator statement, Pilot launch, Tenant comments/complaints, Regulatory investigation/action, Research study publication, non-profit investigation, Government report, Product/service announcement, General public/customer complaint, Social media - Twitter, Commercial investigation/experiment/hack, Social media - Instagram, Social media comments/speculation, Investor presentation, Incident livestream, User suicide, Website launch, Mainstream media investigation/coverage, NGO campaign/regulatory complaint, Trade union survey publication, SEC filing, SEC enforcement action, End user complaints/backlash, University newspaper, Civil service publication, Conference demonstration, Video publication, Artwork sale, WhatsApp, Facebook video dissemination, Launch livestream backfire, Govt investigation/report, Non-profit research study/report, Social media feedback/backlash, Academic statement, Hacker video, Saudi citizenship, Community complaints, NGO research study/report/statement, User feedback/complaints, FOIA/public records request, Currency drop, Loss of funds, Customer complaint, Academic research study/paper, NGO campaign/litigation, Customer complaints, User comments/complaints - social media, Company media briefing, Police investigation, Lab test, Company research study, Product test, Mistaken stock trades, Ratings publication</v>
      </c>
      <c r="I41" t="s">
        <v>107</v>
      </c>
    </row>
    <row r="42" spans="1:11">
      <c r="A42">
        <v>41</v>
      </c>
      <c r="B42" t="s">
        <v>86</v>
      </c>
      <c r="C42" t="s">
        <v>108</v>
      </c>
      <c r="D42" t="s">
        <v>109</v>
      </c>
      <c r="E42" t="s">
        <v>110</v>
      </c>
      <c r="F42" t="str">
        <f t="array" ref="F42">IF($E42&lt;&gt;"",_xlfn.TEXTJOIN(",",TRUE,IF($E$1:$E$300=$E42,ROW($D$1:$D$300),"")),"")</f>
        <v>42,72,113,142,247</v>
      </c>
      <c r="G42" t="str">
        <f t="array" ref="G42">_xlfn.TEXTJOIN(", ", TRUE, INDEX(D:D, _xlfn.FILTERXML("&lt;t&gt;&lt;s&gt;" &amp; SUBSTITUTE(F42, ",", "&lt;/s&gt;&lt;s&gt;") &amp; "&lt;/s&gt;&lt;/t&gt;", "//s")))</f>
        <v>Effectiveness/need, Employment - jobs, Impersonation, Fraud, Ethics, Privacy, Accuracy/reliability, Safety, Confidentiality, Employment, Copyright, Security, Surveillance, Anthropomorphism, Appropriateness/need, Dual/multi-use, Robustness, Bias/discrimination - race, ethnicity, Mis/disinformation, Hypocrisy, Employment - compensation, working conditions, Scope creep/normalisation, Bias/discrimination, Effectiveness/value, gender, religion, Governance, Business model, Competition/price fixing, education, Environment, Bias/discrimination - political opinion, Pseudoscience, disability, Legal - liability, Fairness, Bias/discrimination - profession/job, LGBTQ, Lethal autonomous weapons, Employment - pay, jobs, unionisation, Bias/discrimination - disability, Bias/discrimination - age, Legal - compliance, Bias/discrimination - religion, Bias/discrimination - multiple, Liability, Bias/discrimination - politics, Bias/discrimination - racial, IP abuse/misuse, Illegal sales, Bias/discrimination - income, location, Accuracy/reliablity, Misleading marketing, age, income, Freedom of expression - censorship, Bias/discrimination - economic, race, Bias/discrimination - rewilding, Bias/discrimination - gender, weight, Employment - monitoring, Safety - harassment, Environment - water management, ecology, Harassment, Bias/discrimination - employment, termination, Autonomous lethal weapons, Pseudoscience - phrenology, Bias/discrimination - LGBTQ, Mis/dsinformation, Employment - diversity, Bias/disrimination - ethnicity, pay, Bias/discrimination - nationality, Marketing - misleading, hype, Environment/sustainability, Freedom of expression - right of assembly, Bias/discimination - race, nationality, Governance/accountability - capability/capacity, Governance/accountability, Defamation, Bias/discrimination - productivity, , Bias/discrimination - olive oil, etc, Governance - conflict of interest, Bias/discrimination - equality, Bias/discrimination - location, Marketing - hype, Bias/discrimination - ethnicity, Relevance, misleading, Safety content/language, Marketing - inappropriate, Bias/discrimination - price, Complaints/appeals, Marketing, Employment - unionisation, Bias/discrimination - appearance, Bias/discrimination -, Environment - emissions, Bias/discrimination - transgender, body size, Capability/capacity, Employment - health &amp; safety, Demonetisation, Harassment - sexual, Environmental, Employment - termination, Harrassment, national identity, Accuracy/reliabiility, Freedom of expression - right to protest, Privacy - consent, Hate speech/violence, Inappropriate/offensive, Inappropriate content - pornography, Mis-disinformation, Accuracy/reliabilty, branding, Value/effectiveness, Inappropriate/offensive content, Involvement/participation</v>
      </c>
      <c r="I42" t="s">
        <v>107</v>
      </c>
    </row>
    <row r="43" spans="1:11">
      <c r="A43">
        <v>42</v>
      </c>
      <c r="B43" t="s">
        <v>86</v>
      </c>
      <c r="C43" t="s">
        <v>111</v>
      </c>
      <c r="D43" t="s">
        <v>112</v>
      </c>
      <c r="E43" t="s">
        <v>111</v>
      </c>
      <c r="F43" t="str">
        <f t="array" ref="F43">IF($E43&lt;&gt;"",_xlfn.TEXTJOIN(",",TRUE,IF($E$1:$E$300=$E43,ROW($D$1:$D$300),"")),"")</f>
        <v>43</v>
      </c>
      <c r="G43" t="str">
        <f t="array" ref="G43">_xlfn.TEXTJOIN(", ", TRUE, INDEX(D:D, _xlfn.FILTERXML("&lt;t&gt;&lt;s&gt;" &amp; SUBSTITUTE(F43, ",", "&lt;/s&gt;&lt;s&gt;") &amp; "&lt;/s&gt;&lt;/t&gt;", "//s")))</f>
        <v>Marketing, Governance,  Marketing,  Privacy,  Black box, Privacy,  Legal, , Black box, Marketing,  Marketing - misleading,  Complaints/appeals, Existence,  Consent, Legal,  Governance, Third-party access - data,  Legal - FOI request blocks, Consent, Governance - existence,  Privacy - consent, Complaints/appeals,  Marketing: Privacy,  Legal - mediation, litigation,  Complaints &amp; appeals,  Existence, User communication,  Access, Labelling, Governance: Marketing,  Appeals/complaints</v>
      </c>
      <c r="I43" t="s">
        <v>107</v>
      </c>
    </row>
    <row r="44" spans="1:11">
      <c r="A44">
        <v>43</v>
      </c>
      <c r="B44" t="s">
        <v>86</v>
      </c>
      <c r="C44" t="s">
        <v>113</v>
      </c>
      <c r="D44" t="s">
        <v>114</v>
      </c>
      <c r="F44" t="str">
        <f t="array" ref="F44">IF($E44&lt;&gt;"",_xlfn.TEXTJOIN(",",TRUE,IF($E$1:$E$300=$E44,ROW($D$1:$D$300),"")),"")</f>
        <v/>
      </c>
      <c r="G44" t="e">
        <f t="array" ref="G44">_xlfn.TEXTJOIN(", ", TRUE, INDEX(D:D, _xlfn.FILTERXML("&lt;t&gt;&lt;s&gt;" &amp; SUBSTITUTE(F44, ",", "&lt;/s&gt;&lt;s&gt;") &amp; "&lt;/s&gt;&lt;/t&gt;", "//s")))</f>
        <v>#VALUE!</v>
      </c>
      <c r="I44" t="s">
        <v>36</v>
      </c>
    </row>
    <row r="45" spans="1:11">
      <c r="A45">
        <v>44</v>
      </c>
      <c r="B45" t="s">
        <v>86</v>
      </c>
      <c r="C45" t="s">
        <v>115</v>
      </c>
      <c r="D45" t="s">
        <v>116</v>
      </c>
      <c r="F45" t="str">
        <f t="array" ref="F45">IF($E45&lt;&gt;"",_xlfn.TEXTJOIN(",",TRUE,IF($E$1:$E$300=$E45,ROW($D$1:$D$300),"")),"")</f>
        <v/>
      </c>
      <c r="G45" t="e">
        <f t="array" ref="G45">_xlfn.TEXTJOIN(", ", TRUE, INDEX(D:D, _xlfn.FILTERXML("&lt;t&gt;&lt;s&gt;" &amp; SUBSTITUTE(F45, ",", "&lt;/s&gt;&lt;s&gt;") &amp; "&lt;/s&gt;&lt;/t&gt;", "//s")))</f>
        <v>#VALUE!</v>
      </c>
      <c r="I45" t="s">
        <v>107</v>
      </c>
      <c r="K45" s="51"/>
    </row>
    <row r="46" spans="1:11">
      <c r="A46">
        <v>45</v>
      </c>
      <c r="B46" t="s">
        <v>86</v>
      </c>
      <c r="C46" t="s">
        <v>117</v>
      </c>
      <c r="D46" t="s">
        <v>118</v>
      </c>
      <c r="F46" t="str">
        <f t="array" ref="F46">IF($E46&lt;&gt;"",_xlfn.TEXTJOIN(",",TRUE,IF($E$1:$E$300=$E46,ROW($D$1:$D$300),"")),"")</f>
        <v/>
      </c>
      <c r="G46" t="e">
        <f t="array" ref="G46">_xlfn.TEXTJOIN(", ", TRUE, INDEX(D:D, _xlfn.FILTERXML("&lt;t&gt;&lt;s&gt;" &amp; SUBSTITUTE(F46, ",", "&lt;/s&gt;&lt;s&gt;") &amp; "&lt;/s&gt;&lt;/t&gt;", "//s")))</f>
        <v>#VALUE!</v>
      </c>
      <c r="I46" t="s">
        <v>107</v>
      </c>
    </row>
    <row r="47" spans="1:11">
      <c r="A47">
        <v>46</v>
      </c>
      <c r="B47" t="s">
        <v>86</v>
      </c>
      <c r="C47" t="s">
        <v>119</v>
      </c>
      <c r="D47" t="s">
        <v>120</v>
      </c>
      <c r="F47" t="str">
        <f t="array" ref="F47">IF($E47&lt;&gt;"",_xlfn.TEXTJOIN(",",TRUE,IF($E$1:$E$300=$E47,ROW($D$1:$D$300),"")),"")</f>
        <v/>
      </c>
      <c r="G47" t="e">
        <f t="array" ref="G47">_xlfn.TEXTJOIN(", ", TRUE, INDEX(D:D, _xlfn.FILTERXML("&lt;t&gt;&lt;s&gt;" &amp; SUBSTITUTE(F47, ",", "&lt;/s&gt;&lt;s&gt;") &amp; "&lt;/s&gt;&lt;/t&gt;", "//s")))</f>
        <v>#VALUE!</v>
      </c>
      <c r="I47" t="s">
        <v>107</v>
      </c>
    </row>
    <row r="48" spans="1:11">
      <c r="A48">
        <v>47</v>
      </c>
      <c r="B48" t="s">
        <v>86</v>
      </c>
      <c r="C48" t="s">
        <v>121</v>
      </c>
      <c r="D48" t="s">
        <v>59</v>
      </c>
      <c r="E48" t="s">
        <v>60</v>
      </c>
      <c r="F48" t="str">
        <f t="array" ref="F48">IF($E48&lt;&gt;"",_xlfn.TEXTJOIN(",",TRUE,IF($E$1:$E$300=$E48,ROW($D$1:$D$300),"")),"")</f>
        <v>14,28,48,65,79,141,147,159,162,185,244</v>
      </c>
      <c r="G48" t="str">
        <f t="array" ref="G48">_xlfn.TEXTJOIN(", ", TRUE, INDEX(D:D, _xlfn.FILTERXML("&lt;t&gt;&lt;s&gt;" &amp; SUBSTITUTE(F48, ",", "&lt;/s&gt;&lt;s&gt;") &amp; "&lt;/s&gt;&lt;/t&gt;", "//s")))</f>
        <v>URLs</v>
      </c>
      <c r="I48" t="s">
        <v>31</v>
      </c>
    </row>
    <row r="49" spans="1:9">
      <c r="A49">
        <v>48</v>
      </c>
      <c r="B49" t="s">
        <v>86</v>
      </c>
      <c r="C49" t="s">
        <v>83</v>
      </c>
      <c r="D49" t="s">
        <v>59</v>
      </c>
      <c r="E49" t="s">
        <v>83</v>
      </c>
      <c r="F49" t="str">
        <f t="array" ref="F49">IF($E49&lt;&gt;"",_xlfn.TEXTJOIN(",",TRUE,IF($E$1:$E$300=$E49,ROW($D$1:$D$300),"")),"")</f>
        <v>29,49,148</v>
      </c>
      <c r="G49" t="str">
        <f t="array" ref="G49">_xlfn.TEXTJOIN(", ", TRUE, INDEX(D:D, _xlfn.FILTERXML("&lt;t&gt;&lt;s&gt;" &amp; SUBSTITUTE(F49, ",", "&lt;/s&gt;&lt;s&gt;") &amp; "&lt;/s&gt;&lt;/t&gt;", "//s")))</f>
        <v>URLs</v>
      </c>
      <c r="I49" t="s">
        <v>31</v>
      </c>
    </row>
    <row r="50" spans="1:9">
      <c r="A50">
        <v>49</v>
      </c>
      <c r="B50" t="s">
        <v>86</v>
      </c>
      <c r="C50" t="s">
        <v>122</v>
      </c>
      <c r="D50" t="s">
        <v>59</v>
      </c>
      <c r="E50" t="s">
        <v>122</v>
      </c>
      <c r="F50" t="str">
        <f t="array" ref="F50">IF($E50&lt;&gt;"",_xlfn.TEXTJOIN(",",TRUE,IF($E$1:$E$300=$E50,ROW($D$1:$D$300),"")),"")</f>
        <v>50</v>
      </c>
      <c r="G50" t="str">
        <f t="array" ref="G50">_xlfn.TEXTJOIN(", ", TRUE, INDEX(D:D, _xlfn.FILTERXML("&lt;t&gt;&lt;s&gt;" &amp; SUBSTITUTE(F50, ",", "&lt;/s&gt;&lt;s&gt;") &amp; "&lt;/s&gt;&lt;/t&gt;", "//s")))</f>
        <v>URLs</v>
      </c>
      <c r="I50" t="s">
        <v>107</v>
      </c>
    </row>
    <row r="51" spans="1:9">
      <c r="A51">
        <v>50</v>
      </c>
      <c r="B51" s="3" t="s">
        <v>123</v>
      </c>
      <c r="C51" t="s">
        <v>30</v>
      </c>
      <c r="D51" t="s">
        <v>29</v>
      </c>
      <c r="E51" t="s">
        <v>30</v>
      </c>
      <c r="F51" t="str">
        <f t="array" ref="F51">IF($E51&lt;&gt;"",_xlfn.TEXTJOIN(",",TRUE,IF($E$1:$E$300=$E51,ROW($D$1:$D$300),"")),"")</f>
        <v>2,25,32,51,80,139,144,149,160,183</v>
      </c>
      <c r="G51" t="str">
        <f t="array" ref="G51">_xlfn.TEXTJOIN(", ", TRUE, INDEX(D:D, _xlfn.FILTERXML("&lt;t&gt;&lt;s&gt;" &amp; SUBSTITUTE(F51, ",", "&lt;/s&gt;&lt;s&gt;") &amp; "&lt;/s&gt;&lt;/t&gt;", "//s")))</f>
        <v>string</v>
      </c>
      <c r="I51" t="s">
        <v>31</v>
      </c>
    </row>
    <row r="52" spans="1:9">
      <c r="A52">
        <v>51</v>
      </c>
      <c r="B52" s="3" t="s">
        <v>123</v>
      </c>
      <c r="C52" t="s">
        <v>124</v>
      </c>
      <c r="D52" t="s">
        <v>29</v>
      </c>
      <c r="E52" t="s">
        <v>38</v>
      </c>
      <c r="F52" t="str">
        <f t="array" ref="F52">IF($E52&lt;&gt;"",_xlfn.TEXTJOIN(",",TRUE,IF($E$1:$E$300=$E52,ROW($D$1:$D$300),"")),"")</f>
        <v>5,19,40,52,60,70,93,118,171,192,203</v>
      </c>
      <c r="G52" t="str">
        <f t="array" ref="G52">_xlfn.TEXTJOIN(", ", TRUE, INDEX(D:D, _xlfn.FILTERXML("&lt;t&gt;&lt;s&gt;" &amp; SUBSTITUTE(F52, ",", "&lt;/s&gt;&lt;s&gt;") &amp; "&lt;/s&gt;&lt;/t&gt;", "//s")))</f>
        <v>Facial Recognition, Social Media Surveillance, Predictive Policing, Crime Data Analytics, Sentiment Analysis, Counter-Disinformation, Beneficiary Identification for Farm Loan Waiver, Farm Loan Waiver Identification, Health Inusrance Fraud Analaysis (Ayushman Bharat), Digital Contact Tracing, Tax Fraud Analytics, Pension Fraud Analytics, Beneficiary Eligibility, Biometric Identification, Identification, Beneficiary Eligibility for Welfare Schemes, Voter Identification, School Allocation, Student Performance, Facial Recognition for Student Attendance, Credit Risk Scoring, Automated Number Plate Recognition, Worker Performance, Urban Planning</v>
      </c>
      <c r="I52" t="s">
        <v>36</v>
      </c>
    </row>
    <row r="53" spans="1:9">
      <c r="A53">
        <v>52</v>
      </c>
      <c r="B53" s="3" t="s">
        <v>123</v>
      </c>
      <c r="C53" t="s">
        <v>32</v>
      </c>
      <c r="D53" t="s">
        <v>29</v>
      </c>
      <c r="E53" t="s">
        <v>32</v>
      </c>
      <c r="F53" t="str">
        <f t="array" ref="F53">IF($E53&lt;&gt;"",_xlfn.TEXTJOIN(",",TRUE,IF($E$1:$E$300=$E53,ROW($D$1:$D$300),"")),"")</f>
        <v>3,27,53,61,87,131,140,146,150,191</v>
      </c>
      <c r="G53" t="str">
        <f t="array" ref="G53">_xlfn.TEXTJOIN(", ", TRUE, INDEX(D:D, _xlfn.FILTERXML("&lt;t&gt;&lt;s&gt;" &amp; SUBSTITUTE(F53, ",", "&lt;/s&gt;&lt;s&gt;") &amp; "&lt;/s&gt;&lt;/t&gt;", "//s")))</f>
        <v>string</v>
      </c>
      <c r="I53" t="s">
        <v>31</v>
      </c>
    </row>
    <row r="54" spans="1:9">
      <c r="A54">
        <v>53</v>
      </c>
      <c r="B54" s="3" t="s">
        <v>123</v>
      </c>
      <c r="C54" t="s">
        <v>125</v>
      </c>
      <c r="D54" t="s">
        <v>126</v>
      </c>
      <c r="E54" t="s">
        <v>125</v>
      </c>
      <c r="F54" t="str">
        <f t="array" ref="F54">IF($E54&lt;&gt;"",_xlfn.TEXTJOIN(",",TRUE,IF($E$1:$E$300=$E54,ROW($D$1:$D$300),"")),"")</f>
        <v>54,198</v>
      </c>
      <c r="G54" t="str">
        <f t="array" ref="G54">_xlfn.TEXTJOIN(", ", TRUE, INDEX(D:D, _xlfn.FILTERXML("&lt;t&gt;&lt;s&gt;" &amp; SUBSTITUTE(F54, ",", "&lt;/s&gt;&lt;s&gt;") &amp; "&lt;/s&gt;&lt;/t&gt;", "//s")))</f>
        <v>list</v>
      </c>
      <c r="I54" t="s">
        <v>107</v>
      </c>
    </row>
    <row r="55" spans="1:9">
      <c r="A55">
        <v>54</v>
      </c>
      <c r="B55" s="3" t="s">
        <v>123</v>
      </c>
      <c r="C55" t="s">
        <v>127</v>
      </c>
      <c r="D55" t="s">
        <v>29</v>
      </c>
      <c r="E55" t="s">
        <v>35</v>
      </c>
      <c r="F55" t="str">
        <f t="array" ref="F55">IF($E55&lt;&gt;"",_xlfn.TEXTJOIN(",",TRUE,IF($E$1:$E$300=$E55,ROW($D$1:$D$300),"")),"")</f>
        <v>4,17,35,55,69,82,115,125,156</v>
      </c>
      <c r="G55" t="str">
        <f t="array" ref="G55">_xlfn.TEXTJOIN(", ", TRUE, INDEX(D:D, _xlfn.FILTERXML("&lt;t&gt;&lt;s&gt;" &amp; SUBSTITUTE(F55, ",", "&lt;/s&gt;&lt;s&gt;") &amp; "&lt;/s&gt;&lt;/t&gt;", "//s")))</f>
        <v>Policing and Surveillance, Welfare, Health, Taxation, Elections, Education, Banking and Finance, Transport, Sanitation</v>
      </c>
      <c r="I55" t="s">
        <v>36</v>
      </c>
    </row>
    <row r="56" spans="1:9">
      <c r="A56">
        <v>55</v>
      </c>
      <c r="B56" s="3" t="s">
        <v>123</v>
      </c>
      <c r="C56" t="s">
        <v>128</v>
      </c>
      <c r="D56" t="s">
        <v>29</v>
      </c>
      <c r="E56" t="s">
        <v>71</v>
      </c>
      <c r="F56" t="str">
        <f t="array" ref="F56">IF($E56&lt;&gt;"",_xlfn.TEXTJOIN(",",TRUE,IF($E$1:$E$300=$E56,ROW($D$1:$D$300),"")),"")</f>
        <v>18,56,166,169,189,202</v>
      </c>
      <c r="G56" t="str">
        <f t="array" ref="G56">_xlfn.TEXTJOIN(", ", TRUE, INDEX(D:D, _xlfn.FILTERXML("&lt;t&gt;&lt;s&gt;" &amp; SUBSTITUTE(F56, ",", "&lt;/s&gt;&lt;s&gt;") &amp; "&lt;/s&gt;&lt;/t&gt;", "//s")))</f>
        <v>Agriculture, forestry, fishing and hunting, Cultural services., Education n.e.c., Executive and legislative organs, financial and fiscal affairs, external affairs., Family and children., Foreign economic aid., Fuel and energy, General economic, commercial and labour affair, General public services n.e.c., General services., Health n.e.c., Hospital services., Housing and community amenities n.e.c., Housing., Law courts, Medical products, appliances and equipment., Military defence., Old age., Police services, Public health services., Public order and safety n.e.c., R&amp;d economic affairs, R&amp;d education., R&amp;d general public services., R&amp;d health., Recreational and sporting services., Social exclusion n.e.c., Social protection n.e.c., Transport, Unemployment., Water supply</v>
      </c>
      <c r="I56" t="s">
        <v>36</v>
      </c>
    </row>
    <row r="57" spans="1:9">
      <c r="A57">
        <v>56</v>
      </c>
      <c r="B57" s="3" t="s">
        <v>123</v>
      </c>
      <c r="C57" t="s">
        <v>129</v>
      </c>
      <c r="D57" t="s">
        <v>29</v>
      </c>
      <c r="F57" t="str">
        <f t="array" ref="F57">IF($E57&lt;&gt;"",_xlfn.TEXTJOIN(",",TRUE,IF($E$1:$E$300=$E57,ROW($D$1:$D$300),"")),"")</f>
        <v/>
      </c>
      <c r="G57" t="e">
        <f t="array" ref="G57">_xlfn.TEXTJOIN(", ", TRUE, INDEX(D:D, _xlfn.FILTERXML("&lt;t&gt;&lt;s&gt;" &amp; SUBSTITUTE(F57, ",", "&lt;/s&gt;&lt;s&gt;") &amp; "&lt;/s&gt;&lt;/t&gt;", "//s")))</f>
        <v>#VALUE!</v>
      </c>
      <c r="I57" t="s">
        <v>36</v>
      </c>
    </row>
    <row r="58" spans="1:9">
      <c r="A58">
        <v>57</v>
      </c>
      <c r="B58" s="3" t="s">
        <v>123</v>
      </c>
      <c r="C58" t="s">
        <v>130</v>
      </c>
      <c r="D58" t="s">
        <v>29</v>
      </c>
      <c r="E58" t="s">
        <v>131</v>
      </c>
      <c r="F58" t="str">
        <f t="array" ref="F58">IF($E58&lt;&gt;"",_xlfn.TEXTJOIN(",",TRUE,IF($E$1:$E$300=$E58,ROW($D$1:$D$300),"")),"")</f>
        <v>12,37,58,68,114</v>
      </c>
      <c r="G58" t="str">
        <f t="array" ref="G58">_xlfn.TEXTJOIN(", ", TRUE, INDEX(D:D, _xlfn.FILTERXML("&lt;t&gt;&lt;s&gt;" &amp; SUBSTITUTE(F58, ",", "&lt;/s&gt;&lt;s&gt;") &amp; "&lt;/s&gt;&lt;/t&gt;", "//s")))</f>
        <v>string</v>
      </c>
      <c r="I58" t="s">
        <v>44</v>
      </c>
    </row>
    <row r="59" spans="1:9">
      <c r="A59">
        <v>58</v>
      </c>
      <c r="B59" s="3" t="s">
        <v>123</v>
      </c>
      <c r="C59" t="s">
        <v>41</v>
      </c>
      <c r="D59" t="s">
        <v>92</v>
      </c>
      <c r="E59" t="s">
        <v>41</v>
      </c>
      <c r="F59" t="str">
        <f t="array" ref="F59">IF($E59&lt;&gt;"",_xlfn.TEXTJOIN(",",TRUE,IF($E$1:$E$300=$E59,ROW($D$1:$D$300),"")),"")</f>
        <v>6,34,59,67,84,86,119,151,165</v>
      </c>
      <c r="G59" t="str">
        <f t="array" ref="G59">_xlfn.TEXTJOIN(", ", TRUE, INDEX(D:D, _xlfn.FILTERXML("&lt;t&gt;&lt;s&gt;" &amp; SUBSTITUTE(F59, ",", "&lt;/s&gt;&lt;s&gt;") &amp; "&lt;/s&gt;&lt;/t&gt;", "//s")))</f>
        <v xml:space="preserve">New Delhi, Chennai, Chitoor, Surat, Maharasthra, Vijaywada, Jaipur, Mumbai, Punjab, Uttarakhand, Gurgaon, Rajasthan, Telangana, Nagpur, Uttar Pradesh, Gujarat, Kolkata, Bihar, Across India, Kerala, Maharashtra, Haryana, Jharkhand, Orissa, Karnataka, Odisha, Tamil Nadu, Madhya Pradesh, Telangana, Bihar, Kompally Municipality, Telangana, Andhra Pradesh, Coimbatore, Behrampur, Kolkata, Pimpri Chinchwad, Chandigarh, Indore </v>
      </c>
      <c r="I59" t="s">
        <v>31</v>
      </c>
    </row>
    <row r="60" spans="1:9">
      <c r="A60">
        <v>59</v>
      </c>
      <c r="B60" s="3" t="s">
        <v>123</v>
      </c>
      <c r="C60" t="s">
        <v>124</v>
      </c>
      <c r="D60" t="s">
        <v>29</v>
      </c>
      <c r="E60" t="s">
        <v>38</v>
      </c>
      <c r="F60" t="str">
        <f t="array" ref="F60">IF($E60&lt;&gt;"",_xlfn.TEXTJOIN(",",TRUE,IF($E$1:$E$300=$E60,ROW($D$1:$D$300),"")),"")</f>
        <v>5,19,40,52,60,70,93,118,171,192,203</v>
      </c>
      <c r="G60" t="str">
        <f t="array" ref="G60">_xlfn.TEXTJOIN(", ", TRUE, INDEX(D:D, _xlfn.FILTERXML("&lt;t&gt;&lt;s&gt;" &amp; SUBSTITUTE(F60, ",", "&lt;/s&gt;&lt;s&gt;") &amp; "&lt;/s&gt;&lt;/t&gt;", "//s")))</f>
        <v>Facial Recognition, Social Media Surveillance, Predictive Policing, Crime Data Analytics, Sentiment Analysis, Counter-Disinformation, Beneficiary Identification for Farm Loan Waiver, Farm Loan Waiver Identification, Health Inusrance Fraud Analaysis (Ayushman Bharat), Digital Contact Tracing, Tax Fraud Analytics, Pension Fraud Analytics, Beneficiary Eligibility, Biometric Identification, Identification, Beneficiary Eligibility for Welfare Schemes, Voter Identification, School Allocation, Student Performance, Facial Recognition for Student Attendance, Credit Risk Scoring, Automated Number Plate Recognition, Worker Performance, Urban Planning</v>
      </c>
      <c r="I60" t="s">
        <v>36</v>
      </c>
    </row>
    <row r="61" spans="1:9">
      <c r="A61">
        <v>60</v>
      </c>
      <c r="B61" s="3" t="s">
        <v>123</v>
      </c>
      <c r="C61" t="s">
        <v>32</v>
      </c>
      <c r="D61" t="s">
        <v>29</v>
      </c>
      <c r="E61" t="s">
        <v>32</v>
      </c>
      <c r="F61" t="str">
        <f t="array" ref="F61">IF($E61&lt;&gt;"",_xlfn.TEXTJOIN(",",TRUE,IF($E$1:$E$300=$E61,ROW($D$1:$D$300),"")),"")</f>
        <v>3,27,53,61,87,131,140,146,150,191</v>
      </c>
      <c r="G61" t="str">
        <f t="array" ref="G61">_xlfn.TEXTJOIN(", ", TRUE, INDEX(D:D, _xlfn.FILTERXML("&lt;t&gt;&lt;s&gt;" &amp; SUBSTITUTE(F61, ",", "&lt;/s&gt;&lt;s&gt;") &amp; "&lt;/s&gt;&lt;/t&gt;", "//s")))</f>
        <v>string</v>
      </c>
      <c r="I61" t="s">
        <v>31</v>
      </c>
    </row>
    <row r="62" spans="1:9">
      <c r="A62">
        <v>61</v>
      </c>
      <c r="B62" s="3" t="s">
        <v>123</v>
      </c>
      <c r="C62" t="s">
        <v>132</v>
      </c>
      <c r="D62" t="s">
        <v>48</v>
      </c>
      <c r="E62" t="s">
        <v>49</v>
      </c>
      <c r="F62" t="str">
        <f t="array" ref="F62">IF($E62&lt;&gt;"",_xlfn.TEXTJOIN(",",TRUE,IF($E$1:$E$300=$E62,ROW($D$1:$D$300),"")),"")</f>
        <v>9,30,33,62,74,134,152,194</v>
      </c>
      <c r="G62" t="str">
        <f t="array" ref="G62">_xlfn.TEXTJOIN(", ", TRUE, INDEX(D:D, _xlfn.FILTERXML("&lt;t&gt;&lt;s&gt;" &amp; SUBSTITUTE(F62, ",", "&lt;/s&gt;&lt;s&gt;") &amp; "&lt;/s&gt;&lt;/t&gt;", "//s")))</f>
        <v>YYYY</v>
      </c>
      <c r="I62" t="s">
        <v>31</v>
      </c>
    </row>
    <row r="63" spans="1:9">
      <c r="A63">
        <v>62</v>
      </c>
      <c r="B63" s="3" t="s">
        <v>123</v>
      </c>
      <c r="C63" t="s">
        <v>133</v>
      </c>
      <c r="D63" t="s">
        <v>29</v>
      </c>
      <c r="E63" t="s">
        <v>57</v>
      </c>
      <c r="F63" t="str">
        <f t="array" ref="F63">IF($E63&lt;&gt;"",_xlfn.TEXTJOIN(",",TRUE,IF($E$1:$E$300=$E63,ROW($D$1:$D$300),"")),"")</f>
        <v>13,23,24,63,77</v>
      </c>
      <c r="G63" t="str">
        <f t="array" ref="G63">_xlfn.TEXTJOIN(", ", TRUE, INDEX(D:D, _xlfn.FILTERXML("&lt;t&gt;&lt;s&gt;" &amp; SUBSTITUTE(F63, ",", "&lt;/s&gt;&lt;s&gt;") &amp; "&lt;/s&gt;&lt;/t&gt;", "//s")))</f>
        <v>proposed, implemented</v>
      </c>
      <c r="I63" t="s">
        <v>31</v>
      </c>
    </row>
    <row r="64" spans="1:9">
      <c r="A64">
        <v>63</v>
      </c>
      <c r="B64" s="3" t="s">
        <v>123</v>
      </c>
      <c r="C64" t="s">
        <v>134</v>
      </c>
      <c r="D64" t="s">
        <v>135</v>
      </c>
      <c r="E64" t="s">
        <v>53</v>
      </c>
      <c r="F64" t="str">
        <f t="array" ref="F64">IF($E64&lt;&gt;"",_xlfn.TEXTJOIN(",",TRUE,IF($E$1:$E$300=$E64,ROW($D$1:$D$300),"")),"")</f>
        <v>11,64,66</v>
      </c>
      <c r="G64" t="str">
        <f t="array" ref="G64">_xlfn.TEXTJOIN(", ", TRUE, INDEX(D:D, _xlfn.FILTERXML("&lt;t&gt;&lt;s&gt;" &amp; SUBSTITUTE(F64, ",", "&lt;/s&gt;&lt;s&gt;") &amp; "&lt;/s&gt;&lt;/t&gt;", "//s")))</f>
        <v>string</v>
      </c>
      <c r="I64" t="s">
        <v>52</v>
      </c>
    </row>
    <row r="65" spans="1:9">
      <c r="A65">
        <v>64</v>
      </c>
      <c r="B65" s="3" t="s">
        <v>123</v>
      </c>
      <c r="C65" t="s">
        <v>136</v>
      </c>
      <c r="D65" t="s">
        <v>59</v>
      </c>
      <c r="E65" t="s">
        <v>60</v>
      </c>
      <c r="F65" t="str">
        <f t="array" ref="F65">IF($E65&lt;&gt;"",_xlfn.TEXTJOIN(",",TRUE,IF($E$1:$E$300=$E65,ROW($D$1:$D$300),"")),"")</f>
        <v>14,28,48,65,79,141,147,159,162,185,244</v>
      </c>
      <c r="G65" t="str">
        <f t="array" ref="G65">_xlfn.TEXTJOIN(", ", TRUE, INDEX(D:D, _xlfn.FILTERXML("&lt;t&gt;&lt;s&gt;" &amp; SUBSTITUTE(F65, ",", "&lt;/s&gt;&lt;s&gt;") &amp; "&lt;/s&gt;&lt;/t&gt;", "//s")))</f>
        <v>URLs</v>
      </c>
      <c r="I65" t="s">
        <v>31</v>
      </c>
    </row>
    <row r="66" spans="1:9">
      <c r="A66">
        <v>65</v>
      </c>
      <c r="B66" s="3" t="s">
        <v>137</v>
      </c>
      <c r="C66" t="s">
        <v>138</v>
      </c>
      <c r="D66" t="s">
        <v>29</v>
      </c>
      <c r="E66" t="s">
        <v>53</v>
      </c>
      <c r="F66" t="str">
        <f t="array" ref="F66">IF($E66&lt;&gt;"",_xlfn.TEXTJOIN(",",TRUE,IF($E$1:$E$300=$E66,ROW($D$1:$D$300),"")),"")</f>
        <v>11,64,66</v>
      </c>
      <c r="G66" t="str">
        <f t="array" ref="G66">_xlfn.TEXTJOIN(", ", TRUE, INDEX(D:D, _xlfn.FILTERXML("&lt;t&gt;&lt;s&gt;" &amp; SUBSTITUTE(F66, ",", "&lt;/s&gt;&lt;s&gt;") &amp; "&lt;/s&gt;&lt;/t&gt;", "//s")))</f>
        <v>string</v>
      </c>
      <c r="I66" t="s">
        <v>52</v>
      </c>
    </row>
    <row r="67" spans="1:9">
      <c r="A67">
        <v>66</v>
      </c>
      <c r="B67" s="3" t="s">
        <v>137</v>
      </c>
      <c r="C67" t="s">
        <v>139</v>
      </c>
      <c r="D67" t="s">
        <v>41</v>
      </c>
      <c r="E67" t="s">
        <v>41</v>
      </c>
      <c r="F67" t="str">
        <f t="array" ref="F67">IF($E67&lt;&gt;"",_xlfn.TEXTJOIN(",",TRUE,IF($E$1:$E$300=$E67,ROW($D$1:$D$300),"")),"")</f>
        <v>6,34,59,67,84,86,119,151,165</v>
      </c>
      <c r="G67" t="str">
        <f t="array" ref="G67">_xlfn.TEXTJOIN(", ", TRUE, INDEX(D:D, _xlfn.FILTERXML("&lt;t&gt;&lt;s&gt;" &amp; SUBSTITUTE(F67, ",", "&lt;/s&gt;&lt;s&gt;") &amp; "&lt;/s&gt;&lt;/t&gt;", "//s")))</f>
        <v xml:space="preserve">New Delhi, Chennai, Chitoor, Surat, Maharasthra, Vijaywada, Jaipur, Mumbai, Punjab, Uttarakhand, Gurgaon, Rajasthan, Telangana, Nagpur, Uttar Pradesh, Gujarat, Kolkata, Bihar, Across India, Kerala, Maharashtra, Haryana, Jharkhand, Orissa, Karnataka, Odisha, Tamil Nadu, Madhya Pradesh, Telangana, Bihar, Kompally Municipality, Telangana, Andhra Pradesh, Coimbatore, Behrampur, Kolkata, Pimpri Chinchwad, Chandigarh, Indore </v>
      </c>
      <c r="I67" t="s">
        <v>31</v>
      </c>
    </row>
    <row r="68" spans="1:9">
      <c r="A68">
        <v>67</v>
      </c>
      <c r="B68" s="3" t="s">
        <v>137</v>
      </c>
      <c r="C68" t="s">
        <v>131</v>
      </c>
      <c r="D68" t="s">
        <v>29</v>
      </c>
      <c r="E68" t="s">
        <v>131</v>
      </c>
      <c r="F68" t="str">
        <f t="array" ref="F68">IF($E68&lt;&gt;"",_xlfn.TEXTJOIN(",",TRUE,IF($E$1:$E$300=$E68,ROW($D$1:$D$300),"")),"")</f>
        <v>12,37,58,68,114</v>
      </c>
      <c r="G68" t="str">
        <f t="array" ref="G68">_xlfn.TEXTJOIN(", ", TRUE, INDEX(D:D, _xlfn.FILTERXML("&lt;t&gt;&lt;s&gt;" &amp; SUBSTITUTE(F68, ",", "&lt;/s&gt;&lt;s&gt;") &amp; "&lt;/s&gt;&lt;/t&gt;", "//s")))</f>
        <v>string</v>
      </c>
      <c r="I68" t="s">
        <v>44</v>
      </c>
    </row>
    <row r="69" spans="1:9">
      <c r="A69">
        <v>68</v>
      </c>
      <c r="B69" s="3" t="s">
        <v>137</v>
      </c>
      <c r="C69" t="s">
        <v>140</v>
      </c>
      <c r="D69" t="s">
        <v>141</v>
      </c>
      <c r="E69" t="s">
        <v>35</v>
      </c>
      <c r="F69" t="str">
        <f t="array" ref="F69">IF($E69&lt;&gt;"",_xlfn.TEXTJOIN(",",TRUE,IF($E$1:$E$300=$E69,ROW($D$1:$D$300),"")),"")</f>
        <v>4,17,35,55,69,82,115,125,156</v>
      </c>
      <c r="G69" t="str">
        <f t="array" ref="G69">_xlfn.TEXTJOIN(", ", TRUE, INDEX(D:D, _xlfn.FILTERXML("&lt;t&gt;&lt;s&gt;" &amp; SUBSTITUTE(F69, ",", "&lt;/s&gt;&lt;s&gt;") &amp; "&lt;/s&gt;&lt;/t&gt;", "//s")))</f>
        <v>Policing and Surveillance, Welfare, Health, Taxation, Elections, Education, Banking and Finance, Transport, Sanitation</v>
      </c>
      <c r="I69" t="s">
        <v>36</v>
      </c>
    </row>
    <row r="70" spans="1:9">
      <c r="A70">
        <v>69</v>
      </c>
      <c r="B70" s="3" t="s">
        <v>137</v>
      </c>
      <c r="C70" t="s">
        <v>124</v>
      </c>
      <c r="D70" t="s">
        <v>142</v>
      </c>
      <c r="E70" t="s">
        <v>38</v>
      </c>
      <c r="F70" t="str">
        <f t="array" ref="F70">IF($E70&lt;&gt;"",_xlfn.TEXTJOIN(",",TRUE,IF($E$1:$E$300=$E70,ROW($D$1:$D$300),"")),"")</f>
        <v>5,19,40,52,60,70,93,118,171,192,203</v>
      </c>
      <c r="G70" t="str">
        <f t="array" ref="G70">_xlfn.TEXTJOIN(", ", TRUE, INDEX(D:D, _xlfn.FILTERXML("&lt;t&gt;&lt;s&gt;" &amp; SUBSTITUTE(F70, ",", "&lt;/s&gt;&lt;s&gt;") &amp; "&lt;/s&gt;&lt;/t&gt;", "//s")))</f>
        <v>Facial Recognition, Social Media Surveillance, Predictive Policing, Crime Data Analytics, Sentiment Analysis, Counter-Disinformation, Beneficiary Identification for Farm Loan Waiver, Farm Loan Waiver Identification, Health Inusrance Fraud Analaysis (Ayushman Bharat), Digital Contact Tracing, Tax Fraud Analytics, Pension Fraud Analytics, Beneficiary Eligibility, Biometric Identification, Identification, Beneficiary Eligibility for Welfare Schemes, Voter Identification, School Allocation, Student Performance, Facial Recognition for Student Attendance, Credit Risk Scoring, Automated Number Plate Recognition, Worker Performance, Urban Planning</v>
      </c>
      <c r="I70" t="s">
        <v>36</v>
      </c>
    </row>
    <row r="71" spans="1:9">
      <c r="A71">
        <v>70</v>
      </c>
      <c r="B71" s="3" t="s">
        <v>137</v>
      </c>
      <c r="C71" t="s">
        <v>143</v>
      </c>
      <c r="D71" t="s">
        <v>144</v>
      </c>
      <c r="E71" t="s">
        <v>145</v>
      </c>
      <c r="F71" t="str">
        <f t="array" ref="F71">IF($E71&lt;&gt;"",_xlfn.TEXTJOIN(",",TRUE,IF($E$1:$E$300=$E71,ROW($D$1:$D$300),"")),"")</f>
        <v>71,126,186,228</v>
      </c>
      <c r="G71" t="str">
        <f t="array" ref="G71">_xlfn.TEXTJOIN(", ", TRUE, INDEX(D:D, _xlfn.FILTERXML("&lt;t&gt;&lt;s&gt;" &amp; SUBSTITUTE(F71, ",", "&lt;/s&gt;&lt;s&gt;") &amp; "&lt;/s&gt;&lt;/t&gt;", "//s")))</f>
        <v>choice</v>
      </c>
      <c r="I71" t="s">
        <v>52</v>
      </c>
    </row>
    <row r="72" spans="1:9">
      <c r="A72">
        <v>71</v>
      </c>
      <c r="B72" s="3" t="s">
        <v>137</v>
      </c>
      <c r="C72" t="s">
        <v>146</v>
      </c>
      <c r="D72" t="s">
        <v>147</v>
      </c>
      <c r="E72" t="s">
        <v>110</v>
      </c>
      <c r="F72" t="str">
        <f t="array" ref="F72">IF($E72&lt;&gt;"",_xlfn.TEXTJOIN(",",TRUE,IF($E$1:$E$300=$E72,ROW($D$1:$D$300),"")),"")</f>
        <v>42,72,113,142,247</v>
      </c>
      <c r="G72" t="str">
        <f t="array" ref="G72">_xlfn.TEXTJOIN(", ", TRUE, INDEX(D:D, _xlfn.FILTERXML("&lt;t&gt;&lt;s&gt;" &amp; SUBSTITUTE(F72, ",", "&lt;/s&gt;&lt;s&gt;") &amp; "&lt;/s&gt;&lt;/t&gt;", "//s")))</f>
        <v>Effectiveness/need, Employment - jobs, Impersonation, Fraud, Ethics, Privacy, Accuracy/reliability, Safety, Confidentiality, Employment, Copyright, Security, Surveillance, Anthropomorphism, Appropriateness/need, Dual/multi-use, Robustness, Bias/discrimination - race, ethnicity, Mis/disinformation, Hypocrisy, Employment - compensation, working conditions, Scope creep/normalisation, Bias/discrimination, Effectiveness/value, gender, religion, Governance, Business model, Competition/price fixing, education, Environment, Bias/discrimination - political opinion, Pseudoscience, disability, Legal - liability, Fairness, Bias/discrimination - profession/job, LGBTQ, Lethal autonomous weapons, Employment - pay, jobs, unionisation, Bias/discrimination - disability, Bias/discrimination - age, Legal - compliance, Bias/discrimination - religion, Bias/discrimination - multiple, Liability, Bias/discrimination - politics, Bias/discrimination - racial, IP abuse/misuse, Illegal sales, Bias/discrimination - income, location, Accuracy/reliablity, Misleading marketing, age, income, Freedom of expression - censorship, Bias/discrimination - economic, race, Bias/discrimination - rewilding, Bias/discrimination - gender, weight, Employment - monitoring, Safety - harassment, Environment - water management, ecology, Harassment, Bias/discrimination - employment, termination, Autonomous lethal weapons, Pseudoscience - phrenology, Bias/discrimination - LGBTQ, Mis/dsinformation, Employment - diversity, Bias/disrimination - ethnicity, pay, Bias/discrimination - nationality, Marketing - misleading, hype, Environment/sustainability, Freedom of expression - right of assembly, Bias/discimination - race, nationality, Governance/accountability - capability/capacity, Governance/accountability, Defamation, Bias/discrimination - productivity, , Bias/discrimination - olive oil, etc, Governance - conflict of interest, Bias/discrimination - equality, Bias/discrimination - location, Marketing - hype, Bias/discrimination - ethnicity, Relevance, misleading, Safety content/language, Marketing - inappropriate, Bias/discrimination - price, Complaints/appeals, Marketing, Employment - unionisation, Bias/discrimination - appearance, Bias/discrimination -, Environment - emissions, Bias/discrimination - transgender, body size, Capability/capacity, Employment - health &amp; safety, Demonetisation, Harassment - sexual, Environmental, Employment - termination, Harrassment, national identity, Accuracy/reliabiility, Freedom of expression - right to protest, Privacy - consent, Hate speech/violence, Inappropriate/offensive, Inappropriate content - pornography, Mis-disinformation, Accuracy/reliabilty, branding, Value/effectiveness, Inappropriate/offensive content, Involvement/participation</v>
      </c>
      <c r="I72" t="s">
        <v>36</v>
      </c>
    </row>
    <row r="73" spans="1:9">
      <c r="A73">
        <v>72</v>
      </c>
      <c r="B73" s="3" t="s">
        <v>137</v>
      </c>
      <c r="C73" t="s">
        <v>148</v>
      </c>
      <c r="D73" t="s">
        <v>74</v>
      </c>
      <c r="E73" t="s">
        <v>149</v>
      </c>
      <c r="F73" t="str">
        <f t="array" ref="F73">IF($E73&lt;&gt;"",_xlfn.TEXTJOIN(",",TRUE,IF($E$1:$E$300=$E73,ROW($D$1:$D$300),"")),"")</f>
        <v>73</v>
      </c>
      <c r="G73" t="str">
        <f t="array" ref="G73">_xlfn.TEXTJOIN(", ", TRUE, INDEX(D:D, _xlfn.FILTERXML("&lt;t&gt;&lt;s&gt;" &amp; SUBSTITUTE(F73, ",", "&lt;/s&gt;&lt;s&gt;") &amp; "&lt;/s&gt;&lt;/t&gt;", "//s")))</f>
        <v>binary</v>
      </c>
      <c r="I73" t="s">
        <v>107</v>
      </c>
    </row>
    <row r="74" spans="1:9">
      <c r="A74">
        <v>73</v>
      </c>
      <c r="B74" s="3" t="s">
        <v>137</v>
      </c>
      <c r="C74" t="s">
        <v>150</v>
      </c>
      <c r="D74" t="s">
        <v>48</v>
      </c>
      <c r="E74" t="s">
        <v>49</v>
      </c>
      <c r="F74" t="str">
        <f t="array" ref="F74">IF($E74&lt;&gt;"",_xlfn.TEXTJOIN(",",TRUE,IF($E$1:$E$300=$E74,ROW($D$1:$D$300),"")),"")</f>
        <v>9,30,33,62,74,134,152,194</v>
      </c>
      <c r="G74" t="str">
        <f t="array" ref="G74">_xlfn.TEXTJOIN(", ", TRUE, INDEX(D:D, _xlfn.FILTERXML("&lt;t&gt;&lt;s&gt;" &amp; SUBSTITUTE(F74, ",", "&lt;/s&gt;&lt;s&gt;") &amp; "&lt;/s&gt;&lt;/t&gt;", "//s")))</f>
        <v>YYYY</v>
      </c>
      <c r="I74" t="s">
        <v>31</v>
      </c>
    </row>
    <row r="75" spans="1:9">
      <c r="A75">
        <v>74</v>
      </c>
      <c r="B75" s="3" t="s">
        <v>137</v>
      </c>
      <c r="C75" t="s">
        <v>151</v>
      </c>
      <c r="D75" t="s">
        <v>48</v>
      </c>
      <c r="E75" t="s">
        <v>152</v>
      </c>
      <c r="F75" t="str">
        <f t="array" ref="F75">IF($E75&lt;&gt;"",_xlfn.TEXTJOIN(",",TRUE,IF($E$1:$E$300=$E75,ROW($D$1:$D$300),"")),"")</f>
        <v>75,135</v>
      </c>
      <c r="G75" t="str">
        <f t="array" ref="G75">_xlfn.TEXTJOIN(", ", TRUE, INDEX(D:D, _xlfn.FILTERXML("&lt;t&gt;&lt;s&gt;" &amp; SUBSTITUTE(F75, ",", "&lt;/s&gt;&lt;s&gt;") &amp; "&lt;/s&gt;&lt;/t&gt;", "//s")))</f>
        <v>YYYY</v>
      </c>
      <c r="I75" t="s">
        <v>31</v>
      </c>
    </row>
    <row r="76" spans="1:9">
      <c r="A76">
        <v>75</v>
      </c>
      <c r="B76" s="3" t="s">
        <v>137</v>
      </c>
      <c r="C76" t="s">
        <v>153</v>
      </c>
      <c r="D76" t="s">
        <v>29</v>
      </c>
      <c r="E76" t="s">
        <v>153</v>
      </c>
      <c r="F76" t="str">
        <f t="array" ref="F76">IF($E76&lt;&gt;"",_xlfn.TEXTJOIN(",",TRUE,IF($E$1:$E$300=$E76,ROW($D$1:$D$300),"")),"")</f>
        <v>76,137</v>
      </c>
      <c r="G76" t="str">
        <f t="array" ref="G76">_xlfn.TEXTJOIN(", ", TRUE, INDEX(D:D, _xlfn.FILTERXML("&lt;t&gt;&lt;s&gt;" &amp; SUBSTITUTE(F76, ",", "&lt;/s&gt;&lt;s&gt;") &amp; "&lt;/s&gt;&lt;/t&gt;", "//s")))</f>
        <v>string</v>
      </c>
      <c r="I76" t="s">
        <v>107</v>
      </c>
    </row>
    <row r="77" spans="1:9">
      <c r="A77">
        <v>76</v>
      </c>
      <c r="B77" s="3" t="s">
        <v>137</v>
      </c>
      <c r="C77" t="s">
        <v>154</v>
      </c>
      <c r="D77" t="s">
        <v>126</v>
      </c>
      <c r="E77" t="s">
        <v>57</v>
      </c>
      <c r="F77" t="str">
        <f t="array" ref="F77">IF($E77&lt;&gt;"",_xlfn.TEXTJOIN(",",TRUE,IF($E$1:$E$300=$E77,ROW($D$1:$D$300),"")),"")</f>
        <v>13,23,24,63,77</v>
      </c>
      <c r="G77" t="str">
        <f t="array" ref="G77">_xlfn.TEXTJOIN(", ", TRUE, INDEX(D:D, _xlfn.FILTERXML("&lt;t&gt;&lt;s&gt;" &amp; SUBSTITUTE(F77, ",", "&lt;/s&gt;&lt;s&gt;") &amp; "&lt;/s&gt;&lt;/t&gt;", "//s")))</f>
        <v>proposed, implemented</v>
      </c>
      <c r="I77" t="s">
        <v>75</v>
      </c>
    </row>
    <row r="78" spans="1:9">
      <c r="A78">
        <v>77</v>
      </c>
      <c r="B78" s="3" t="s">
        <v>137</v>
      </c>
      <c r="C78" t="s">
        <v>155</v>
      </c>
      <c r="D78" t="s">
        <v>29</v>
      </c>
      <c r="F78" t="str">
        <f t="array" ref="F78">IF($E78&lt;&gt;"",_xlfn.TEXTJOIN(",",TRUE,IF($E$1:$E$300=$E78,ROW($D$1:$D$300),"")),"")</f>
        <v/>
      </c>
      <c r="G78" t="e">
        <f t="array" ref="G78">_xlfn.TEXTJOIN(", ", TRUE, INDEX(D:D, _xlfn.FILTERXML("&lt;t&gt;&lt;s&gt;" &amp; SUBSTITUTE(F78, ",", "&lt;/s&gt;&lt;s&gt;") &amp; "&lt;/s&gt;&lt;/t&gt;", "//s")))</f>
        <v>#VALUE!</v>
      </c>
      <c r="I78" t="s">
        <v>31</v>
      </c>
    </row>
    <row r="79" spans="1:9">
      <c r="A79">
        <v>78</v>
      </c>
      <c r="B79" s="3" t="s">
        <v>137</v>
      </c>
      <c r="C79" t="s">
        <v>156</v>
      </c>
      <c r="D79" t="s">
        <v>59</v>
      </c>
      <c r="E79" t="s">
        <v>60</v>
      </c>
      <c r="F79" t="str">
        <f t="array" ref="F79">IF($E79&lt;&gt;"",_xlfn.TEXTJOIN(",",TRUE,IF($E$1:$E$300=$E79,ROW($D$1:$D$300),"")),"")</f>
        <v>14,28,48,65,79,141,147,159,162,185,244</v>
      </c>
      <c r="G79" t="str">
        <f t="array" ref="G79">_xlfn.TEXTJOIN(", ", TRUE, INDEX(D:D, _xlfn.FILTERXML("&lt;t&gt;&lt;s&gt;" &amp; SUBSTITUTE(F79, ",", "&lt;/s&gt;&lt;s&gt;") &amp; "&lt;/s&gt;&lt;/t&gt;", "//s")))</f>
        <v>URLs</v>
      </c>
      <c r="I79" t="s">
        <v>31</v>
      </c>
    </row>
    <row r="80" spans="1:9">
      <c r="A80">
        <v>79</v>
      </c>
      <c r="B80" s="3" t="s">
        <v>157</v>
      </c>
      <c r="C80" t="s">
        <v>30</v>
      </c>
      <c r="D80" t="s">
        <v>29</v>
      </c>
      <c r="E80" t="s">
        <v>30</v>
      </c>
      <c r="F80" t="str">
        <f t="array" ref="F80">IF($E80&lt;&gt;"",_xlfn.TEXTJOIN(",",TRUE,IF($E$1:$E$300=$E80,ROW($D$1:$D$300),"")),"")</f>
        <v>2,25,32,51,80,139,144,149,160,183</v>
      </c>
      <c r="G80" t="str">
        <f t="array" ref="G80">_xlfn.TEXTJOIN(", ", TRUE, INDEX(D:D, _xlfn.FILTERXML("&lt;t&gt;&lt;s&gt;" &amp; SUBSTITUTE(F80, ",", "&lt;/s&gt;&lt;s&gt;") &amp; "&lt;/s&gt;&lt;/t&gt;", "//s")))</f>
        <v>string</v>
      </c>
      <c r="I80" t="s">
        <v>31</v>
      </c>
    </row>
    <row r="81" spans="1:9">
      <c r="A81">
        <v>80</v>
      </c>
      <c r="B81" s="3" t="s">
        <v>157</v>
      </c>
      <c r="C81" s="4" t="s">
        <v>158</v>
      </c>
      <c r="D81" t="s">
        <v>29</v>
      </c>
      <c r="F81" t="str">
        <f t="array" ref="F81">IF($E81&lt;&gt;"",_xlfn.TEXTJOIN(",",TRUE,IF($E$1:$E$300=$E81,ROW($D$1:$D$300),"")),"")</f>
        <v/>
      </c>
      <c r="G81" t="e">
        <f t="array" ref="G81">_xlfn.TEXTJOIN(", ", TRUE, INDEX(D:D, _xlfn.FILTERXML("&lt;t&gt;&lt;s&gt;" &amp; SUBSTITUTE(F81, ",", "&lt;/s&gt;&lt;s&gt;") &amp; "&lt;/s&gt;&lt;/t&gt;", "//s")))</f>
        <v>#VALUE!</v>
      </c>
      <c r="I81" t="s">
        <v>31</v>
      </c>
    </row>
    <row r="82" spans="1:9">
      <c r="A82">
        <v>81</v>
      </c>
      <c r="B82" s="3" t="s">
        <v>157</v>
      </c>
      <c r="C82" s="5" t="s">
        <v>159</v>
      </c>
      <c r="D82" t="s">
        <v>160</v>
      </c>
      <c r="E82" t="s">
        <v>35</v>
      </c>
      <c r="F82" t="str">
        <f t="array" ref="F82">IF($E82&lt;&gt;"",_xlfn.TEXTJOIN(",",TRUE,IF($E$1:$E$300=$E82,ROW($D$1:$D$300),"")),"")</f>
        <v>4,17,35,55,69,82,115,125,156</v>
      </c>
      <c r="G82" t="str">
        <f t="array" ref="G82">_xlfn.TEXTJOIN(", ", TRUE, INDEX(D:D, _xlfn.FILTERXML("&lt;t&gt;&lt;s&gt;" &amp; SUBSTITUTE(F82, ",", "&lt;/s&gt;&lt;s&gt;") &amp; "&lt;/s&gt;&lt;/t&gt;", "//s")))</f>
        <v>Policing and Surveillance, Welfare, Health, Taxation, Elections, Education, Banking and Finance, Transport, Sanitation</v>
      </c>
      <c r="I82" t="s">
        <v>36</v>
      </c>
    </row>
    <row r="83" spans="1:9">
      <c r="A83">
        <v>82</v>
      </c>
      <c r="B83" s="3" t="s">
        <v>157</v>
      </c>
      <c r="C83" t="s">
        <v>161</v>
      </c>
      <c r="D83" t="s">
        <v>162</v>
      </c>
      <c r="E83" t="s">
        <v>163</v>
      </c>
      <c r="F83" t="str">
        <f t="array" ref="F83">IF($E83&lt;&gt;"",_xlfn.TEXTJOIN(",",TRUE,IF($E$1:$E$300=$E83,ROW($D$1:$D$300),"")),"")</f>
        <v>83</v>
      </c>
      <c r="G83" t="str">
        <f t="array" ref="G83">_xlfn.TEXTJOIN(", ", TRUE, INDEX(D:D, _xlfn.FILTERXML("&lt;t&gt;&lt;s&gt;" &amp; SUBSTITUTE(F83, ",", "&lt;/s&gt;&lt;s&gt;") &amp; "&lt;/s&gt;&lt;/t&gt;", "//s")))</f>
        <v>Improving Government, Empowering Citizens, Creating Opportunity, Solving Public Problems</v>
      </c>
      <c r="I83" t="s">
        <v>107</v>
      </c>
    </row>
    <row r="84" spans="1:9">
      <c r="A84">
        <v>83</v>
      </c>
      <c r="B84" s="3" t="s">
        <v>157</v>
      </c>
      <c r="C84" s="4" t="s">
        <v>139</v>
      </c>
      <c r="D84" t="s">
        <v>92</v>
      </c>
      <c r="E84" t="s">
        <v>92</v>
      </c>
      <c r="F84" t="str">
        <f t="array" ref="F84">IF($E84&lt;&gt;"",_xlfn.TEXTJOIN(",",TRUE,IF($E$1:$E$300=$E84,ROW($D$1:$D$300),"")),"")</f>
        <v>6,34,59,67,84,86,119,151,165</v>
      </c>
      <c r="G84" t="str">
        <f t="array" ref="G84">_xlfn.TEXTJOIN(", ", TRUE, INDEX(D:D, _xlfn.FILTERXML("&lt;t&gt;&lt;s&gt;" &amp; SUBSTITUTE(F84, ",", "&lt;/s&gt;&lt;s&gt;") &amp; "&lt;/s&gt;&lt;/t&gt;", "//s")))</f>
        <v xml:space="preserve">New Delhi, Chennai, Chitoor, Surat, Maharasthra, Vijaywada, Jaipur, Mumbai, Punjab, Uttarakhand, Gurgaon, Rajasthan, Telangana, Nagpur, Uttar Pradesh, Gujarat, Kolkata, Bihar, Across India, Kerala, Maharashtra, Haryana, Jharkhand, Orissa, Karnataka, Odisha, Tamil Nadu, Madhya Pradesh, Telangana, Bihar, Kompally Municipality, Telangana, Andhra Pradesh, Coimbatore, Behrampur, Kolkata, Pimpri Chinchwad, Chandigarh, Indore </v>
      </c>
      <c r="I84" t="s">
        <v>31</v>
      </c>
    </row>
    <row r="85" spans="1:9">
      <c r="A85">
        <v>84</v>
      </c>
      <c r="B85" s="3" t="s">
        <v>157</v>
      </c>
      <c r="C85" s="4" t="s">
        <v>164</v>
      </c>
      <c r="D85" t="s">
        <v>29</v>
      </c>
      <c r="E85" t="s">
        <v>165</v>
      </c>
      <c r="F85" t="str">
        <f t="array" ref="F85">IF($E85&lt;&gt;"",_xlfn.TEXTJOIN(",",TRUE,IF($E$1:$E$300=$E85,ROW($D$1:$D$300),"")),"")</f>
        <v>85,132,145,161</v>
      </c>
      <c r="G85" t="str">
        <f t="array" ref="G85">_xlfn.TEXTJOIN(", ", TRUE, INDEX(D:D, _xlfn.FILTERXML("&lt;t&gt;&lt;s&gt;" &amp; SUBSTITUTE(F85, ",", "&lt;/s&gt;&lt;s&gt;") &amp; "&lt;/s&gt;&lt;/t&gt;", "//s")))</f>
        <v>string</v>
      </c>
      <c r="H85" s="1"/>
      <c r="I85" t="s">
        <v>31</v>
      </c>
    </row>
    <row r="86" spans="1:9">
      <c r="A86">
        <v>85</v>
      </c>
      <c r="B86" s="3" t="s">
        <v>157</v>
      </c>
      <c r="C86" s="4" t="s">
        <v>166</v>
      </c>
      <c r="D86" t="s">
        <v>92</v>
      </c>
      <c r="E86" t="s">
        <v>92</v>
      </c>
      <c r="F86" t="str">
        <f t="array" ref="F86">IF($E86&lt;&gt;"",_xlfn.TEXTJOIN(",",TRUE,IF($E$1:$E$300=$E86,ROW($D$1:$D$300),"")),"")</f>
        <v>6,34,59,67,84,86,119,151,165</v>
      </c>
      <c r="G86" t="str">
        <f t="array" ref="G86">_xlfn.TEXTJOIN(", ", TRUE, INDEX(D:D, _xlfn.FILTERXML("&lt;t&gt;&lt;s&gt;" &amp; SUBSTITUTE(F86, ",", "&lt;/s&gt;&lt;s&gt;") &amp; "&lt;/s&gt;&lt;/t&gt;", "//s")))</f>
        <v xml:space="preserve">New Delhi, Chennai, Chitoor, Surat, Maharasthra, Vijaywada, Jaipur, Mumbai, Punjab, Uttarakhand, Gurgaon, Rajasthan, Telangana, Nagpur, Uttar Pradesh, Gujarat, Kolkata, Bihar, Across India, Kerala, Maharashtra, Haryana, Jharkhand, Orissa, Karnataka, Odisha, Tamil Nadu, Madhya Pradesh, Telangana, Bihar, Kompally Municipality, Telangana, Andhra Pradesh, Coimbatore, Behrampur, Kolkata, Pimpri Chinchwad, Chandigarh, Indore </v>
      </c>
      <c r="H86" s="6"/>
      <c r="I86" t="s">
        <v>31</v>
      </c>
    </row>
    <row r="87" spans="1:9">
      <c r="A87">
        <v>86</v>
      </c>
      <c r="B87" s="3" t="s">
        <v>157</v>
      </c>
      <c r="C87" s="4" t="s">
        <v>167</v>
      </c>
      <c r="D87" t="s">
        <v>29</v>
      </c>
      <c r="E87" t="s">
        <v>32</v>
      </c>
      <c r="F87" t="str">
        <f t="array" ref="F87">IF($E87&lt;&gt;"",_xlfn.TEXTJOIN(",",TRUE,IF($E$1:$E$300=$E87,ROW($D$1:$D$300),"")),"")</f>
        <v>3,27,53,61,87,131,140,146,150,191</v>
      </c>
      <c r="G87" t="str">
        <f t="array" ref="G87">_xlfn.TEXTJOIN(", ", TRUE, INDEX(D:D, _xlfn.FILTERXML("&lt;t&gt;&lt;s&gt;" &amp; SUBSTITUTE(F87, ",", "&lt;/s&gt;&lt;s&gt;") &amp; "&lt;/s&gt;&lt;/t&gt;", "//s")))</f>
        <v>string</v>
      </c>
      <c r="H87" s="6"/>
      <c r="I87" t="s">
        <v>31</v>
      </c>
    </row>
    <row r="88" spans="1:9">
      <c r="A88">
        <v>87</v>
      </c>
      <c r="B88" s="3" t="s">
        <v>157</v>
      </c>
      <c r="C88" t="s">
        <v>168</v>
      </c>
      <c r="D88" t="s">
        <v>29</v>
      </c>
      <c r="F88" t="str">
        <f t="array" ref="F88">IF($E88&lt;&gt;"",_xlfn.TEXTJOIN(",",TRUE,IF($E$1:$E$300=$E88,ROW($D$1:$D$300),"")),"")</f>
        <v/>
      </c>
      <c r="G88" t="e">
        <f t="array" ref="G88">_xlfn.TEXTJOIN(", ", TRUE, INDEX(D:D, _xlfn.FILTERXML("&lt;t&gt;&lt;s&gt;" &amp; SUBSTITUTE(F88, ",", "&lt;/s&gt;&lt;s&gt;") &amp; "&lt;/s&gt;&lt;/t&gt;", "//s")))</f>
        <v>#VALUE!</v>
      </c>
      <c r="H88" s="6"/>
      <c r="I88" t="s">
        <v>107</v>
      </c>
    </row>
    <row r="89" spans="1:9">
      <c r="A89">
        <v>88</v>
      </c>
      <c r="B89" s="3" t="s">
        <v>157</v>
      </c>
      <c r="C89" t="s">
        <v>169</v>
      </c>
      <c r="D89" t="s">
        <v>29</v>
      </c>
      <c r="F89" t="str">
        <f t="array" ref="F89">IF($E89&lt;&gt;"",_xlfn.TEXTJOIN(",",TRUE,IF($E$1:$E$300=$E89,ROW($D$1:$D$300),"")),"")</f>
        <v/>
      </c>
      <c r="G89" t="e">
        <f t="array" ref="G89">_xlfn.TEXTJOIN(", ", TRUE, INDEX(D:D, _xlfn.FILTERXML("&lt;t&gt;&lt;s&gt;" &amp; SUBSTITUTE(F89, ",", "&lt;/s&gt;&lt;s&gt;") &amp; "&lt;/s&gt;&lt;/t&gt;", "//s")))</f>
        <v>#VALUE!</v>
      </c>
      <c r="H89" s="6"/>
      <c r="I89" t="s">
        <v>107</v>
      </c>
    </row>
    <row r="90" spans="1:9">
      <c r="A90">
        <v>89</v>
      </c>
      <c r="B90" s="3" t="s">
        <v>157</v>
      </c>
      <c r="C90" t="s">
        <v>170</v>
      </c>
      <c r="D90" t="s">
        <v>29</v>
      </c>
      <c r="E90" t="s">
        <v>171</v>
      </c>
      <c r="F90" t="str">
        <f t="array" ref="F90">IF($E90&lt;&gt;"",_xlfn.TEXTJOIN(",",TRUE,IF($E$1:$E$300=$E90,ROW($D$1:$D$300),"")),"")</f>
        <v>90</v>
      </c>
      <c r="G90" t="str">
        <f t="array" ref="G90">_xlfn.TEXTJOIN(", ", TRUE, INDEX(D:D, _xlfn.FILTERXML("&lt;t&gt;&lt;s&gt;" &amp; SUBSTITUTE(F90, ",", "&lt;/s&gt;&lt;s&gt;") &amp; "&lt;/s&gt;&lt;/t&gt;", "//s")))</f>
        <v>string</v>
      </c>
      <c r="H90" s="6"/>
      <c r="I90" t="s">
        <v>107</v>
      </c>
    </row>
    <row r="91" spans="1:9">
      <c r="A91">
        <v>90</v>
      </c>
      <c r="B91" s="3" t="s">
        <v>157</v>
      </c>
      <c r="C91" t="s">
        <v>172</v>
      </c>
      <c r="D91" t="s">
        <v>29</v>
      </c>
      <c r="F91" t="str">
        <f t="array" ref="F91">IF($E91&lt;&gt;"",_xlfn.TEXTJOIN(",",TRUE,IF($E$1:$E$300=$E91,ROW($D$1:$D$300),"")),"")</f>
        <v/>
      </c>
      <c r="G91" t="e">
        <f t="array" ref="G91">_xlfn.TEXTJOIN(", ", TRUE, INDEX(D:D, _xlfn.FILTERXML("&lt;t&gt;&lt;s&gt;" &amp; SUBSTITUTE(F91, ",", "&lt;/s&gt;&lt;s&gt;") &amp; "&lt;/s&gt;&lt;/t&gt;", "//s")))</f>
        <v>#VALUE!</v>
      </c>
      <c r="H91" s="6"/>
      <c r="I91" t="s">
        <v>107</v>
      </c>
    </row>
    <row r="92" spans="1:9">
      <c r="A92">
        <v>91</v>
      </c>
      <c r="B92" s="3" t="s">
        <v>157</v>
      </c>
      <c r="C92" t="s">
        <v>173</v>
      </c>
      <c r="D92" t="s">
        <v>29</v>
      </c>
      <c r="F92" t="str">
        <f t="array" ref="F92">IF($E92&lt;&gt;"",_xlfn.TEXTJOIN(",",TRUE,IF($E$1:$E$300=$E92,ROW($D$1:$D$300),"")),"")</f>
        <v/>
      </c>
      <c r="G92" t="e">
        <f t="array" ref="G92">_xlfn.TEXTJOIN(", ", TRUE, INDEX(D:D, _xlfn.FILTERXML("&lt;t&gt;&lt;s&gt;" &amp; SUBSTITUTE(F92, ",", "&lt;/s&gt;&lt;s&gt;") &amp; "&lt;/s&gt;&lt;/t&gt;", "//s")))</f>
        <v>#VALUE!</v>
      </c>
      <c r="H92" s="6"/>
      <c r="I92" t="s">
        <v>31</v>
      </c>
    </row>
    <row r="93" spans="1:9">
      <c r="A93">
        <v>92</v>
      </c>
      <c r="B93" t="s">
        <v>174</v>
      </c>
      <c r="C93" t="s">
        <v>175</v>
      </c>
      <c r="D93" t="s">
        <v>176</v>
      </c>
      <c r="E93" t="s">
        <v>38</v>
      </c>
      <c r="F93" t="str">
        <f t="array" ref="F93">IF($E93&lt;&gt;"",_xlfn.TEXTJOIN(",",TRUE,IF($E$1:$E$300=$E93,ROW($D$1:$D$300),"")),"")</f>
        <v>5,19,40,52,60,70,93,118,171,192,203</v>
      </c>
      <c r="G93" t="str">
        <f t="array" ref="G93">_xlfn.TEXTJOIN(", ", TRUE, INDEX(D:D, _xlfn.FILTERXML("&lt;t&gt;&lt;s&gt;" &amp; SUBSTITUTE(F93, ",", "&lt;/s&gt;&lt;s&gt;") &amp; "&lt;/s&gt;&lt;/t&gt;", "//s")))</f>
        <v>Facial Recognition, Social Media Surveillance, Predictive Policing, Crime Data Analytics, Sentiment Analysis, Counter-Disinformation, Beneficiary Identification for Farm Loan Waiver, Farm Loan Waiver Identification, Health Inusrance Fraud Analaysis (Ayushman Bharat), Digital Contact Tracing, Tax Fraud Analytics, Pension Fraud Analytics, Beneficiary Eligibility, Biometric Identification, Identification, Beneficiary Eligibility for Welfare Schemes, Voter Identification, School Allocation, Student Performance, Facial Recognition for Student Attendance, Credit Risk Scoring, Automated Number Plate Recognition, Worker Performance, Urban Planning</v>
      </c>
      <c r="H93" s="6"/>
      <c r="I93" t="s">
        <v>36</v>
      </c>
    </row>
    <row r="94" spans="1:9">
      <c r="A94">
        <v>93</v>
      </c>
      <c r="B94" t="s">
        <v>174</v>
      </c>
      <c r="C94" s="7" t="s">
        <v>177</v>
      </c>
      <c r="D94" t="s">
        <v>78</v>
      </c>
      <c r="F94" t="str">
        <f t="array" ref="F94">IF($E94&lt;&gt;"",_xlfn.TEXTJOIN(",",TRUE,IF($E$1:$E$300=$E94,ROW($D$1:$D$300),"")),"")</f>
        <v/>
      </c>
      <c r="G94" t="e">
        <f t="array" ref="G94">_xlfn.TEXTJOIN(", ", TRUE, INDEX(D:D, _xlfn.FILTERXML("&lt;t&gt;&lt;s&gt;" &amp; SUBSTITUTE(F94, ",", "&lt;/s&gt;&lt;s&gt;") &amp; "&lt;/s&gt;&lt;/t&gt;", "//s")))</f>
        <v>#VALUE!</v>
      </c>
      <c r="I94" t="s">
        <v>36</v>
      </c>
    </row>
    <row r="95" spans="1:9">
      <c r="A95">
        <v>94</v>
      </c>
      <c r="B95" t="s">
        <v>174</v>
      </c>
      <c r="C95" t="s">
        <v>178</v>
      </c>
      <c r="D95" t="s">
        <v>179</v>
      </c>
      <c r="E95" t="s">
        <v>43</v>
      </c>
      <c r="F95" t="str">
        <f t="array" ref="F95">IF($E95&lt;&gt;"",_xlfn.TEXTJOIN(",",TRUE,IF($E$1:$E$300=$E95,ROW($D$1:$D$300),"")),"")</f>
        <v>7,8,15,39,95,96,117,226</v>
      </c>
      <c r="G95" t="str">
        <f t="array" ref="G95">_xlfn.TEXTJOIN(", ", TRUE, INDEX(D:D, _xlfn.FILTERXML("&lt;t&gt;&lt;s&gt;" &amp; SUBSTITUTE(F95, ",", "&lt;/s&gt;&lt;s&gt;") &amp; "&lt;/s&gt;&lt;/t&gt;", "//s")))</f>
        <v>string</v>
      </c>
      <c r="I95" t="s">
        <v>44</v>
      </c>
    </row>
    <row r="96" spans="1:9">
      <c r="A96">
        <v>95</v>
      </c>
      <c r="B96" t="s">
        <v>174</v>
      </c>
      <c r="C96" t="s">
        <v>180</v>
      </c>
      <c r="D96" t="s">
        <v>181</v>
      </c>
      <c r="E96" t="s">
        <v>43</v>
      </c>
      <c r="F96" t="str">
        <f t="array" ref="F96">IF($E96&lt;&gt;"",_xlfn.TEXTJOIN(",",TRUE,IF($E$1:$E$300=$E96,ROW($D$1:$D$300),"")),"")</f>
        <v>7,8,15,39,95,96,117,226</v>
      </c>
      <c r="G96" t="str">
        <f t="array" ref="G96">_xlfn.TEXTJOIN(", ", TRUE, INDEX(D:D, _xlfn.FILTERXML("&lt;t&gt;&lt;s&gt;" &amp; SUBSTITUTE(F96, ",", "&lt;/s&gt;&lt;s&gt;") &amp; "&lt;/s&gt;&lt;/t&gt;", "//s")))</f>
        <v>string</v>
      </c>
      <c r="I96" t="s">
        <v>44</v>
      </c>
    </row>
    <row r="97" spans="1:9">
      <c r="A97">
        <v>96</v>
      </c>
      <c r="B97" t="s">
        <v>174</v>
      </c>
      <c r="C97" t="s">
        <v>182</v>
      </c>
      <c r="D97" t="s">
        <v>183</v>
      </c>
      <c r="E97" t="s">
        <v>184</v>
      </c>
      <c r="F97" t="str">
        <f t="array" ref="F97">IF($E97&lt;&gt;"",_xlfn.TEXTJOIN(",",TRUE,IF($E$1:$E$300=$E97,ROW($D$1:$D$300),"")),"")</f>
        <v>97,98</v>
      </c>
      <c r="G97" t="str">
        <f t="array" ref="G97">_xlfn.TEXTJOIN(", ", TRUE, INDEX(D:D, _xlfn.FILTERXML("&lt;t&gt;&lt;s&gt;" &amp; SUBSTITUTE(F97, ",", "&lt;/s&gt;&lt;s&gt;") &amp; "&lt;/s&gt;&lt;/t&gt;", "//s")))</f>
        <v>Distributional Bias, Generalization Failure, Unsafe Exposure or Access, Adversarial Data, Tuning Issues, Lack of Adversarial Robustness, Limited Dataset, Misuse, Dataset Imbalance, Inappropriate Training Content, Lack of Transparency, Gaming Vulnerability, Underspecification, Context Misidentification, Underfitting, Data or Labelling Noise, Black Swan Event, Unauthorized Data, Inadequate Anonymization, Concept Drift, Misconfigured Threshold, Misinformation Generation Hazard, Lack of Explainability, Incomplete Data Attribute Capture, Lack of Capability Control, Distributional Artifacts</v>
      </c>
      <c r="I97" t="s">
        <v>107</v>
      </c>
    </row>
    <row r="98" spans="1:9">
      <c r="A98">
        <v>97</v>
      </c>
      <c r="B98" t="s">
        <v>174</v>
      </c>
      <c r="C98" t="s">
        <v>185</v>
      </c>
      <c r="D98" t="s">
        <v>186</v>
      </c>
      <c r="E98" t="s">
        <v>184</v>
      </c>
      <c r="F98" t="str">
        <f t="array" ref="F98">IF($E98&lt;&gt;"",_xlfn.TEXTJOIN(",",TRUE,IF($E$1:$E$300=$E98,ROW($D$1:$D$300),"")),"")</f>
        <v>97,98</v>
      </c>
      <c r="G98" t="str">
        <f t="array" ref="G98">_xlfn.TEXTJOIN(", ", TRUE, INDEX(D:D, _xlfn.FILTERXML("&lt;t&gt;&lt;s&gt;" &amp; SUBSTITUTE(F98, ",", "&lt;/s&gt;&lt;s&gt;") &amp; "&lt;/s&gt;&lt;/t&gt;", "//s")))</f>
        <v>Distributional Bias, Generalization Failure, Unsafe Exposure or Access, Adversarial Data, Tuning Issues, Lack of Adversarial Robustness, Limited Dataset, Misuse, Dataset Imbalance, Inappropriate Training Content, Lack of Transparency, Gaming Vulnerability, Underspecification, Context Misidentification, Underfitting, Data or Labelling Noise, Black Swan Event, Unauthorized Data, Inadequate Anonymization, Concept Drift, Misconfigured Threshold, Misinformation Generation Hazard, Lack of Explainability, Incomplete Data Attribute Capture, Lack of Capability Control, Distributional Artifacts</v>
      </c>
      <c r="I98" t="s">
        <v>107</v>
      </c>
    </row>
    <row r="99" spans="1:9">
      <c r="A99">
        <v>98</v>
      </c>
      <c r="B99" t="s">
        <v>174</v>
      </c>
      <c r="C99" t="s">
        <v>187</v>
      </c>
      <c r="D99" t="s">
        <v>29</v>
      </c>
      <c r="F99" t="str">
        <f t="array" ref="F99">IF($E99&lt;&gt;"",_xlfn.TEXTJOIN(",",TRUE,IF($E$1:$E$300=$E99,ROW($D$1:$D$300),"")),"")</f>
        <v/>
      </c>
      <c r="G99" t="e">
        <f t="array" ref="G99">_xlfn.TEXTJOIN(", ", TRUE, INDEX(D:D, _xlfn.FILTERXML("&lt;t&gt;&lt;s&gt;" &amp; SUBSTITUTE(F99, ",", "&lt;/s&gt;&lt;s&gt;") &amp; "&lt;/s&gt;&lt;/t&gt;", "//s")))</f>
        <v>#VALUE!</v>
      </c>
      <c r="I99" t="s">
        <v>36</v>
      </c>
    </row>
    <row r="100" spans="1:9">
      <c r="A100">
        <v>99</v>
      </c>
      <c r="B100" t="s">
        <v>174</v>
      </c>
      <c r="C100" s="7" t="s">
        <v>188</v>
      </c>
      <c r="D100" t="s">
        <v>29</v>
      </c>
      <c r="F100" t="str">
        <f t="array" ref="F100">IF($E100&lt;&gt;"",_xlfn.TEXTJOIN(",",TRUE,IF($E$1:$E$300=$E100,ROW($D$1:$D$300),"")),"")</f>
        <v/>
      </c>
      <c r="G100" t="e">
        <f t="array" ref="G100">_xlfn.TEXTJOIN(", ", TRUE, INDEX(D:D, _xlfn.FILTERXML("&lt;t&gt;&lt;s&gt;" &amp; SUBSTITUTE(F100, ",", "&lt;/s&gt;&lt;s&gt;") &amp; "&lt;/s&gt;&lt;/t&gt;", "//s")))</f>
        <v>#VALUE!</v>
      </c>
      <c r="I100" t="s">
        <v>36</v>
      </c>
    </row>
    <row r="101" spans="1:9">
      <c r="A101">
        <v>100</v>
      </c>
      <c r="B101" t="s">
        <v>174</v>
      </c>
      <c r="C101" t="s">
        <v>189</v>
      </c>
      <c r="D101" t="s">
        <v>29</v>
      </c>
      <c r="F101" t="str">
        <f t="array" ref="F101">IF($E101&lt;&gt;"",_xlfn.TEXTJOIN(",",TRUE,IF($E$1:$E$300=$E101,ROW($D$1:$D$300),"")),"")</f>
        <v/>
      </c>
      <c r="G101" t="e">
        <f t="array" ref="G101">_xlfn.TEXTJOIN(", ", TRUE, INDEX(D:D, _xlfn.FILTERXML("&lt;t&gt;&lt;s&gt;" &amp; SUBSTITUTE(F101, ",", "&lt;/s&gt;&lt;s&gt;") &amp; "&lt;/s&gt;&lt;/t&gt;", "//s")))</f>
        <v>#VALUE!</v>
      </c>
      <c r="I101" t="s">
        <v>36</v>
      </c>
    </row>
    <row r="102" spans="1:9">
      <c r="A102">
        <v>101</v>
      </c>
      <c r="B102" t="s">
        <v>174</v>
      </c>
      <c r="C102" s="7" t="s">
        <v>190</v>
      </c>
      <c r="D102" t="s">
        <v>29</v>
      </c>
      <c r="F102" t="str">
        <f t="array" ref="F102">IF($E102&lt;&gt;"",_xlfn.TEXTJOIN(",",TRUE,IF($E$1:$E$300=$E102,ROW($D$1:$D$300),"")),"")</f>
        <v/>
      </c>
      <c r="G102" t="e">
        <f t="array" ref="G102">_xlfn.TEXTJOIN(", ", TRUE, INDEX(D:D, _xlfn.FILTERXML("&lt;t&gt;&lt;s&gt;" &amp; SUBSTITUTE(F102, ",", "&lt;/s&gt;&lt;s&gt;") &amp; "&lt;/s&gt;&lt;/t&gt;", "//s")))</f>
        <v>#VALUE!</v>
      </c>
      <c r="I102" t="s">
        <v>36</v>
      </c>
    </row>
    <row r="103" spans="1:9">
      <c r="A103">
        <v>102</v>
      </c>
      <c r="B103" t="s">
        <v>174</v>
      </c>
      <c r="C103" s="7" t="s">
        <v>191</v>
      </c>
      <c r="D103" t="s">
        <v>29</v>
      </c>
      <c r="F103" t="str">
        <f t="array" ref="F103">IF($E103&lt;&gt;"",_xlfn.TEXTJOIN(",",TRUE,IF($E$1:$E$300=$E103,ROW($D$1:$D$300),"")),"")</f>
        <v/>
      </c>
      <c r="G103" t="e">
        <f t="array" ref="G103">_xlfn.TEXTJOIN(", ", TRUE, INDEX(D:D, _xlfn.FILTERXML("&lt;t&gt;&lt;s&gt;" &amp; SUBSTITUTE(F103, ",", "&lt;/s&gt;&lt;s&gt;") &amp; "&lt;/s&gt;&lt;/t&gt;", "//s")))</f>
        <v>#VALUE!</v>
      </c>
      <c r="I103" t="s">
        <v>44</v>
      </c>
    </row>
    <row r="104" spans="1:9">
      <c r="A104">
        <v>103</v>
      </c>
      <c r="B104" t="s">
        <v>174</v>
      </c>
      <c r="C104" s="7" t="s">
        <v>192</v>
      </c>
      <c r="D104" t="s">
        <v>29</v>
      </c>
      <c r="F104" t="str">
        <f t="array" ref="F104">IF($E104&lt;&gt;"",_xlfn.TEXTJOIN(",",TRUE,IF($E$1:$E$300=$E104,ROW($D$1:$D$300),"")),"")</f>
        <v/>
      </c>
      <c r="G104" t="e">
        <f t="array" ref="G104">_xlfn.TEXTJOIN(", ", TRUE, INDEX(D:D, _xlfn.FILTERXML("&lt;t&gt;&lt;s&gt;" &amp; SUBSTITUTE(F104, ",", "&lt;/s&gt;&lt;s&gt;") &amp; "&lt;/s&gt;&lt;/t&gt;", "//s")))</f>
        <v>#VALUE!</v>
      </c>
      <c r="I104" t="s">
        <v>44</v>
      </c>
    </row>
    <row r="105" spans="1:9">
      <c r="A105">
        <v>104</v>
      </c>
      <c r="B105" t="s">
        <v>174</v>
      </c>
      <c r="C105" s="7" t="s">
        <v>193</v>
      </c>
      <c r="D105" t="s">
        <v>29</v>
      </c>
      <c r="F105" t="str">
        <f t="array" ref="F105">IF($E105&lt;&gt;"",_xlfn.TEXTJOIN(",",TRUE,IF($E$1:$E$300=$E105,ROW($D$1:$D$300),"")),"")</f>
        <v/>
      </c>
      <c r="G105" t="e">
        <f t="array" ref="G105">_xlfn.TEXTJOIN(", ", TRUE, INDEX(D:D, _xlfn.FILTERXML("&lt;t&gt;&lt;s&gt;" &amp; SUBSTITUTE(F105, ",", "&lt;/s&gt;&lt;s&gt;") &amp; "&lt;/s&gt;&lt;/t&gt;", "//s")))</f>
        <v>#VALUE!</v>
      </c>
      <c r="I105" t="s">
        <v>44</v>
      </c>
    </row>
    <row r="106" spans="1:9">
      <c r="A106">
        <v>105</v>
      </c>
      <c r="B106" t="s">
        <v>174</v>
      </c>
      <c r="C106" s="7" t="s">
        <v>194</v>
      </c>
      <c r="D106" t="s">
        <v>29</v>
      </c>
      <c r="F106" t="str">
        <f t="array" ref="F106">IF($E106&lt;&gt;"",_xlfn.TEXTJOIN(",",TRUE,IF($E$1:$E$300=$E106,ROW($D$1:$D$300),"")),"")</f>
        <v/>
      </c>
      <c r="G106" t="e">
        <f t="array" ref="G106">_xlfn.TEXTJOIN(", ", TRUE, INDEX(D:D, _xlfn.FILTERXML("&lt;t&gt;&lt;s&gt;" &amp; SUBSTITUTE(F106, ",", "&lt;/s&gt;&lt;s&gt;") &amp; "&lt;/s&gt;&lt;/t&gt;", "//s")))</f>
        <v>#VALUE!</v>
      </c>
      <c r="I106" t="s">
        <v>44</v>
      </c>
    </row>
    <row r="107" spans="1:9">
      <c r="A107">
        <v>106</v>
      </c>
      <c r="B107" t="s">
        <v>174</v>
      </c>
      <c r="C107" s="7" t="s">
        <v>195</v>
      </c>
      <c r="D107" t="s">
        <v>29</v>
      </c>
      <c r="F107" t="str">
        <f t="array" ref="F107">IF($E107&lt;&gt;"",_xlfn.TEXTJOIN(",",TRUE,IF($E$1:$E$300=$E107,ROW($D$1:$D$300),"")),"")</f>
        <v/>
      </c>
      <c r="G107" t="e">
        <f t="array" ref="G107">_xlfn.TEXTJOIN(", ", TRUE, INDEX(D:D, _xlfn.FILTERXML("&lt;t&gt;&lt;s&gt;" &amp; SUBSTITUTE(F107, ",", "&lt;/s&gt;&lt;s&gt;") &amp; "&lt;/s&gt;&lt;/t&gt;", "//s")))</f>
        <v>#VALUE!</v>
      </c>
      <c r="I107" t="s">
        <v>31</v>
      </c>
    </row>
    <row r="108" spans="1:9">
      <c r="A108">
        <v>107</v>
      </c>
      <c r="B108" t="s">
        <v>174</v>
      </c>
      <c r="C108" s="7" t="s">
        <v>196</v>
      </c>
      <c r="D108" t="s">
        <v>29</v>
      </c>
      <c r="F108" t="str">
        <f t="array" ref="F108">IF($E108&lt;&gt;"",_xlfn.TEXTJOIN(",",TRUE,IF($E$1:$E$300=$E108,ROW($D$1:$D$300),"")),"")</f>
        <v/>
      </c>
      <c r="G108" t="e">
        <f t="array" ref="G108">_xlfn.TEXTJOIN(", ", TRUE, INDEX(D:D, _xlfn.FILTERXML("&lt;t&gt;&lt;s&gt;" &amp; SUBSTITUTE(F108, ",", "&lt;/s&gt;&lt;s&gt;") &amp; "&lt;/s&gt;&lt;/t&gt;", "//s")))</f>
        <v>#VALUE!</v>
      </c>
      <c r="I108" t="s">
        <v>107</v>
      </c>
    </row>
    <row r="109" spans="1:9">
      <c r="A109">
        <v>108</v>
      </c>
      <c r="B109" t="s">
        <v>174</v>
      </c>
      <c r="C109" s="7" t="s">
        <v>197</v>
      </c>
      <c r="D109" t="s">
        <v>29</v>
      </c>
      <c r="F109" t="str">
        <f t="array" ref="F109">IF($E109&lt;&gt;"",_xlfn.TEXTJOIN(",",TRUE,IF($E$1:$E$300=$E109,ROW($D$1:$D$300),"")),"")</f>
        <v/>
      </c>
      <c r="G109" t="e">
        <f t="array" ref="G109">_xlfn.TEXTJOIN(", ", TRUE, INDEX(D:D, _xlfn.FILTERXML("&lt;t&gt;&lt;s&gt;" &amp; SUBSTITUTE(F109, ",", "&lt;/s&gt;&lt;s&gt;") &amp; "&lt;/s&gt;&lt;/t&gt;", "//s")))</f>
        <v>#VALUE!</v>
      </c>
      <c r="I109" t="s">
        <v>107</v>
      </c>
    </row>
    <row r="110" spans="1:9">
      <c r="A110">
        <v>109</v>
      </c>
      <c r="B110" t="s">
        <v>174</v>
      </c>
      <c r="C110" s="7" t="s">
        <v>198</v>
      </c>
      <c r="D110" t="s">
        <v>29</v>
      </c>
      <c r="F110" t="str">
        <f t="array" ref="F110">IF($E110&lt;&gt;"",_xlfn.TEXTJOIN(",",TRUE,IF($E$1:$E$300=$E110,ROW($D$1:$D$300),"")),"")</f>
        <v/>
      </c>
      <c r="G110" t="e">
        <f t="array" ref="G110">_xlfn.TEXTJOIN(", ", TRUE, INDEX(D:D, _xlfn.FILTERXML("&lt;t&gt;&lt;s&gt;" &amp; SUBSTITUTE(F110, ",", "&lt;/s&gt;&lt;s&gt;") &amp; "&lt;/s&gt;&lt;/t&gt;", "//s")))</f>
        <v>#VALUE!</v>
      </c>
      <c r="I110" t="s">
        <v>107</v>
      </c>
    </row>
    <row r="111" spans="1:9">
      <c r="A111">
        <v>110</v>
      </c>
      <c r="B111" t="s">
        <v>174</v>
      </c>
      <c r="C111" s="7" t="s">
        <v>199</v>
      </c>
      <c r="D111" t="s">
        <v>200</v>
      </c>
      <c r="E111" t="s">
        <v>201</v>
      </c>
      <c r="F111" t="str">
        <f t="array" ref="F111">IF($E111&lt;&gt;"",_xlfn.TEXTJOIN(",",TRUE,IF($E$1:$E$300=$E111,ROW($D$1:$D$300),"")),"")</f>
        <v>111</v>
      </c>
      <c r="G111" t="str">
        <f t="array" ref="G111">_xlfn.TEXTJOIN(", ", TRUE, INDEX(D:D, _xlfn.FILTERXML("&lt;t&gt;&lt;s&gt;" &amp; SUBSTITUTE(F111, ",", "&lt;/s&gt;&lt;s&gt;") &amp; "&lt;/s&gt;&lt;/t&gt;", "//s")))</f>
        <v>Negligible, Minor, Unclear/unknown, Moderate, Severe, Critical</v>
      </c>
      <c r="I111" t="s">
        <v>107</v>
      </c>
    </row>
    <row r="112" spans="1:9">
      <c r="A112">
        <v>111</v>
      </c>
      <c r="B112" t="s">
        <v>174</v>
      </c>
      <c r="C112" s="7" t="s">
        <v>202</v>
      </c>
      <c r="D112" t="s">
        <v>203</v>
      </c>
      <c r="E112" t="s">
        <v>204</v>
      </c>
      <c r="F112" t="str">
        <f t="array" ref="F112">IF($E112&lt;&gt;"",_xlfn.TEXTJOIN(",",TRUE,IF($E$1:$E$300=$E112,ROW($D$1:$D$300),"")),"")</f>
        <v>112</v>
      </c>
      <c r="G112" t="str">
        <f t="array" ref="G112">_xlfn.TEXTJOIN(", ", TRUE, INDEX(D:D, _xlfn.FILTERXML("&lt;t&gt;&lt;s&gt;" &amp; SUBSTITUTE(F112, ",", "&lt;/s&gt;&lt;s&gt;") &amp; "&lt;/s&gt;&lt;/t&gt;", "//s")))</f>
        <v>Race, Sex, Religion, National origin or immigrant status, Age, Financial means, Sexual orientation or gender identity, Ideology, Geography, Other:School Teachers, Disability, Other:Identical twins, Other:Medical doctors matching to residency, Other:School attended, Other:Physician superiority status, Other:Those with emegencies, illness, unexpected circumstances</v>
      </c>
      <c r="I112" t="s">
        <v>107</v>
      </c>
    </row>
    <row r="113" spans="1:9">
      <c r="A113">
        <v>112</v>
      </c>
      <c r="B113" t="s">
        <v>174</v>
      </c>
      <c r="C113" s="7" t="s">
        <v>205</v>
      </c>
      <c r="D113" t="s">
        <v>206</v>
      </c>
      <c r="E113" t="s">
        <v>110</v>
      </c>
      <c r="F113" t="str">
        <f t="array" ref="F113">IF($E113&lt;&gt;"",_xlfn.TEXTJOIN(",",TRUE,IF($E$1:$E$300=$E113,ROW($D$1:$D$300),"")),"")</f>
        <v>42,72,113,142,247</v>
      </c>
      <c r="G113" t="str">
        <f t="array" ref="G113">_xlfn.TEXTJOIN(", ", TRUE, INDEX(D:D, _xlfn.FILTERXML("&lt;t&gt;&lt;s&gt;" &amp; SUBSTITUTE(F113, ",", "&lt;/s&gt;&lt;s&gt;") &amp; "&lt;/s&gt;&lt;/t&gt;", "//s")))</f>
        <v>Effectiveness/need, Employment - jobs, Impersonation, Fraud, Ethics, Privacy, Accuracy/reliability, Safety, Confidentiality, Employment, Copyright, Security, Surveillance, Anthropomorphism, Appropriateness/need, Dual/multi-use, Robustness, Bias/discrimination - race, ethnicity, Mis/disinformation, Hypocrisy, Employment - compensation, working conditions, Scope creep/normalisation, Bias/discrimination, Effectiveness/value, gender, religion, Governance, Business model, Competition/price fixing, education, Environment, Bias/discrimination - political opinion, Pseudoscience, disability, Legal - liability, Fairness, Bias/discrimination - profession/job, LGBTQ, Lethal autonomous weapons, Employment - pay, jobs, unionisation, Bias/discrimination - disability, Bias/discrimination - age, Legal - compliance, Bias/discrimination - religion, Bias/discrimination - multiple, Liability, Bias/discrimination - politics, Bias/discrimination - racial, IP abuse/misuse, Illegal sales, Bias/discrimination - income, location, Accuracy/reliablity, Misleading marketing, age, income, Freedom of expression - censorship, Bias/discrimination - economic, race, Bias/discrimination - rewilding, Bias/discrimination - gender, weight, Employment - monitoring, Safety - harassment, Environment - water management, ecology, Harassment, Bias/discrimination - employment, termination, Autonomous lethal weapons, Pseudoscience - phrenology, Bias/discrimination - LGBTQ, Mis/dsinformation, Employment - diversity, Bias/disrimination - ethnicity, pay, Bias/discrimination - nationality, Marketing - misleading, hype, Environment/sustainability, Freedom of expression - right of assembly, Bias/discimination - race, nationality, Governance/accountability - capability/capacity, Governance/accountability, Defamation, Bias/discrimination - productivity, , Bias/discrimination - olive oil, etc, Governance - conflict of interest, Bias/discrimination - equality, Bias/discrimination - location, Marketing - hype, Bias/discrimination - ethnicity, Relevance, misleading, Safety content/language, Marketing - inappropriate, Bias/discrimination - price, Complaints/appeals, Marketing, Employment - unionisation, Bias/discrimination - appearance, Bias/discrimination -, Environment - emissions, Bias/discrimination - transgender, body size, Capability/capacity, Employment - health &amp; safety, Demonetisation, Harassment - sexual, Environmental, Employment - termination, Harrassment, national identity, Accuracy/reliabiility, Freedom of expression - right to protest, Privacy - consent, Hate speech/violence, Inappropriate/offensive, Inappropriate content - pornography, Mis-disinformation, Accuracy/reliabilty, branding, Value/effectiveness, Inappropriate/offensive content, Involvement/participation</v>
      </c>
      <c r="I113" t="s">
        <v>107</v>
      </c>
    </row>
    <row r="114" spans="1:9">
      <c r="A114">
        <v>113</v>
      </c>
      <c r="B114" t="s">
        <v>174</v>
      </c>
      <c r="C114" s="7" t="s">
        <v>207</v>
      </c>
      <c r="D114" t="s">
        <v>208</v>
      </c>
      <c r="E114" t="s">
        <v>131</v>
      </c>
      <c r="F114" t="str">
        <f t="array" ref="F114">IF($E114&lt;&gt;"",_xlfn.TEXTJOIN(",",TRUE,IF($E$1:$E$300=$E114,ROW($D$1:$D$300),"")),"")</f>
        <v>12,37,58,68,114</v>
      </c>
      <c r="G114" t="str">
        <f t="array" ref="G114">_xlfn.TEXTJOIN(", ", TRUE, INDEX(D:D, _xlfn.FILTERXML("&lt;t&gt;&lt;s&gt;" &amp; SUBSTITUTE(F114, ",", "&lt;/s&gt;&lt;s&gt;") &amp; "&lt;/s&gt;&lt;/t&gt;", "//s")))</f>
        <v>string</v>
      </c>
      <c r="I114" t="s">
        <v>44</v>
      </c>
    </row>
    <row r="115" spans="1:9">
      <c r="A115">
        <v>114</v>
      </c>
      <c r="B115" t="s">
        <v>174</v>
      </c>
      <c r="C115" s="7" t="s">
        <v>209</v>
      </c>
      <c r="D115" t="s">
        <v>210</v>
      </c>
      <c r="E115" t="s">
        <v>35</v>
      </c>
      <c r="F115" t="str">
        <f t="array" ref="F115">IF($E115&lt;&gt;"",_xlfn.TEXTJOIN(",",TRUE,IF($E$1:$E$300=$E115,ROW($D$1:$D$300),"")),"")</f>
        <v>4,17,35,55,69,82,115,125,156</v>
      </c>
      <c r="G115" t="str">
        <f t="array" ref="G115">_xlfn.TEXTJOIN(", ", TRUE, INDEX(D:D, _xlfn.FILTERXML("&lt;t&gt;&lt;s&gt;" &amp; SUBSTITUTE(F115, ",", "&lt;/s&gt;&lt;s&gt;") &amp; "&lt;/s&gt;&lt;/t&gt;", "//s")))</f>
        <v>Policing and Surveillance, Welfare, Health, Taxation, Elections, Education, Banking and Finance, Transport, Sanitation</v>
      </c>
      <c r="I115" t="s">
        <v>36</v>
      </c>
    </row>
    <row r="116" spans="1:9">
      <c r="A116">
        <v>115</v>
      </c>
      <c r="B116" t="s">
        <v>174</v>
      </c>
      <c r="C116" s="7" t="s">
        <v>211</v>
      </c>
      <c r="D116" t="s">
        <v>212</v>
      </c>
      <c r="F116" t="str">
        <f t="array" ref="F116">IF($E116&lt;&gt;"",_xlfn.TEXTJOIN(",",TRUE,IF($E$1:$E$300=$E116,ROW($D$1:$D$300),"")),"")</f>
        <v/>
      </c>
      <c r="G116" t="e">
        <f t="array" ref="G116">_xlfn.TEXTJOIN(", ", TRUE, INDEX(D:D, _xlfn.FILTERXML("&lt;t&gt;&lt;s&gt;" &amp; SUBSTITUTE(F116, ",", "&lt;/s&gt;&lt;s&gt;") &amp; "&lt;/s&gt;&lt;/t&gt;", "//s")))</f>
        <v>#VALUE!</v>
      </c>
      <c r="I116" t="s">
        <v>36</v>
      </c>
    </row>
    <row r="117" spans="1:9">
      <c r="A117">
        <v>116</v>
      </c>
      <c r="B117" t="s">
        <v>174</v>
      </c>
      <c r="C117" s="7" t="s">
        <v>213</v>
      </c>
      <c r="D117" t="s">
        <v>214</v>
      </c>
      <c r="E117" t="s">
        <v>43</v>
      </c>
      <c r="F117" t="str">
        <f t="array" ref="F117">IF($E117&lt;&gt;"",_xlfn.TEXTJOIN(",",TRUE,IF($E$1:$E$300=$E117,ROW($D$1:$D$300),"")),"")</f>
        <v>7,8,15,39,95,96,117,226</v>
      </c>
      <c r="G117" t="str">
        <f t="array" ref="G117">_xlfn.TEXTJOIN(", ", TRUE, INDEX(D:D, _xlfn.FILTERXML("&lt;t&gt;&lt;s&gt;" &amp; SUBSTITUTE(F117, ",", "&lt;/s&gt;&lt;s&gt;") &amp; "&lt;/s&gt;&lt;/t&gt;", "//s")))</f>
        <v>string</v>
      </c>
      <c r="I117" t="s">
        <v>44</v>
      </c>
    </row>
    <row r="118" spans="1:9">
      <c r="A118">
        <v>117</v>
      </c>
      <c r="B118" t="s">
        <v>174</v>
      </c>
      <c r="C118" s="7" t="s">
        <v>215</v>
      </c>
      <c r="D118" t="s">
        <v>216</v>
      </c>
      <c r="E118" t="s">
        <v>38</v>
      </c>
      <c r="F118" t="str">
        <f t="array" ref="F118">IF($E118&lt;&gt;"",_xlfn.TEXTJOIN(",",TRUE,IF($E$1:$E$300=$E118,ROW($D$1:$D$300),"")),"")</f>
        <v>5,19,40,52,60,70,93,118,171,192,203</v>
      </c>
      <c r="G118" t="str">
        <f t="array" ref="G118">_xlfn.TEXTJOIN(", ", TRUE, INDEX(D:D, _xlfn.FILTERXML("&lt;t&gt;&lt;s&gt;" &amp; SUBSTITUTE(F118, ",", "&lt;/s&gt;&lt;s&gt;") &amp; "&lt;/s&gt;&lt;/t&gt;", "//s")))</f>
        <v>Facial Recognition, Social Media Surveillance, Predictive Policing, Crime Data Analytics, Sentiment Analysis, Counter-Disinformation, Beneficiary Identification for Farm Loan Waiver, Farm Loan Waiver Identification, Health Inusrance Fraud Analaysis (Ayushman Bharat), Digital Contact Tracing, Tax Fraud Analytics, Pension Fraud Analytics, Beneficiary Eligibility, Biometric Identification, Identification, Beneficiary Eligibility for Welfare Schemes, Voter Identification, School Allocation, Student Performance, Facial Recognition for Student Attendance, Credit Risk Scoring, Automated Number Plate Recognition, Worker Performance, Urban Planning</v>
      </c>
      <c r="I118" t="s">
        <v>44</v>
      </c>
    </row>
    <row r="119" spans="1:9">
      <c r="A119">
        <v>118</v>
      </c>
      <c r="B119" t="s">
        <v>174</v>
      </c>
      <c r="C119" s="7" t="s">
        <v>139</v>
      </c>
      <c r="D119" t="s">
        <v>92</v>
      </c>
      <c r="E119" t="s">
        <v>92</v>
      </c>
      <c r="F119" t="str">
        <f t="array" ref="F119">IF($E119&lt;&gt;"",_xlfn.TEXTJOIN(",",TRUE,IF($E$1:$E$300=$E119,ROW($D$1:$D$300),"")),"")</f>
        <v>6,34,59,67,84,86,119,151,165</v>
      </c>
      <c r="G119" t="str">
        <f t="array" ref="G119">_xlfn.TEXTJOIN(", ", TRUE, INDEX(D:D, _xlfn.FILTERXML("&lt;t&gt;&lt;s&gt;" &amp; SUBSTITUTE(F119, ",", "&lt;/s&gt;&lt;s&gt;") &amp; "&lt;/s&gt;&lt;/t&gt;", "//s")))</f>
        <v xml:space="preserve">New Delhi, Chennai, Chitoor, Surat, Maharasthra, Vijaywada, Jaipur, Mumbai, Punjab, Uttarakhand, Gurgaon, Rajasthan, Telangana, Nagpur, Uttar Pradesh, Gujarat, Kolkata, Bihar, Across India, Kerala, Maharashtra, Haryana, Jharkhand, Orissa, Karnataka, Odisha, Tamil Nadu, Madhya Pradesh, Telangana, Bihar, Kompally Municipality, Telangana, Andhra Pradesh, Coimbatore, Behrampur, Kolkata, Pimpri Chinchwad, Chandigarh, Indore </v>
      </c>
      <c r="I119" t="s">
        <v>31</v>
      </c>
    </row>
    <row r="120" spans="1:9">
      <c r="A120">
        <v>119</v>
      </c>
      <c r="B120" t="s">
        <v>174</v>
      </c>
      <c r="C120" s="7" t="s">
        <v>217</v>
      </c>
      <c r="D120" t="s">
        <v>126</v>
      </c>
      <c r="F120" t="str">
        <f t="array" ref="F120">IF($E120&lt;&gt;"",_xlfn.TEXTJOIN(",",TRUE,IF($E$1:$E$300=$E120,ROW($D$1:$D$300),"")),"")</f>
        <v/>
      </c>
      <c r="G120" t="e">
        <f t="array" ref="G120">_xlfn.TEXTJOIN(", ", TRUE, INDEX(D:D, _xlfn.FILTERXML("&lt;t&gt;&lt;s&gt;" &amp; SUBSTITUTE(F120, ",", "&lt;/s&gt;&lt;s&gt;") &amp; "&lt;/s&gt;&lt;/t&gt;", "//s")))</f>
        <v>#VALUE!</v>
      </c>
      <c r="I120" t="s">
        <v>31</v>
      </c>
    </row>
    <row r="121" spans="1:9">
      <c r="A121">
        <v>120</v>
      </c>
      <c r="B121" t="s">
        <v>174</v>
      </c>
      <c r="C121" s="7" t="s">
        <v>218</v>
      </c>
      <c r="D121" t="s">
        <v>126</v>
      </c>
      <c r="E121" t="s">
        <v>82</v>
      </c>
      <c r="F121" t="str">
        <f t="array" ref="F121">IF($E121&lt;&gt;"",_xlfn.TEXTJOIN(",",TRUE,IF($E$1:$E$300=$E121,ROW($D$1:$D$300),"")),"")</f>
        <v>26,36,121,184</v>
      </c>
      <c r="G121" t="str">
        <f t="array" ref="G121">_xlfn.TEXTJOIN(", ", TRUE, INDEX(D:D, _xlfn.FILTERXML("&lt;t&gt;&lt;s&gt;" &amp; SUBSTITUTE(F121, ",", "&lt;/s&gt;&lt;s&gt;") &amp; "&lt;/s&gt;&lt;/t&gt;", "//s")))</f>
        <v>string</v>
      </c>
      <c r="I121" t="s">
        <v>52</v>
      </c>
    </row>
    <row r="122" spans="1:9">
      <c r="A122">
        <v>121</v>
      </c>
      <c r="B122" t="s">
        <v>174</v>
      </c>
      <c r="C122" s="7" t="s">
        <v>219</v>
      </c>
      <c r="D122" t="s">
        <v>220</v>
      </c>
      <c r="E122" t="s">
        <v>221</v>
      </c>
      <c r="F122" t="str">
        <f t="array" ref="F122">IF($E122&lt;&gt;"",_xlfn.TEXTJOIN(",",TRUE,IF($E$1:$E$300=$E122,ROW($D$1:$D$300),"")),"")</f>
        <v>122</v>
      </c>
      <c r="G122" t="str">
        <f t="array" ref="G122">_xlfn.TEXTJOIN(", ", TRUE, INDEX(D:D, _xlfn.FILTERXML("&lt;t&gt;&lt;s&gt;" &amp; SUBSTITUTE(F122, ",", "&lt;/s&gt;&lt;s&gt;") &amp; "&lt;/s&gt;&lt;/t&gt;", "//s")))</f>
        <v>Unclear/unknown, Harm caused, Near miss</v>
      </c>
      <c r="I122" t="s">
        <v>107</v>
      </c>
    </row>
    <row r="123" spans="1:9">
      <c r="A123">
        <v>122</v>
      </c>
      <c r="B123" t="s">
        <v>174</v>
      </c>
      <c r="C123" s="7" t="s">
        <v>222</v>
      </c>
      <c r="D123" t="s">
        <v>223</v>
      </c>
      <c r="E123" t="s">
        <v>224</v>
      </c>
      <c r="F123" t="str">
        <f t="array" ref="F123">IF($E123&lt;&gt;"",_xlfn.TEXTJOIN(",",TRUE,IF($E$1:$E$300=$E123,ROW($D$1:$D$300),"")),"")</f>
        <v>123</v>
      </c>
      <c r="G123" t="str">
        <f t="array" ref="G123">_xlfn.TEXTJOIN(", ", TRUE, INDEX(D:D, _xlfn.FILTERXML("&lt;t&gt;&lt;s&gt;" &amp; SUBSTITUTE(F123, ",", "&lt;/s&gt;&lt;s&gt;") &amp; "&lt;/s&gt;&lt;/t&gt;", "//s")))</f>
        <v>Accident, unclear, Deliberate or expected</v>
      </c>
      <c r="I123" t="s">
        <v>107</v>
      </c>
    </row>
    <row r="124" spans="1:9">
      <c r="A124">
        <v>123</v>
      </c>
      <c r="B124" t="s">
        <v>174</v>
      </c>
      <c r="C124" s="7" t="s">
        <v>225</v>
      </c>
      <c r="D124" t="s">
        <v>74</v>
      </c>
      <c r="F124" t="str">
        <f t="array" ref="F124">IF($E124&lt;&gt;"",_xlfn.TEXTJOIN(",",TRUE,IF($E$1:$E$300=$E124,ROW($D$1:$D$300),"")),"")</f>
        <v/>
      </c>
      <c r="G124" t="e">
        <f t="array" ref="G124">_xlfn.TEXTJOIN(", ", TRUE, INDEX(D:D, _xlfn.FILTERXML("&lt;t&gt;&lt;s&gt;" &amp; SUBSTITUTE(F124, ",", "&lt;/s&gt;&lt;s&gt;") &amp; "&lt;/s&gt;&lt;/t&gt;", "//s")))</f>
        <v>#VALUE!</v>
      </c>
      <c r="I124" t="s">
        <v>107</v>
      </c>
    </row>
    <row r="125" spans="1:9">
      <c r="A125">
        <v>124</v>
      </c>
      <c r="B125" t="s">
        <v>174</v>
      </c>
      <c r="C125" s="7" t="s">
        <v>226</v>
      </c>
      <c r="D125" t="s">
        <v>227</v>
      </c>
      <c r="E125" t="s">
        <v>35</v>
      </c>
      <c r="F125" t="str">
        <f t="array" ref="F125">IF($E125&lt;&gt;"",_xlfn.TEXTJOIN(",",TRUE,IF($E$1:$E$300=$E125,ROW($D$1:$D$300),"")),"")</f>
        <v>4,17,35,55,69,82,115,125,156</v>
      </c>
      <c r="G125" t="str">
        <f t="array" ref="G125">_xlfn.TEXTJOIN(", ", TRUE, INDEX(D:D, _xlfn.FILTERXML("&lt;t&gt;&lt;s&gt;" &amp; SUBSTITUTE(F125, ",", "&lt;/s&gt;&lt;s&gt;") &amp; "&lt;/s&gt;&lt;/t&gt;", "//s")))</f>
        <v>Policing and Surveillance, Welfare, Health, Taxation, Elections, Education, Banking and Finance, Transport, Sanitation</v>
      </c>
      <c r="I125" t="s">
        <v>36</v>
      </c>
    </row>
    <row r="126" spans="1:9">
      <c r="A126">
        <v>125</v>
      </c>
      <c r="B126" t="s">
        <v>174</v>
      </c>
      <c r="C126" s="7" t="s">
        <v>228</v>
      </c>
      <c r="D126" t="s">
        <v>74</v>
      </c>
      <c r="E126" t="s">
        <v>145</v>
      </c>
      <c r="F126" t="str">
        <f t="array" ref="F126">IF($E126&lt;&gt;"",_xlfn.TEXTJOIN(",",TRUE,IF($E$1:$E$300=$E126,ROW($D$1:$D$300),"")),"")</f>
        <v>71,126,186,228</v>
      </c>
      <c r="G126" t="str">
        <f t="array" ref="G126">_xlfn.TEXTJOIN(", ", TRUE, INDEX(D:D, _xlfn.FILTERXML("&lt;t&gt;&lt;s&gt;" &amp; SUBSTITUTE(F126, ",", "&lt;/s&gt;&lt;s&gt;") &amp; "&lt;/s&gt;&lt;/t&gt;", "//s")))</f>
        <v>choice</v>
      </c>
      <c r="I126" t="s">
        <v>52</v>
      </c>
    </row>
    <row r="127" spans="1:9">
      <c r="A127">
        <v>126</v>
      </c>
      <c r="B127" t="s">
        <v>174</v>
      </c>
      <c r="C127" s="7" t="s">
        <v>229</v>
      </c>
      <c r="D127" t="s">
        <v>230</v>
      </c>
      <c r="F127" t="str">
        <f t="array" ref="F127">IF($E127&lt;&gt;"",_xlfn.TEXTJOIN(",",TRUE,IF($E$1:$E$300=$E127,ROW($D$1:$D$300),"")),"")</f>
        <v/>
      </c>
      <c r="G127" t="e">
        <f t="array" ref="G127">_xlfn.TEXTJOIN(", ", TRUE, INDEX(D:D, _xlfn.FILTERXML("&lt;t&gt;&lt;s&gt;" &amp; SUBSTITUTE(F127, ",", "&lt;/s&gt;&lt;s&gt;") &amp; "&lt;/s&gt;&lt;/t&gt;", "//s")))</f>
        <v>#VALUE!</v>
      </c>
      <c r="I127" t="s">
        <v>52</v>
      </c>
    </row>
    <row r="128" spans="1:9">
      <c r="A128">
        <v>127</v>
      </c>
      <c r="B128" t="s">
        <v>174</v>
      </c>
      <c r="C128" s="7" t="s">
        <v>231</v>
      </c>
      <c r="D128" t="s">
        <v>232</v>
      </c>
      <c r="E128" t="s">
        <v>233</v>
      </c>
      <c r="F128" t="str">
        <f t="array" ref="F128">IF($E128&lt;&gt;"",_xlfn.TEXTJOIN(",",TRUE,IF($E$1:$E$300=$E128,ROW($D$1:$D$300),"")),"")</f>
        <v>128,223</v>
      </c>
      <c r="G128" t="str">
        <f t="array" ref="G128">_xlfn.TEXTJOIN(", ", TRUE, INDEX(D:D, _xlfn.FILTERXML("&lt;t&gt;&lt;s&gt;" &amp; SUBSTITUTE(F128, ",", "&lt;/s&gt;&lt;s&gt;") &amp; "&lt;/s&gt;&lt;/t&gt;", "//s")))</f>
        <v>High, Medium, Low, Unclear/unknown</v>
      </c>
      <c r="I128" t="s">
        <v>107</v>
      </c>
    </row>
    <row r="129" spans="1:9">
      <c r="A129">
        <v>128</v>
      </c>
      <c r="B129" t="s">
        <v>174</v>
      </c>
      <c r="C129" s="7" t="s">
        <v>234</v>
      </c>
      <c r="D129" t="s">
        <v>235</v>
      </c>
      <c r="E129" t="s">
        <v>236</v>
      </c>
      <c r="F129" t="str">
        <f t="array" ref="F129">IF($E129&lt;&gt;"",_xlfn.TEXTJOIN(",",TRUE,IF($E$1:$E$300=$E129,ROW($D$1:$D$300),"")),"")</f>
        <v>129</v>
      </c>
      <c r="G129" t="str">
        <f t="array" ref="G129">_xlfn.TEXTJOIN(", ", TRUE, INDEX(D:D, _xlfn.FILTERXML("&lt;t&gt;&lt;s&gt;" &amp; SUBSTITUTE(F129, ",", "&lt;/s&gt;&lt;s&gt;") &amp; "&lt;/s&gt;&lt;/t&gt;", "//s")))</f>
        <v>Software only, Vehicle/mobile robot, Consumer device, Unknown/unclear, Other:Medical system, Weapons system, Other:CCTV cameras, displays, Other:Camera, Other:CCTV Cameras</v>
      </c>
      <c r="I129" t="s">
        <v>44</v>
      </c>
    </row>
    <row r="130" spans="1:9">
      <c r="A130">
        <v>129</v>
      </c>
      <c r="B130" t="s">
        <v>174</v>
      </c>
      <c r="C130" s="7" t="s">
        <v>237</v>
      </c>
      <c r="D130" t="s">
        <v>238</v>
      </c>
      <c r="F130" t="str">
        <f t="array" ref="F130">IF($E130&lt;&gt;"",_xlfn.TEXTJOIN(",",TRUE,IF($E$1:$E$300=$E130,ROW($D$1:$D$300),"")),"")</f>
        <v/>
      </c>
      <c r="G130" t="e">
        <f t="array" ref="G130">_xlfn.TEXTJOIN(", ", TRUE, INDEX(D:D, _xlfn.FILTERXML("&lt;t&gt;&lt;s&gt;" &amp; SUBSTITUTE(F130, ",", "&lt;/s&gt;&lt;s&gt;") &amp; "&lt;/s&gt;&lt;/t&gt;", "//s")))</f>
        <v>#VALUE!</v>
      </c>
      <c r="I130" t="s">
        <v>44</v>
      </c>
    </row>
    <row r="131" spans="1:9">
      <c r="A131">
        <v>130</v>
      </c>
      <c r="B131" t="s">
        <v>174</v>
      </c>
      <c r="C131" s="7" t="s">
        <v>239</v>
      </c>
      <c r="D131" t="s">
        <v>29</v>
      </c>
      <c r="E131" t="s">
        <v>32</v>
      </c>
      <c r="F131" t="str">
        <f t="array" ref="F131">IF($E131&lt;&gt;"",_xlfn.TEXTJOIN(",",TRUE,IF($E$1:$E$300=$E131,ROW($D$1:$D$300),"")),"")</f>
        <v>3,27,53,61,87,131,140,146,150,191</v>
      </c>
      <c r="G131" t="str">
        <f t="array" ref="G131">_xlfn.TEXTJOIN(", ", TRUE, INDEX(D:D, _xlfn.FILTERXML("&lt;t&gt;&lt;s&gt;" &amp; SUBSTITUTE(F131, ",", "&lt;/s&gt;&lt;s&gt;") &amp; "&lt;/s&gt;&lt;/t&gt;", "//s")))</f>
        <v>string</v>
      </c>
      <c r="I131" t="s">
        <v>31</v>
      </c>
    </row>
    <row r="132" spans="1:9">
      <c r="A132">
        <v>131</v>
      </c>
      <c r="B132" t="s">
        <v>174</v>
      </c>
      <c r="C132" s="7" t="s">
        <v>240</v>
      </c>
      <c r="D132" t="s">
        <v>29</v>
      </c>
      <c r="E132" t="s">
        <v>164</v>
      </c>
      <c r="F132" t="str">
        <f t="array" ref="F132">IF($E132&lt;&gt;"",_xlfn.TEXTJOIN(",",TRUE,IF($E$1:$E$300=$E132,ROW($D$1:$D$300),"")),"")</f>
        <v>85,132,145,161</v>
      </c>
      <c r="G132" t="str">
        <f t="array" ref="G132">_xlfn.TEXTJOIN(", ", TRUE, INDEX(D:D, _xlfn.FILTERXML("&lt;t&gt;&lt;s&gt;" &amp; SUBSTITUTE(F132, ",", "&lt;/s&gt;&lt;s&gt;") &amp; "&lt;/s&gt;&lt;/t&gt;", "//s")))</f>
        <v>string</v>
      </c>
      <c r="I132" t="s">
        <v>31</v>
      </c>
    </row>
    <row r="133" spans="1:9">
      <c r="A133">
        <v>132</v>
      </c>
      <c r="B133" t="s">
        <v>174</v>
      </c>
      <c r="C133" s="7" t="s">
        <v>241</v>
      </c>
      <c r="D133" t="s">
        <v>29</v>
      </c>
      <c r="F133" t="str">
        <f t="array" ref="F133">IF($E133&lt;&gt;"",_xlfn.TEXTJOIN(",",TRUE,IF($E$1:$E$300=$E133,ROW($D$1:$D$300),"")),"")</f>
        <v/>
      </c>
      <c r="G133" t="e">
        <f t="array" ref="G133">_xlfn.TEXTJOIN(", ", TRUE, INDEX(D:D, _xlfn.FILTERXML("&lt;t&gt;&lt;s&gt;" &amp; SUBSTITUTE(F133, ",", "&lt;/s&gt;&lt;s&gt;") &amp; "&lt;/s&gt;&lt;/t&gt;", "//s")))</f>
        <v>#VALUE!</v>
      </c>
      <c r="I133" t="s">
        <v>31</v>
      </c>
    </row>
    <row r="134" spans="1:9">
      <c r="A134">
        <v>133</v>
      </c>
      <c r="B134" t="s">
        <v>174</v>
      </c>
      <c r="C134" s="7" t="s">
        <v>242</v>
      </c>
      <c r="D134" t="s">
        <v>48</v>
      </c>
      <c r="E134" t="s">
        <v>49</v>
      </c>
      <c r="F134" t="str">
        <f t="array" ref="F134">IF($E134&lt;&gt;"",_xlfn.TEXTJOIN(",",TRUE,IF($E$1:$E$300=$E134,ROW($D$1:$D$300),"")),"")</f>
        <v>9,30,33,62,74,134,152,194</v>
      </c>
      <c r="G134" t="str">
        <f t="array" ref="G134">_xlfn.TEXTJOIN(", ", TRUE, INDEX(D:D, _xlfn.FILTERXML("&lt;t&gt;&lt;s&gt;" &amp; SUBSTITUTE(F134, ",", "&lt;/s&gt;&lt;s&gt;") &amp; "&lt;/s&gt;&lt;/t&gt;", "//s")))</f>
        <v>YYYY</v>
      </c>
      <c r="I134" t="s">
        <v>31</v>
      </c>
    </row>
    <row r="135" spans="1:9">
      <c r="A135">
        <v>134</v>
      </c>
      <c r="B135" t="s">
        <v>174</v>
      </c>
      <c r="C135" s="7" t="s">
        <v>243</v>
      </c>
      <c r="D135" t="s">
        <v>48</v>
      </c>
      <c r="E135" t="s">
        <v>152</v>
      </c>
      <c r="F135" t="str">
        <f t="array" ref="F135">IF($E135&lt;&gt;"",_xlfn.TEXTJOIN(",",TRUE,IF($E$1:$E$300=$E135,ROW($D$1:$D$300),"")),"")</f>
        <v>75,135</v>
      </c>
      <c r="G135" t="str">
        <f t="array" ref="G135">_xlfn.TEXTJOIN(", ", TRUE, INDEX(D:D, _xlfn.FILTERXML("&lt;t&gt;&lt;s&gt;" &amp; SUBSTITUTE(F135, ",", "&lt;/s&gt;&lt;s&gt;") &amp; "&lt;/s&gt;&lt;/t&gt;", "//s")))</f>
        <v>YYYY</v>
      </c>
      <c r="I135" t="s">
        <v>31</v>
      </c>
    </row>
    <row r="136" spans="1:9">
      <c r="A136">
        <v>135</v>
      </c>
      <c r="B136" t="s">
        <v>174</v>
      </c>
      <c r="C136" s="7" t="s">
        <v>244</v>
      </c>
      <c r="D136" t="s">
        <v>245</v>
      </c>
      <c r="E136" t="s">
        <v>134</v>
      </c>
      <c r="F136" t="str">
        <f t="array" ref="F136">IF($E136&lt;&gt;"",_xlfn.TEXTJOIN(",",TRUE,IF($E$1:$E$300=$E136,ROW($D$1:$D$300),"")),"")</f>
        <v>136,196</v>
      </c>
      <c r="G136" t="str">
        <f t="array" ref="G136">_xlfn.TEXTJOIN(", ", TRUE, INDEX(D:D, _xlfn.FILTERXML("&lt;t&gt;&lt;s&gt;" &amp; SUBSTITUTE(F136, ",", "&lt;/s&gt;&lt;s&gt;") &amp; "&lt;/s&gt;&lt;/t&gt;", "//s")))</f>
        <v>$</v>
      </c>
      <c r="I136" t="s">
        <v>52</v>
      </c>
    </row>
    <row r="137" spans="1:9">
      <c r="A137">
        <v>136</v>
      </c>
      <c r="B137" t="s">
        <v>174</v>
      </c>
      <c r="C137" t="s">
        <v>246</v>
      </c>
      <c r="D137" t="s">
        <v>29</v>
      </c>
      <c r="E137" t="s">
        <v>153</v>
      </c>
      <c r="F137" t="str">
        <f t="array" ref="F137">IF($E137&lt;&gt;"",_xlfn.TEXTJOIN(",",TRUE,IF($E$1:$E$300=$E137,ROW($D$1:$D$300),"")),"")</f>
        <v>76,137</v>
      </c>
      <c r="G137" t="str">
        <f t="array" ref="G137">_xlfn.TEXTJOIN(", ", TRUE, INDEX(D:D, _xlfn.FILTERXML("&lt;t&gt;&lt;s&gt;" &amp; SUBSTITUTE(F137, ",", "&lt;/s&gt;&lt;s&gt;") &amp; "&lt;/s&gt;&lt;/t&gt;", "//s")))</f>
        <v>string</v>
      </c>
      <c r="I137" t="s">
        <v>107</v>
      </c>
    </row>
    <row r="138" spans="1:9">
      <c r="A138">
        <v>137</v>
      </c>
      <c r="B138" t="s">
        <v>174</v>
      </c>
      <c r="C138" s="7" t="s">
        <v>247</v>
      </c>
      <c r="D138" t="s">
        <v>29</v>
      </c>
      <c r="E138" t="s">
        <v>248</v>
      </c>
      <c r="F138" t="str">
        <f t="array" ref="F138">IF($E138&lt;&gt;"",_xlfn.TEXTJOIN(",",TRUE,IF($E$1:$E$300=$E138,ROW($D$1:$D$300),"")),"")</f>
        <v>138</v>
      </c>
      <c r="G138" t="str">
        <f t="array" ref="G138">_xlfn.TEXTJOIN(", ", TRUE, INDEX(D:D, _xlfn.FILTERXML("&lt;t&gt;&lt;s&gt;" &amp; SUBSTITUTE(F138, ",", "&lt;/s&gt;&lt;s&gt;") &amp; "&lt;/s&gt;&lt;/t&gt;", "//s")))</f>
        <v>string</v>
      </c>
      <c r="I138" t="s">
        <v>44</v>
      </c>
    </row>
    <row r="139" spans="1:9">
      <c r="A139">
        <v>138</v>
      </c>
      <c r="B139" t="s">
        <v>249</v>
      </c>
      <c r="C139" s="7" t="s">
        <v>30</v>
      </c>
      <c r="D139" t="s">
        <v>29</v>
      </c>
      <c r="E139" t="s">
        <v>30</v>
      </c>
      <c r="F139" t="str">
        <f t="array" ref="F139">IF($E139&lt;&gt;"",_xlfn.TEXTJOIN(",",TRUE,IF($E$1:$E$300=$E139,ROW($D$1:$D$300),"")),"")</f>
        <v>2,25,32,51,80,139,144,149,160,183</v>
      </c>
      <c r="G139" t="str">
        <f t="array" ref="G139">_xlfn.TEXTJOIN(", ", TRUE, INDEX(D:D, _xlfn.FILTERXML("&lt;t&gt;&lt;s&gt;" &amp; SUBSTITUTE(F139, ",", "&lt;/s&gt;&lt;s&gt;") &amp; "&lt;/s&gt;&lt;/t&gt;", "//s")))</f>
        <v>string</v>
      </c>
      <c r="I139" t="s">
        <v>31</v>
      </c>
    </row>
    <row r="140" spans="1:9">
      <c r="A140">
        <v>139</v>
      </c>
      <c r="B140" t="s">
        <v>249</v>
      </c>
      <c r="C140" s="7" t="s">
        <v>32</v>
      </c>
      <c r="D140" t="s">
        <v>29</v>
      </c>
      <c r="E140" t="s">
        <v>32</v>
      </c>
      <c r="F140" t="str">
        <f t="array" ref="F140">IF($E140&lt;&gt;"",_xlfn.TEXTJOIN(",",TRUE,IF($E$1:$E$300=$E140,ROW($D$1:$D$300),"")),"")</f>
        <v>3,27,53,61,87,131,140,146,150,191</v>
      </c>
      <c r="G140" t="str">
        <f t="array" ref="G140">_xlfn.TEXTJOIN(", ", TRUE, INDEX(D:D, _xlfn.FILTERXML("&lt;t&gt;&lt;s&gt;" &amp; SUBSTITUTE(F140, ",", "&lt;/s&gt;&lt;s&gt;") &amp; "&lt;/s&gt;&lt;/t&gt;", "//s")))</f>
        <v>string</v>
      </c>
      <c r="I140" t="s">
        <v>31</v>
      </c>
    </row>
    <row r="141" spans="1:9">
      <c r="A141">
        <v>140</v>
      </c>
      <c r="B141" t="s">
        <v>249</v>
      </c>
      <c r="C141" s="7" t="s">
        <v>250</v>
      </c>
      <c r="D141" t="s">
        <v>59</v>
      </c>
      <c r="E141" t="s">
        <v>60</v>
      </c>
      <c r="F141" t="str">
        <f t="array" ref="F141">IF($E141&lt;&gt;"",_xlfn.TEXTJOIN(",",TRUE,IF($E$1:$E$300=$E141,ROW($D$1:$D$300),"")),"")</f>
        <v>14,28,48,65,79,141,147,159,162,185,244</v>
      </c>
      <c r="G141" t="str">
        <f t="array" ref="G141">_xlfn.TEXTJOIN(", ", TRUE, INDEX(D:D, _xlfn.FILTERXML("&lt;t&gt;&lt;s&gt;" &amp; SUBSTITUTE(F141, ",", "&lt;/s&gt;&lt;s&gt;") &amp; "&lt;/s&gt;&lt;/t&gt;", "//s")))</f>
        <v>URLs</v>
      </c>
      <c r="I141" t="s">
        <v>31</v>
      </c>
    </row>
    <row r="142" spans="1:9">
      <c r="A142">
        <v>141</v>
      </c>
      <c r="B142" t="s">
        <v>249</v>
      </c>
      <c r="C142" s="7" t="s">
        <v>251</v>
      </c>
      <c r="D142" t="s">
        <v>252</v>
      </c>
      <c r="E142" t="s">
        <v>110</v>
      </c>
      <c r="F142" t="str">
        <f t="array" ref="F142">IF($E142&lt;&gt;"",_xlfn.TEXTJOIN(",",TRUE,IF($E$1:$E$300=$E142,ROW($D$1:$D$300),"")),"")</f>
        <v>42,72,113,142,247</v>
      </c>
      <c r="G142" t="str">
        <f t="array" ref="G142">_xlfn.TEXTJOIN(", ", TRUE, INDEX(D:D, _xlfn.FILTERXML("&lt;t&gt;&lt;s&gt;" &amp; SUBSTITUTE(F142, ",", "&lt;/s&gt;&lt;s&gt;") &amp; "&lt;/s&gt;&lt;/t&gt;", "//s")))</f>
        <v>Effectiveness/need, Employment - jobs, Impersonation, Fraud, Ethics, Privacy, Accuracy/reliability, Safety, Confidentiality, Employment, Copyright, Security, Surveillance, Anthropomorphism, Appropriateness/need, Dual/multi-use, Robustness, Bias/discrimination - race, ethnicity, Mis/disinformation, Hypocrisy, Employment - compensation, working conditions, Scope creep/normalisation, Bias/discrimination, Effectiveness/value, gender, religion, Governance, Business model, Competition/price fixing, education, Environment, Bias/discrimination - political opinion, Pseudoscience, disability, Legal - liability, Fairness, Bias/discrimination - profession/job, LGBTQ, Lethal autonomous weapons, Employment - pay, jobs, unionisation, Bias/discrimination - disability, Bias/discrimination - age, Legal - compliance, Bias/discrimination - religion, Bias/discrimination - multiple, Liability, Bias/discrimination - politics, Bias/discrimination - racial, IP abuse/misuse, Illegal sales, Bias/discrimination - income, location, Accuracy/reliablity, Misleading marketing, age, income, Freedom of expression - censorship, Bias/discrimination - economic, race, Bias/discrimination - rewilding, Bias/discrimination - gender, weight, Employment - monitoring, Safety - harassment, Environment - water management, ecology, Harassment, Bias/discrimination - employment, termination, Autonomous lethal weapons, Pseudoscience - phrenology, Bias/discrimination - LGBTQ, Mis/dsinformation, Employment - diversity, Bias/disrimination - ethnicity, pay, Bias/discrimination - nationality, Marketing - misleading, hype, Environment/sustainability, Freedom of expression - right of assembly, Bias/discimination - race, nationality, Governance/accountability - capability/capacity, Governance/accountability, Defamation, Bias/discrimination - productivity, , Bias/discrimination - olive oil, etc, Governance - conflict of interest, Bias/discrimination - equality, Bias/discrimination - location, Marketing - hype, Bias/discrimination - ethnicity, Relevance, misleading, Safety content/language, Marketing - inappropriate, Bias/discrimination - price, Complaints/appeals, Marketing, Employment - unionisation, Bias/discrimination - appearance, Bias/discrimination -, Environment - emissions, Bias/discrimination - transgender, body size, Capability/capacity, Employment - health &amp; safety, Demonetisation, Harassment - sexual, Environmental, Employment - termination, Harrassment, national identity, Accuracy/reliabiility, Freedom of expression - right to protest, Privacy - consent, Hate speech/violence, Inappropriate/offensive, Inappropriate content - pornography, Mis-disinformation, Accuracy/reliabilty, branding, Value/effectiveness, Inappropriate/offensive content, Involvement/participation</v>
      </c>
      <c r="I142" t="s">
        <v>107</v>
      </c>
    </row>
    <row r="143" spans="1:9">
      <c r="A143">
        <v>142</v>
      </c>
      <c r="B143" t="s">
        <v>249</v>
      </c>
      <c r="C143" s="7" t="s">
        <v>253</v>
      </c>
      <c r="D143" t="s">
        <v>254</v>
      </c>
      <c r="F143" t="str">
        <f t="array" ref="F143">IF($E143&lt;&gt;"",_xlfn.TEXTJOIN(",",TRUE,IF($E$1:$E$300=$E143,ROW($D$1:$D$300),"")),"")</f>
        <v/>
      </c>
      <c r="G143" t="e">
        <f t="array" ref="G143">_xlfn.TEXTJOIN(", ", TRUE, INDEX(D:D, _xlfn.FILTERXML("&lt;t&gt;&lt;s&gt;" &amp; SUBSTITUTE(F143, ",", "&lt;/s&gt;&lt;s&gt;") &amp; "&lt;/s&gt;&lt;/t&gt;", "//s")))</f>
        <v>#VALUE!</v>
      </c>
      <c r="I143" t="s">
        <v>107</v>
      </c>
    </row>
    <row r="144" spans="1:9">
      <c r="A144">
        <v>143</v>
      </c>
      <c r="B144" t="s">
        <v>255</v>
      </c>
      <c r="C144" t="s">
        <v>30</v>
      </c>
      <c r="D144" t="s">
        <v>29</v>
      </c>
      <c r="E144" t="s">
        <v>30</v>
      </c>
      <c r="F144" t="str">
        <f t="array" ref="F144">IF($E144&lt;&gt;"",_xlfn.TEXTJOIN(",",TRUE,IF($E$1:$E$300=$E144,ROW($D$1:$D$300),"")),"")</f>
        <v>2,25,32,51,80,139,144,149,160,183</v>
      </c>
      <c r="G144" t="str">
        <f t="array" ref="G144">_xlfn.TEXTJOIN(", ", TRUE, INDEX(D:D, _xlfn.FILTERXML("&lt;t&gt;&lt;s&gt;" &amp; SUBSTITUTE(F144, ",", "&lt;/s&gt;&lt;s&gt;") &amp; "&lt;/s&gt;&lt;/t&gt;", "//s")))</f>
        <v>string</v>
      </c>
      <c r="I144" t="s">
        <v>31</v>
      </c>
    </row>
    <row r="145" spans="1:9">
      <c r="A145">
        <v>144</v>
      </c>
      <c r="B145" t="s">
        <v>255</v>
      </c>
      <c r="C145" t="s">
        <v>256</v>
      </c>
      <c r="D145" t="s">
        <v>29</v>
      </c>
      <c r="E145" t="s">
        <v>164</v>
      </c>
      <c r="F145" t="str">
        <f t="array" ref="F145">IF($E145&lt;&gt;"",_xlfn.TEXTJOIN(",",TRUE,IF($E$1:$E$300=$E145,ROW($D$1:$D$300),"")),"")</f>
        <v>85,132,145,161</v>
      </c>
      <c r="G145" t="str">
        <f t="array" ref="G145">_xlfn.TEXTJOIN(", ", TRUE, INDEX(D:D, _xlfn.FILTERXML("&lt;t&gt;&lt;s&gt;" &amp; SUBSTITUTE(F145, ",", "&lt;/s&gt;&lt;s&gt;") &amp; "&lt;/s&gt;&lt;/t&gt;", "//s")))</f>
        <v>string</v>
      </c>
      <c r="I145" t="s">
        <v>31</v>
      </c>
    </row>
    <row r="146" spans="1:9">
      <c r="A146">
        <v>145</v>
      </c>
      <c r="B146" t="s">
        <v>255</v>
      </c>
      <c r="C146" t="s">
        <v>257</v>
      </c>
      <c r="D146" t="s">
        <v>29</v>
      </c>
      <c r="E146" t="s">
        <v>32</v>
      </c>
      <c r="F146" t="str">
        <f t="array" ref="F146">IF($E146&lt;&gt;"",_xlfn.TEXTJOIN(",",TRUE,IF($E$1:$E$300=$E146,ROW($D$1:$D$300),"")),"")</f>
        <v>3,27,53,61,87,131,140,146,150,191</v>
      </c>
      <c r="G146" t="str">
        <f t="array" ref="G146">_xlfn.TEXTJOIN(", ", TRUE, INDEX(D:D, _xlfn.FILTERXML("&lt;t&gt;&lt;s&gt;" &amp; SUBSTITUTE(F146, ",", "&lt;/s&gt;&lt;s&gt;") &amp; "&lt;/s&gt;&lt;/t&gt;", "//s")))</f>
        <v>string</v>
      </c>
      <c r="I146" t="s">
        <v>31</v>
      </c>
    </row>
    <row r="147" spans="1:9">
      <c r="A147">
        <v>146</v>
      </c>
      <c r="B147" t="s">
        <v>255</v>
      </c>
      <c r="C147" t="s">
        <v>258</v>
      </c>
      <c r="D147" t="s">
        <v>59</v>
      </c>
      <c r="E147" t="s">
        <v>60</v>
      </c>
      <c r="F147" t="str">
        <f t="array" ref="F147">IF($E147&lt;&gt;"",_xlfn.TEXTJOIN(",",TRUE,IF($E$1:$E$300=$E147,ROW($D$1:$D$300),"")),"")</f>
        <v>14,28,48,65,79,141,147,159,162,185,244</v>
      </c>
      <c r="G147" t="str">
        <f t="array" ref="G147">_xlfn.TEXTJOIN(", ", TRUE, INDEX(D:D, _xlfn.FILTERXML("&lt;t&gt;&lt;s&gt;" &amp; SUBSTITUTE(F147, ",", "&lt;/s&gt;&lt;s&gt;") &amp; "&lt;/s&gt;&lt;/t&gt;", "//s")))</f>
        <v>URLs</v>
      </c>
      <c r="I147" t="s">
        <v>31</v>
      </c>
    </row>
    <row r="148" spans="1:9" ht="15" thickBot="1">
      <c r="A148">
        <v>147</v>
      </c>
      <c r="B148" t="s">
        <v>255</v>
      </c>
      <c r="C148" t="s">
        <v>259</v>
      </c>
      <c r="D148" t="s">
        <v>59</v>
      </c>
      <c r="E148" t="s">
        <v>83</v>
      </c>
      <c r="F148" t="str">
        <f t="array" ref="F148">IF($E148&lt;&gt;"",_xlfn.TEXTJOIN(",",TRUE,IF($E$1:$E$300=$E148,ROW($D$1:$D$300),"")),"")</f>
        <v>29,49,148</v>
      </c>
      <c r="G148" t="str">
        <f t="array" ref="G148">_xlfn.TEXTJOIN(", ", TRUE, INDEX(D:D, _xlfn.FILTERXML("&lt;t&gt;&lt;s&gt;" &amp; SUBSTITUTE(F148, ",", "&lt;/s&gt;&lt;s&gt;") &amp; "&lt;/s&gt;&lt;/t&gt;", "//s")))</f>
        <v>URLs</v>
      </c>
      <c r="I148" t="s">
        <v>31</v>
      </c>
    </row>
    <row r="149" spans="1:9" ht="15" thickBot="1">
      <c r="A149">
        <v>148</v>
      </c>
      <c r="B149" t="s">
        <v>260</v>
      </c>
      <c r="C149" s="8" t="s">
        <v>261</v>
      </c>
      <c r="D149" t="s">
        <v>29</v>
      </c>
      <c r="E149" t="s">
        <v>30</v>
      </c>
      <c r="F149" t="str">
        <f t="array" ref="F149">IF($E149&lt;&gt;"",_xlfn.TEXTJOIN(",",TRUE,IF($E$1:$E$300=$E149,ROW($D$1:$D$300),"")),"")</f>
        <v>2,25,32,51,80,139,144,149,160,183</v>
      </c>
      <c r="G149" t="str">
        <f t="array" ref="G149">_xlfn.TEXTJOIN(", ", TRUE, INDEX(D:D, _xlfn.FILTERXML("&lt;t&gt;&lt;s&gt;" &amp; SUBSTITUTE(F149, ",", "&lt;/s&gt;&lt;s&gt;") &amp; "&lt;/s&gt;&lt;/t&gt;", "//s")))</f>
        <v>string</v>
      </c>
      <c r="I149" t="s">
        <v>31</v>
      </c>
    </row>
    <row r="150" spans="1:9" ht="15" thickBot="1">
      <c r="A150">
        <v>149</v>
      </c>
      <c r="B150" t="s">
        <v>260</v>
      </c>
      <c r="C150" s="8" t="s">
        <v>32</v>
      </c>
      <c r="D150" t="s">
        <v>29</v>
      </c>
      <c r="E150" t="s">
        <v>32</v>
      </c>
      <c r="F150" t="str">
        <f t="array" ref="F150">IF($E150&lt;&gt;"",_xlfn.TEXTJOIN(",",TRUE,IF($E$1:$E$300=$E150,ROW($D$1:$D$300),"")),"")</f>
        <v>3,27,53,61,87,131,140,146,150,191</v>
      </c>
      <c r="G150" t="str">
        <f t="array" ref="G150">_xlfn.TEXTJOIN(", ", TRUE, INDEX(D:D, _xlfn.FILTERXML("&lt;t&gt;&lt;s&gt;" &amp; SUBSTITUTE(F150, ",", "&lt;/s&gt;&lt;s&gt;") &amp; "&lt;/s&gt;&lt;/t&gt;", "//s")))</f>
        <v>string</v>
      </c>
      <c r="I150" t="s">
        <v>31</v>
      </c>
    </row>
    <row r="151" spans="1:9" ht="15" thickBot="1">
      <c r="A151">
        <v>150</v>
      </c>
      <c r="B151" t="s">
        <v>260</v>
      </c>
      <c r="C151" s="8" t="s">
        <v>262</v>
      </c>
      <c r="D151" t="s">
        <v>41</v>
      </c>
      <c r="E151" t="s">
        <v>41</v>
      </c>
      <c r="F151" t="str">
        <f t="array" ref="F151">IF($E151&lt;&gt;"",_xlfn.TEXTJOIN(",",TRUE,IF($E$1:$E$300=$E151,ROW($D$1:$D$300),"")),"")</f>
        <v>6,34,59,67,84,86,119,151,165</v>
      </c>
      <c r="G151" t="str">
        <f t="array" ref="G151">_xlfn.TEXTJOIN(", ", TRUE, INDEX(D:D, _xlfn.FILTERXML("&lt;t&gt;&lt;s&gt;" &amp; SUBSTITUTE(F151, ",", "&lt;/s&gt;&lt;s&gt;") &amp; "&lt;/s&gt;&lt;/t&gt;", "//s")))</f>
        <v xml:space="preserve">New Delhi, Chennai, Chitoor, Surat, Maharasthra, Vijaywada, Jaipur, Mumbai, Punjab, Uttarakhand, Gurgaon, Rajasthan, Telangana, Nagpur, Uttar Pradesh, Gujarat, Kolkata, Bihar, Across India, Kerala, Maharashtra, Haryana, Jharkhand, Orissa, Karnataka, Odisha, Tamil Nadu, Madhya Pradesh, Telangana, Bihar, Kompally Municipality, Telangana, Andhra Pradesh, Coimbatore, Behrampur, Kolkata, Pimpri Chinchwad, Chandigarh, Indore </v>
      </c>
      <c r="I151" t="s">
        <v>31</v>
      </c>
    </row>
    <row r="152" spans="1:9" ht="15" thickBot="1">
      <c r="A152">
        <v>151</v>
      </c>
      <c r="B152" t="s">
        <v>260</v>
      </c>
      <c r="C152" s="8" t="s">
        <v>90</v>
      </c>
      <c r="D152" t="s">
        <v>48</v>
      </c>
      <c r="E152" t="s">
        <v>49</v>
      </c>
      <c r="F152" t="str">
        <f t="array" ref="F152">IF($E152&lt;&gt;"",_xlfn.TEXTJOIN(",",TRUE,IF($E$1:$E$300=$E152,ROW($D$1:$D$300),"")),"")</f>
        <v>9,30,33,62,74,134,152,194</v>
      </c>
      <c r="G152" t="str">
        <f t="array" ref="G152">_xlfn.TEXTJOIN(", ", TRUE, INDEX(D:D, _xlfn.FILTERXML("&lt;t&gt;&lt;s&gt;" &amp; SUBSTITUTE(F152, ",", "&lt;/s&gt;&lt;s&gt;") &amp; "&lt;/s&gt;&lt;/t&gt;", "//s")))</f>
        <v>YYYY</v>
      </c>
      <c r="I152" t="s">
        <v>31</v>
      </c>
    </row>
    <row r="153" spans="1:9" ht="15" thickBot="1">
      <c r="A153">
        <v>152</v>
      </c>
      <c r="B153" t="s">
        <v>260</v>
      </c>
      <c r="C153" s="8" t="s">
        <v>263</v>
      </c>
      <c r="D153" t="s">
        <v>29</v>
      </c>
      <c r="E153" t="s">
        <v>264</v>
      </c>
      <c r="F153" t="str">
        <f t="array" ref="F153">IF($E153&lt;&gt;"",_xlfn.TEXTJOIN(",",TRUE,IF($E$1:$E$300=$E153,ROW($D$1:$D$300),"")),"")</f>
        <v>153</v>
      </c>
      <c r="G153" t="str">
        <f t="array" ref="G153">_xlfn.TEXTJOIN(", ", TRUE, INDEX(D:D, _xlfn.FILTERXML("&lt;t&gt;&lt;s&gt;" &amp; SUBSTITUTE(F153, ",", "&lt;/s&gt;&lt;s&gt;") &amp; "&lt;/s&gt;&lt;/t&gt;", "//s")))</f>
        <v>string</v>
      </c>
      <c r="I153" t="s">
        <v>31</v>
      </c>
    </row>
    <row r="154" spans="1:9" ht="15" thickBot="1">
      <c r="A154">
        <v>153</v>
      </c>
      <c r="B154" t="s">
        <v>260</v>
      </c>
      <c r="C154" s="8" t="s">
        <v>265</v>
      </c>
      <c r="D154" t="s">
        <v>266</v>
      </c>
      <c r="F154" t="str">
        <f t="array" ref="F154">IF($E154&lt;&gt;"",_xlfn.TEXTJOIN(",",TRUE,IF($E$1:$E$300=$E154,ROW($D$1:$D$300),"")),"")</f>
        <v/>
      </c>
      <c r="G154" t="e">
        <f t="array" ref="G154">_xlfn.TEXTJOIN(", ", TRUE, INDEX(D:D, _xlfn.FILTERXML("&lt;t&gt;&lt;s&gt;" &amp; SUBSTITUTE(F154, ",", "&lt;/s&gt;&lt;s&gt;") &amp; "&lt;/s&gt;&lt;/t&gt;", "//s")))</f>
        <v>#VALUE!</v>
      </c>
      <c r="I154" t="s">
        <v>31</v>
      </c>
    </row>
    <row r="155" spans="1:9" ht="15" thickBot="1">
      <c r="A155">
        <v>154</v>
      </c>
      <c r="B155" t="s">
        <v>260</v>
      </c>
      <c r="C155" s="8" t="s">
        <v>267</v>
      </c>
      <c r="D155" t="s">
        <v>268</v>
      </c>
      <c r="F155" t="str">
        <f t="array" ref="F155">IF($E155&lt;&gt;"",_xlfn.TEXTJOIN(",",TRUE,IF($E$1:$E$300=$E155,ROW($D$1:$D$300),"")),"")</f>
        <v/>
      </c>
      <c r="G155" t="e">
        <f t="array" ref="G155">_xlfn.TEXTJOIN(", ", TRUE, INDEX(D:D, _xlfn.FILTERXML("&lt;t&gt;&lt;s&gt;" &amp; SUBSTITUTE(F155, ",", "&lt;/s&gt;&lt;s&gt;") &amp; "&lt;/s&gt;&lt;/t&gt;", "//s")))</f>
        <v>#VALUE!</v>
      </c>
      <c r="I155" t="s">
        <v>107</v>
      </c>
    </row>
    <row r="156" spans="1:9" ht="15" thickBot="1">
      <c r="A156">
        <v>155</v>
      </c>
      <c r="B156" t="s">
        <v>260</v>
      </c>
      <c r="C156" s="8" t="s">
        <v>269</v>
      </c>
      <c r="D156" t="s">
        <v>270</v>
      </c>
      <c r="E156" t="s">
        <v>35</v>
      </c>
      <c r="F156" t="str">
        <f t="array" ref="F156">IF($E156&lt;&gt;"",_xlfn.TEXTJOIN(",",TRUE,IF($E$1:$E$300=$E156,ROW($D$1:$D$300),"")),"")</f>
        <v>4,17,35,55,69,82,115,125,156</v>
      </c>
      <c r="G156" t="str">
        <f t="array" ref="G156">_xlfn.TEXTJOIN(", ", TRUE, INDEX(D:D, _xlfn.FILTERXML("&lt;t&gt;&lt;s&gt;" &amp; SUBSTITUTE(F156, ",", "&lt;/s&gt;&lt;s&gt;") &amp; "&lt;/s&gt;&lt;/t&gt;", "//s")))</f>
        <v>Policing and Surveillance, Welfare, Health, Taxation, Elections, Education, Banking and Finance, Transport, Sanitation</v>
      </c>
      <c r="I156" t="s">
        <v>36</v>
      </c>
    </row>
    <row r="157" spans="1:9" ht="27" thickBot="1">
      <c r="A157">
        <v>156</v>
      </c>
      <c r="B157" t="s">
        <v>260</v>
      </c>
      <c r="C157" s="8" t="s">
        <v>271</v>
      </c>
      <c r="D157" t="s">
        <v>29</v>
      </c>
      <c r="F157" t="str">
        <f t="array" ref="F157">IF($E157&lt;&gt;"",_xlfn.TEXTJOIN(",",TRUE,IF($E$1:$E$300=$E157,ROW($D$1:$D$300),"")),"")</f>
        <v/>
      </c>
      <c r="G157" t="e">
        <f t="array" ref="G157">_xlfn.TEXTJOIN(", ", TRUE, INDEX(D:D, _xlfn.FILTERXML("&lt;t&gt;&lt;s&gt;" &amp; SUBSTITUTE(F157, ",", "&lt;/s&gt;&lt;s&gt;") &amp; "&lt;/s&gt;&lt;/t&gt;", "//s")))</f>
        <v>#VALUE!</v>
      </c>
      <c r="I157" t="s">
        <v>107</v>
      </c>
    </row>
    <row r="158" spans="1:9" ht="15" thickBot="1">
      <c r="A158">
        <v>157</v>
      </c>
      <c r="B158" t="s">
        <v>260</v>
      </c>
      <c r="C158" s="8" t="s">
        <v>272</v>
      </c>
      <c r="D158" t="s">
        <v>29</v>
      </c>
      <c r="F158" t="str">
        <f t="array" ref="F158">IF($E158&lt;&gt;"",_xlfn.TEXTJOIN(",",TRUE,IF($E$1:$E$300=$E158,ROW($D$1:$D$300),"")),"")</f>
        <v/>
      </c>
      <c r="G158" t="e">
        <f t="array" ref="G158">_xlfn.TEXTJOIN(", ", TRUE, INDEX(D:D, _xlfn.FILTERXML("&lt;t&gt;&lt;s&gt;" &amp; SUBSTITUTE(F158, ",", "&lt;/s&gt;&lt;s&gt;") &amp; "&lt;/s&gt;&lt;/t&gt;", "//s")))</f>
        <v>#VALUE!</v>
      </c>
      <c r="I158" t="s">
        <v>31</v>
      </c>
    </row>
    <row r="159" spans="1:9" ht="15" thickBot="1">
      <c r="A159">
        <v>158</v>
      </c>
      <c r="B159" t="s">
        <v>260</v>
      </c>
      <c r="C159" s="8" t="s">
        <v>250</v>
      </c>
      <c r="D159" t="s">
        <v>59</v>
      </c>
      <c r="E159" t="s">
        <v>60</v>
      </c>
      <c r="F159" t="str">
        <f t="array" ref="F159">IF($E159&lt;&gt;"",_xlfn.TEXTJOIN(",",TRUE,IF($E$1:$E$300=$E159,ROW($D$1:$D$300),"")),"")</f>
        <v>14,28,48,65,79,141,147,159,162,185,244</v>
      </c>
      <c r="G159" t="str">
        <f t="array" ref="G159">_xlfn.TEXTJOIN(", ", TRUE, INDEX(D:D, _xlfn.FILTERXML("&lt;t&gt;&lt;s&gt;" &amp; SUBSTITUTE(F159, ",", "&lt;/s&gt;&lt;s&gt;") &amp; "&lt;/s&gt;&lt;/t&gt;", "//s")))</f>
        <v>URLs</v>
      </c>
      <c r="I159" t="s">
        <v>31</v>
      </c>
    </row>
    <row r="160" spans="1:9">
      <c r="A160">
        <v>159</v>
      </c>
      <c r="B160" s="3" t="s">
        <v>273</v>
      </c>
      <c r="C160" t="s">
        <v>274</v>
      </c>
      <c r="D160" t="s">
        <v>29</v>
      </c>
      <c r="E160" t="s">
        <v>30</v>
      </c>
      <c r="F160" t="str">
        <f t="array" ref="F160">IF($E160&lt;&gt;"",_xlfn.TEXTJOIN(",",TRUE,IF($E$1:$E$300=$E160,ROW($D$1:$D$300),"")),"")</f>
        <v>2,25,32,51,80,139,144,149,160,183</v>
      </c>
      <c r="G160" t="str">
        <f t="array" ref="G160">_xlfn.TEXTJOIN(", ", TRUE, INDEX(D:D, _xlfn.FILTERXML("&lt;t&gt;&lt;s&gt;" &amp; SUBSTITUTE(F160, ",", "&lt;/s&gt;&lt;s&gt;") &amp; "&lt;/s&gt;&lt;/t&gt;", "//s")))</f>
        <v>string</v>
      </c>
      <c r="I160" t="s">
        <v>31</v>
      </c>
    </row>
    <row r="161" spans="1:9">
      <c r="A161">
        <v>160</v>
      </c>
      <c r="B161" s="3" t="s">
        <v>273</v>
      </c>
      <c r="C161" t="s">
        <v>275</v>
      </c>
      <c r="D161" t="s">
        <v>29</v>
      </c>
      <c r="E161" t="s">
        <v>164</v>
      </c>
      <c r="F161" t="str">
        <f t="array" ref="F161">IF($E161&lt;&gt;"",_xlfn.TEXTJOIN(",",TRUE,IF($E$1:$E$300=$E161,ROW($D$1:$D$300),"")),"")</f>
        <v>85,132,145,161</v>
      </c>
      <c r="G161" t="str">
        <f t="array" ref="G161">_xlfn.TEXTJOIN(", ", TRUE, INDEX(D:D, _xlfn.FILTERXML("&lt;t&gt;&lt;s&gt;" &amp; SUBSTITUTE(F161, ",", "&lt;/s&gt;&lt;s&gt;") &amp; "&lt;/s&gt;&lt;/t&gt;", "//s")))</f>
        <v>string</v>
      </c>
      <c r="I161" t="s">
        <v>31</v>
      </c>
    </row>
    <row r="162" spans="1:9">
      <c r="A162">
        <v>161</v>
      </c>
      <c r="B162" s="3" t="s">
        <v>273</v>
      </c>
      <c r="C162" t="s">
        <v>276</v>
      </c>
      <c r="D162" t="s">
        <v>59</v>
      </c>
      <c r="E162" t="s">
        <v>60</v>
      </c>
      <c r="F162" t="str">
        <f t="array" ref="F162">IF($E162&lt;&gt;"",_xlfn.TEXTJOIN(",",TRUE,IF($E$1:$E$300=$E162,ROW($D$1:$D$300),"")),"")</f>
        <v>14,28,48,65,79,141,147,159,162,185,244</v>
      </c>
      <c r="G162" t="str">
        <f t="array" ref="G162">_xlfn.TEXTJOIN(", ", TRUE, INDEX(D:D, _xlfn.FILTERXML("&lt;t&gt;&lt;s&gt;" &amp; SUBSTITUTE(F162, ",", "&lt;/s&gt;&lt;s&gt;") &amp; "&lt;/s&gt;&lt;/t&gt;", "//s")))</f>
        <v>URLs</v>
      </c>
      <c r="I162" t="s">
        <v>31</v>
      </c>
    </row>
    <row r="163" spans="1:9">
      <c r="A163">
        <v>162</v>
      </c>
      <c r="B163" s="3" t="s">
        <v>273</v>
      </c>
      <c r="C163" t="s">
        <v>277</v>
      </c>
      <c r="D163" t="s">
        <v>126</v>
      </c>
      <c r="E163" t="s">
        <v>278</v>
      </c>
      <c r="F163" t="str">
        <f t="array" ref="F163">IF($E163&lt;&gt;"",_xlfn.TEXTJOIN(",",TRUE,IF($E$1:$E$300=$E163,ROW($D$1:$D$300),"")),"")</f>
        <v>163</v>
      </c>
      <c r="G163" t="str">
        <f t="array" ref="G163">_xlfn.TEXTJOIN(", ", TRUE, INDEX(D:D, _xlfn.FILTERXML("&lt;t&gt;&lt;s&gt;" &amp; SUBSTITUTE(F163, ",", "&lt;/s&gt;&lt;s&gt;") &amp; "&lt;/s&gt;&lt;/t&gt;", "//s")))</f>
        <v>list</v>
      </c>
      <c r="I163" t="s">
        <v>44</v>
      </c>
    </row>
    <row r="164" spans="1:9">
      <c r="A164">
        <v>163</v>
      </c>
      <c r="B164" s="3" t="s">
        <v>273</v>
      </c>
      <c r="C164" t="s">
        <v>279</v>
      </c>
      <c r="D164" t="s">
        <v>126</v>
      </c>
      <c r="F164" t="str">
        <f t="array" ref="F164">IF($E164&lt;&gt;"",_xlfn.TEXTJOIN(",",TRUE,IF($E$1:$E$300=$E164,ROW($D$1:$D$300),"")),"")</f>
        <v/>
      </c>
      <c r="G164" t="e">
        <f t="array" ref="G164">_xlfn.TEXTJOIN(", ", TRUE, INDEX(D:D, _xlfn.FILTERXML("&lt;t&gt;&lt;s&gt;" &amp; SUBSTITUTE(F164, ",", "&lt;/s&gt;&lt;s&gt;") &amp; "&lt;/s&gt;&lt;/t&gt;", "//s")))</f>
        <v>#VALUE!</v>
      </c>
      <c r="I164" t="s">
        <v>44</v>
      </c>
    </row>
    <row r="165" spans="1:9">
      <c r="A165">
        <v>164</v>
      </c>
      <c r="B165" s="3" t="s">
        <v>273</v>
      </c>
      <c r="C165" t="s">
        <v>280</v>
      </c>
      <c r="D165" t="s">
        <v>92</v>
      </c>
      <c r="E165" t="s">
        <v>41</v>
      </c>
      <c r="F165" t="str">
        <f t="array" ref="F165">IF($E165&lt;&gt;"",_xlfn.TEXTJOIN(",",TRUE,IF($E$1:$E$300=$E165,ROW($D$1:$D$300),"")),"")</f>
        <v>6,34,59,67,84,86,119,151,165</v>
      </c>
      <c r="G165" t="str">
        <f t="array" ref="G165">_xlfn.TEXTJOIN(", ", TRUE, INDEX(D:D, _xlfn.FILTERXML("&lt;t&gt;&lt;s&gt;" &amp; SUBSTITUTE(F165, ",", "&lt;/s&gt;&lt;s&gt;") &amp; "&lt;/s&gt;&lt;/t&gt;", "//s")))</f>
        <v xml:space="preserve">New Delhi, Chennai, Chitoor, Surat, Maharasthra, Vijaywada, Jaipur, Mumbai, Punjab, Uttarakhand, Gurgaon, Rajasthan, Telangana, Nagpur, Uttar Pradesh, Gujarat, Kolkata, Bihar, Across India, Kerala, Maharashtra, Haryana, Jharkhand, Orissa, Karnataka, Odisha, Tamil Nadu, Madhya Pradesh, Telangana, Bihar, Kompally Municipality, Telangana, Andhra Pradesh, Coimbatore, Behrampur, Kolkata, Pimpri Chinchwad, Chandigarh, Indore </v>
      </c>
      <c r="H165" t="s">
        <v>281</v>
      </c>
      <c r="I165" t="s">
        <v>52</v>
      </c>
    </row>
    <row r="166" spans="1:9">
      <c r="A166">
        <v>165</v>
      </c>
      <c r="B166" s="3" t="s">
        <v>273</v>
      </c>
      <c r="C166" t="s">
        <v>282</v>
      </c>
      <c r="D166" t="s">
        <v>126</v>
      </c>
      <c r="E166" t="s">
        <v>71</v>
      </c>
      <c r="F166" t="str">
        <f t="array" ref="F166">IF($E166&lt;&gt;"",_xlfn.TEXTJOIN(",",TRUE,IF($E$1:$E$300=$E166,ROW($D$1:$D$300),"")),"")</f>
        <v>18,56,166,169,189,202</v>
      </c>
      <c r="G166" t="str">
        <f t="array" ref="G166">_xlfn.TEXTJOIN(", ", TRUE, INDEX(D:D, _xlfn.FILTERXML("&lt;t&gt;&lt;s&gt;" &amp; SUBSTITUTE(F166, ",", "&lt;/s&gt;&lt;s&gt;") &amp; "&lt;/s&gt;&lt;/t&gt;", "//s")))</f>
        <v>Agriculture, forestry, fishing and hunting, Cultural services., Education n.e.c., Executive and legislative organs, financial and fiscal affairs, external affairs., Family and children., Foreign economic aid., Fuel and energy, General economic, commercial and labour affair, General public services n.e.c., General services., Health n.e.c., Hospital services., Housing and community amenities n.e.c., Housing., Law courts, Medical products, appliances and equipment., Military defence., Old age., Police services, Public health services., Public order and safety n.e.c., R&amp;d economic affairs, R&amp;d education., R&amp;d general public services., R&amp;d health., Recreational and sporting services., Social exclusion n.e.c., Social protection n.e.c., Transport, Unemployment., Water supply</v>
      </c>
      <c r="H166" t="s">
        <v>283</v>
      </c>
      <c r="I166" t="s">
        <v>36</v>
      </c>
    </row>
    <row r="167" spans="1:9" ht="15" thickBot="1">
      <c r="A167">
        <v>166</v>
      </c>
      <c r="B167" s="3" t="s">
        <v>273</v>
      </c>
      <c r="C167" t="s">
        <v>284</v>
      </c>
      <c r="D167" t="s">
        <v>285</v>
      </c>
      <c r="F167" t="str">
        <f t="array" ref="F167">IF($E167&lt;&gt;"",_xlfn.TEXTJOIN(",",TRUE,IF($E$1:$E$300=$E167,ROW($D$1:$D$300),"")),"")</f>
        <v/>
      </c>
      <c r="G167" t="e">
        <f t="array" ref="G167">_xlfn.TEXTJOIN(", ", TRUE, INDEX(D:D, _xlfn.FILTERXML("&lt;t&gt;&lt;s&gt;" &amp; SUBSTITUTE(F167, ",", "&lt;/s&gt;&lt;s&gt;") &amp; "&lt;/s&gt;&lt;/t&gt;", "//s")))</f>
        <v>#VALUE!</v>
      </c>
      <c r="I167" t="s">
        <v>31</v>
      </c>
    </row>
    <row r="168" spans="1:9" ht="26.5" thickBot="1">
      <c r="A168">
        <v>167</v>
      </c>
      <c r="B168" t="s">
        <v>286</v>
      </c>
      <c r="C168" s="9" t="s">
        <v>287</v>
      </c>
      <c r="D168" t="s">
        <v>29</v>
      </c>
      <c r="F168" t="str">
        <f t="array" ref="F168">IF($E168&lt;&gt;"",_xlfn.TEXTJOIN(",",TRUE,IF($E$1:$E$300=$E168,ROW($D$1:$D$300),"")),"")</f>
        <v/>
      </c>
      <c r="G168" t="e">
        <f t="array" ref="G168">_xlfn.TEXTJOIN(", ", TRUE, INDEX(D:D, _xlfn.FILTERXML("&lt;t&gt;&lt;s&gt;" &amp; SUBSTITUTE(F168, ",", "&lt;/s&gt;&lt;s&gt;") &amp; "&lt;/s&gt;&lt;/t&gt;", "//s")))</f>
        <v>#VALUE!</v>
      </c>
      <c r="I168" t="s">
        <v>52</v>
      </c>
    </row>
    <row r="169" spans="1:9" ht="15" thickBot="1">
      <c r="A169">
        <v>168</v>
      </c>
      <c r="B169" t="s">
        <v>286</v>
      </c>
      <c r="C169" s="9" t="s">
        <v>288</v>
      </c>
      <c r="D169" t="s">
        <v>289</v>
      </c>
      <c r="E169" t="s">
        <v>71</v>
      </c>
      <c r="F169" t="str">
        <f t="array" ref="F169">IF($E169&lt;&gt;"",_xlfn.TEXTJOIN(",",TRUE,IF($E$1:$E$300=$E169,ROW($D$1:$D$300),"")),"")</f>
        <v>18,56,166,169,189,202</v>
      </c>
      <c r="G169" t="str">
        <f t="array" ref="G169">_xlfn.TEXTJOIN(", ", TRUE, INDEX(D:D, _xlfn.FILTERXML("&lt;t&gt;&lt;s&gt;" &amp; SUBSTITUTE(F169, ",", "&lt;/s&gt;&lt;s&gt;") &amp; "&lt;/s&gt;&lt;/t&gt;", "//s")))</f>
        <v>Agriculture, forestry, fishing and hunting, Cultural services., Education n.e.c., Executive and legislative organs, financial and fiscal affairs, external affairs., Family and children., Foreign economic aid., Fuel and energy, General economic, commercial and labour affair, General public services n.e.c., General services., Health n.e.c., Hospital services., Housing and community amenities n.e.c., Housing., Law courts, Medical products, appliances and equipment., Military defence., Old age., Police services, Public health services., Public order and safety n.e.c., R&amp;d economic affairs, R&amp;d education., R&amp;d general public services., R&amp;d health., Recreational and sporting services., Social exclusion n.e.c., Social protection n.e.c., Transport, Unemployment., Water supply</v>
      </c>
      <c r="I169" t="s">
        <v>36</v>
      </c>
    </row>
    <row r="170" spans="1:9" ht="15" thickBot="1">
      <c r="A170">
        <v>169</v>
      </c>
      <c r="B170" t="s">
        <v>286</v>
      </c>
      <c r="C170" s="9" t="s">
        <v>290</v>
      </c>
      <c r="D170" t="s">
        <v>291</v>
      </c>
      <c r="E170" t="s">
        <v>292</v>
      </c>
      <c r="F170" t="str">
        <f t="array" ref="F170">IF($E170&lt;&gt;"",_xlfn.TEXTJOIN(",",TRUE,IF($E$1:$E$300=$E170,ROW($D$1:$D$300),"")),"")</f>
        <v>170</v>
      </c>
      <c r="G170" t="str">
        <f t="array" ref="G170">_xlfn.TEXTJOIN(", ", TRUE, INDEX(D:D, _xlfn.FILTERXML("&lt;t&gt;&lt;s&gt;" &amp; SUBSTITUTE(F170, ",", "&lt;/s&gt;&lt;s&gt;") &amp; "&lt;/s&gt;&lt;/t&gt;", "//s")))</f>
        <v>Impact assessment, Impact evaluation, Risk assessment, Bias audit, Compliance audit, Certification, Conformity assessment, Performance testing, Formal verification, Other</v>
      </c>
      <c r="I170" t="s">
        <v>44</v>
      </c>
    </row>
    <row r="171" spans="1:9" ht="15" thickBot="1">
      <c r="A171">
        <v>170</v>
      </c>
      <c r="B171" t="s">
        <v>286</v>
      </c>
      <c r="C171" s="9" t="s">
        <v>293</v>
      </c>
      <c r="D171" t="s">
        <v>294</v>
      </c>
      <c r="E171" t="s">
        <v>38</v>
      </c>
      <c r="F171" t="str">
        <f t="array" ref="F171">IF($E171&lt;&gt;"",_xlfn.TEXTJOIN(",",TRUE,IF($E$1:$E$300=$E171,ROW($D$1:$D$300),"")),"")</f>
        <v>5,19,40,52,60,70,93,118,171,192,203</v>
      </c>
      <c r="G171" t="str">
        <f t="array" ref="G171">_xlfn.TEXTJOIN(", ", TRUE, INDEX(D:D, _xlfn.FILTERXML("&lt;t&gt;&lt;s&gt;" &amp; SUBSTITUTE(F171, ",", "&lt;/s&gt;&lt;s&gt;") &amp; "&lt;/s&gt;&lt;/t&gt;", "//s")))</f>
        <v>Facial Recognition, Social Media Surveillance, Predictive Policing, Crime Data Analytics, Sentiment Analysis, Counter-Disinformation, Beneficiary Identification for Farm Loan Waiver, Farm Loan Waiver Identification, Health Inusrance Fraud Analaysis (Ayushman Bharat), Digital Contact Tracing, Tax Fraud Analytics, Pension Fraud Analytics, Beneficiary Eligibility, Biometric Identification, Identification, Beneficiary Eligibility for Welfare Schemes, Voter Identification, School Allocation, Student Performance, Facial Recognition for Student Attendance, Credit Risk Scoring, Automated Number Plate Recognition, Worker Performance, Urban Planning</v>
      </c>
      <c r="I171" t="s">
        <v>44</v>
      </c>
    </row>
    <row r="172" spans="1:9">
      <c r="A172">
        <v>171</v>
      </c>
      <c r="B172" t="s">
        <v>286</v>
      </c>
      <c r="C172" t="s">
        <v>295</v>
      </c>
      <c r="D172" t="s">
        <v>29</v>
      </c>
      <c r="F172" t="str">
        <f t="array" ref="F172">IF($E172&lt;&gt;"",_xlfn.TEXTJOIN(",",TRUE,IF($E$1:$E$300=$E172,ROW($D$1:$D$300),"")),"")</f>
        <v/>
      </c>
      <c r="G172" t="e">
        <f t="array" ref="G172">_xlfn.TEXTJOIN(", ", TRUE, INDEX(D:D, _xlfn.FILTERXML("&lt;t&gt;&lt;s&gt;" &amp; SUBSTITUTE(F172, ",", "&lt;/s&gt;&lt;s&gt;") &amp; "&lt;/s&gt;&lt;/t&gt;", "//s")))</f>
        <v>#VALUE!</v>
      </c>
      <c r="I172" t="s">
        <v>44</v>
      </c>
    </row>
    <row r="173" spans="1:9">
      <c r="A173">
        <v>172</v>
      </c>
      <c r="B173" t="s">
        <v>286</v>
      </c>
      <c r="C173" t="s">
        <v>296</v>
      </c>
      <c r="D173" t="s">
        <v>29</v>
      </c>
      <c r="F173" t="str">
        <f t="array" ref="F173">IF($E173&lt;&gt;"",_xlfn.TEXTJOIN(",",TRUE,IF($E$1:$E$300=$E173,ROW($D$1:$D$300),"")),"")</f>
        <v/>
      </c>
      <c r="G173" t="e">
        <f t="array" ref="G173">_xlfn.TEXTJOIN(", ", TRUE, INDEX(D:D, _xlfn.FILTERXML("&lt;t&gt;&lt;s&gt;" &amp; SUBSTITUTE(F173, ",", "&lt;/s&gt;&lt;s&gt;") &amp; "&lt;/s&gt;&lt;/t&gt;", "//s")))</f>
        <v>#VALUE!</v>
      </c>
      <c r="I173" t="s">
        <v>44</v>
      </c>
    </row>
    <row r="174" spans="1:9">
      <c r="A174">
        <v>173</v>
      </c>
      <c r="B174" t="s">
        <v>286</v>
      </c>
      <c r="C174" t="s">
        <v>297</v>
      </c>
      <c r="D174" t="s">
        <v>298</v>
      </c>
      <c r="E174" t="s">
        <v>299</v>
      </c>
      <c r="F174" t="str">
        <f t="array" ref="F174">IF($E174&lt;&gt;"",_xlfn.TEXTJOIN(",",TRUE,IF($E$1:$E$300=$E174,ROW($D$1:$D$300),"")),"")</f>
        <v>174</v>
      </c>
      <c r="G174" t="str">
        <f t="array" ref="G174">_xlfn.TEXTJOIN(", ", TRUE, INDEX(D:D, _xlfn.FILTERXML("&lt;t&gt;&lt;s&gt;" &amp; SUBSTITUTE(F174, ",", "&lt;/s&gt;&lt;s&gt;") &amp; "&lt;/s&gt;&lt;/t&gt;", "//s")))</f>
        <v>Ensure that AI is used safely, Ensure that AI is technically secure and functions as designed, Make sure that AI is appropriately transparent and explainable, Embed considerations of fairness into AI, Define legal persons’ responsibility for AI governance, Clarify routes to redress or contestability, None of the above</v>
      </c>
      <c r="I174" t="s">
        <v>107</v>
      </c>
    </row>
    <row r="175" spans="1:9">
      <c r="A175">
        <v>174</v>
      </c>
      <c r="B175" t="s">
        <v>286</v>
      </c>
      <c r="C175" t="s">
        <v>300</v>
      </c>
      <c r="D175" t="s">
        <v>301</v>
      </c>
      <c r="E175" t="s">
        <v>302</v>
      </c>
      <c r="F175" t="str">
        <f t="array" ref="F175">IF($E175&lt;&gt;"",_xlfn.TEXTJOIN(",",TRUE,IF($E$1:$E$300=$E175,ROW($D$1:$D$300),"")),"")</f>
        <v>175</v>
      </c>
      <c r="G175" t="str">
        <f t="array" ref="G175">_xlfn.TEXTJOIN(", ", TRUE, INDEX(D:D, _xlfn.FILTERXML("&lt;t&gt;&lt;s&gt;" &amp; SUBSTITUTE(F175, ",", "&lt;/s&gt;&lt;s&gt;") &amp; "&lt;/s&gt;&lt;/t&gt;", "//s")))</f>
        <v>Concept, Development, Production, Utilisation, Support, Retirement, Other</v>
      </c>
      <c r="I175" t="s">
        <v>44</v>
      </c>
    </row>
    <row r="176" spans="1:9">
      <c r="A176">
        <v>175</v>
      </c>
      <c r="B176" t="s">
        <v>286</v>
      </c>
      <c r="C176" t="s">
        <v>303</v>
      </c>
      <c r="D176" t="s">
        <v>304</v>
      </c>
      <c r="E176" t="s">
        <v>305</v>
      </c>
      <c r="F176" t="str">
        <f t="array" ref="F176">IF($E176&lt;&gt;"",_xlfn.TEXTJOIN(",",TRUE,IF($E$1:$E$300=$E176,ROW($D$1:$D$300),"")),"")</f>
        <v>176</v>
      </c>
      <c r="G176" t="str">
        <f t="array" ref="G176">_xlfn.TEXTJOIN(", ", TRUE, INDEX(D:D, _xlfn.FILTERXML("&lt;t&gt;&lt;s&gt;" &amp; SUBSTITUTE(F176, ",", "&lt;/s&gt;&lt;s&gt;") &amp; "&lt;/s&gt;&lt;/t&gt;", "//s")))</f>
        <v>AI developers, Executives procuring or deploying AI systems, Frontline users, Affected individuals, Independent assurance providers (e.g. auditors/ certification bodies), Internal assurance teams, Academic researchers, Journalists / activists, Government, Regulators, Standards bodies, Accreditation / professional bodies, Other</v>
      </c>
      <c r="I176" t="s">
        <v>44</v>
      </c>
    </row>
    <row r="177" spans="1:9">
      <c r="A177">
        <v>176</v>
      </c>
      <c r="B177" t="s">
        <v>286</v>
      </c>
      <c r="C177" t="s">
        <v>306</v>
      </c>
      <c r="D177" t="s">
        <v>29</v>
      </c>
      <c r="F177" t="str">
        <f t="array" ref="F177">IF($E177&lt;&gt;"",_xlfn.TEXTJOIN(",",TRUE,IF($E$1:$E$300=$E177,ROW($D$1:$D$300),"")),"")</f>
        <v/>
      </c>
      <c r="G177" t="e">
        <f t="array" ref="G177">_xlfn.TEXTJOIN(", ", TRUE, INDEX(D:D, _xlfn.FILTERXML("&lt;t&gt;&lt;s&gt;" &amp; SUBSTITUTE(F177, ",", "&lt;/s&gt;&lt;s&gt;") &amp; "&lt;/s&gt;&lt;/t&gt;", "//s")))</f>
        <v>#VALUE!</v>
      </c>
      <c r="I177" t="s">
        <v>44</v>
      </c>
    </row>
    <row r="178" spans="1:9">
      <c r="A178">
        <v>177</v>
      </c>
      <c r="B178" t="s">
        <v>286</v>
      </c>
      <c r="C178" t="s">
        <v>307</v>
      </c>
      <c r="D178" t="s">
        <v>304</v>
      </c>
      <c r="E178" t="s">
        <v>308</v>
      </c>
      <c r="F178" t="str">
        <f t="array" ref="F178">IF($E178&lt;&gt;"",_xlfn.TEXTJOIN(",",TRUE,IF($E$1:$E$300=$E178,ROW($D$1:$D$300),"")),"")</f>
        <v>178</v>
      </c>
      <c r="G178" t="str">
        <f t="array" ref="G178">_xlfn.TEXTJOIN(", ", TRUE, INDEX(D:D, _xlfn.FILTERXML("&lt;t&gt;&lt;s&gt;" &amp; SUBSTITUTE(F178, ",", "&lt;/s&gt;&lt;s&gt;") &amp; "&lt;/s&gt;&lt;/t&gt;", "//s")))</f>
        <v>AI developers, Executives procuring or deploying AI systems, Frontline users, Affected individuals, Independent assurance providers (e.g. auditors/ certification bodies), Internal assurance teams, Academic researchers, Journalists / activists, Government, Regulators, Standards bodies, Accreditation / professional bodies, Other</v>
      </c>
      <c r="I178" t="s">
        <v>52</v>
      </c>
    </row>
    <row r="179" spans="1:9">
      <c r="A179">
        <v>178</v>
      </c>
      <c r="B179" t="s">
        <v>286</v>
      </c>
      <c r="C179" t="s">
        <v>309</v>
      </c>
      <c r="D179" t="s">
        <v>29</v>
      </c>
      <c r="F179" t="str">
        <f t="array" ref="F179">IF($E179&lt;&gt;"",_xlfn.TEXTJOIN(",",TRUE,IF($E$1:$E$300=$E179,ROW($D$1:$D$300),"")),"")</f>
        <v/>
      </c>
      <c r="G179" t="e">
        <f t="array" ref="G179">_xlfn.TEXTJOIN(", ", TRUE, INDEX(D:D, _xlfn.FILTERXML("&lt;t&gt;&lt;s&gt;" &amp; SUBSTITUTE(F179, ",", "&lt;/s&gt;&lt;s&gt;") &amp; "&lt;/s&gt;&lt;/t&gt;", "//s")))</f>
        <v>#VALUE!</v>
      </c>
      <c r="I179" t="s">
        <v>52</v>
      </c>
    </row>
    <row r="180" spans="1:9">
      <c r="A180">
        <v>179</v>
      </c>
      <c r="B180" t="s">
        <v>286</v>
      </c>
      <c r="C180" t="s">
        <v>310</v>
      </c>
      <c r="D180" t="s">
        <v>29</v>
      </c>
      <c r="F180" t="str">
        <f t="array" ref="F180">IF($E180&lt;&gt;"",_xlfn.TEXTJOIN(",",TRUE,IF($E$1:$E$300=$E180,ROW($D$1:$D$300),"")),"")</f>
        <v/>
      </c>
      <c r="G180" t="e">
        <f t="array" ref="G180">_xlfn.TEXTJOIN(", ", TRUE, INDEX(D:D, _xlfn.FILTERXML("&lt;t&gt;&lt;s&gt;" &amp; SUBSTITUTE(F180, ",", "&lt;/s&gt;&lt;s&gt;") &amp; "&lt;/s&gt;&lt;/t&gt;", "//s")))</f>
        <v>#VALUE!</v>
      </c>
      <c r="I180" t="s">
        <v>52</v>
      </c>
    </row>
    <row r="181" spans="1:9">
      <c r="A181">
        <v>180</v>
      </c>
      <c r="B181" t="s">
        <v>286</v>
      </c>
      <c r="C181" t="s">
        <v>311</v>
      </c>
      <c r="D181" t="s">
        <v>29</v>
      </c>
      <c r="F181" t="str">
        <f t="array" ref="F181">IF($E181&lt;&gt;"",_xlfn.TEXTJOIN(",",TRUE,IF($E$1:$E$300=$E181,ROW($D$1:$D$300),"")),"")</f>
        <v/>
      </c>
      <c r="G181" t="e">
        <f t="array" ref="G181">_xlfn.TEXTJOIN(", ", TRUE, INDEX(D:D, _xlfn.FILTERXML("&lt;t&gt;&lt;s&gt;" &amp; SUBSTITUTE(F181, ",", "&lt;/s&gt;&lt;s&gt;") &amp; "&lt;/s&gt;&lt;/t&gt;", "//s")))</f>
        <v>#VALUE!</v>
      </c>
      <c r="I181" t="s">
        <v>107</v>
      </c>
    </row>
    <row r="182" spans="1:9">
      <c r="A182">
        <v>181</v>
      </c>
      <c r="B182" t="s">
        <v>286</v>
      </c>
      <c r="C182" t="s">
        <v>312</v>
      </c>
      <c r="D182" t="s">
        <v>29</v>
      </c>
      <c r="F182" t="str">
        <f t="array" ref="F182">IF($E182&lt;&gt;"",_xlfn.TEXTJOIN(",",TRUE,IF($E$1:$E$300=$E182,ROW($D$1:$D$300),"")),"")</f>
        <v/>
      </c>
      <c r="G182" t="e">
        <f t="array" ref="G182">_xlfn.TEXTJOIN(", ", TRUE, INDEX(D:D, _xlfn.FILTERXML("&lt;t&gt;&lt;s&gt;" &amp; SUBSTITUTE(F182, ",", "&lt;/s&gt;&lt;s&gt;") &amp; "&lt;/s&gt;&lt;/t&gt;", "//s")))</f>
        <v>#VALUE!</v>
      </c>
      <c r="I182" t="s">
        <v>107</v>
      </c>
    </row>
    <row r="183" spans="1:9">
      <c r="A183">
        <v>182</v>
      </c>
      <c r="B183" t="s">
        <v>313</v>
      </c>
      <c r="C183" t="s">
        <v>314</v>
      </c>
      <c r="D183" t="s">
        <v>29</v>
      </c>
      <c r="E183" t="s">
        <v>30</v>
      </c>
      <c r="F183" t="str">
        <f t="array" ref="F183">IF($E183&lt;&gt;"",_xlfn.TEXTJOIN(",",TRUE,IF($E$1:$E$300=$E183,ROW($D$1:$D$300),"")),"")</f>
        <v>2,25,32,51,80,139,144,149,160,183</v>
      </c>
      <c r="G183" t="str">
        <f t="array" ref="G183">_xlfn.TEXTJOIN(", ", TRUE, INDEX(D:D, _xlfn.FILTERXML("&lt;t&gt;&lt;s&gt;" &amp; SUBSTITUTE(F183, ",", "&lt;/s&gt;&lt;s&gt;") &amp; "&lt;/s&gt;&lt;/t&gt;", "//s")))</f>
        <v>string</v>
      </c>
      <c r="I183" t="s">
        <v>31</v>
      </c>
    </row>
    <row r="184" spans="1:9">
      <c r="A184">
        <v>183</v>
      </c>
      <c r="B184" t="s">
        <v>313</v>
      </c>
      <c r="C184" t="s">
        <v>315</v>
      </c>
      <c r="D184" t="s">
        <v>29</v>
      </c>
      <c r="E184" t="s">
        <v>82</v>
      </c>
      <c r="F184" t="str">
        <f t="array" ref="F184">IF($E184&lt;&gt;"",_xlfn.TEXTJOIN(",",TRUE,IF($E$1:$E$300=$E184,ROW($D$1:$D$300),"")),"")</f>
        <v>26,36,121,184</v>
      </c>
      <c r="G184" t="str">
        <f t="array" ref="G184">_xlfn.TEXTJOIN(", ", TRUE, INDEX(D:D, _xlfn.FILTERXML("&lt;t&gt;&lt;s&gt;" &amp; SUBSTITUTE(F184, ",", "&lt;/s&gt;&lt;s&gt;") &amp; "&lt;/s&gt;&lt;/t&gt;", "//s")))</f>
        <v>string</v>
      </c>
      <c r="I184" t="s">
        <v>52</v>
      </c>
    </row>
    <row r="185" spans="1:9">
      <c r="A185">
        <v>184</v>
      </c>
      <c r="B185" t="s">
        <v>313</v>
      </c>
      <c r="C185" t="s">
        <v>316</v>
      </c>
      <c r="D185" t="s">
        <v>29</v>
      </c>
      <c r="E185" t="s">
        <v>60</v>
      </c>
      <c r="F185" t="str">
        <f t="array" ref="F185">IF($E185&lt;&gt;"",_xlfn.TEXTJOIN(",",TRUE,IF($E$1:$E$300=$E185,ROW($D$1:$D$300),"")),"")</f>
        <v>14,28,48,65,79,141,147,159,162,185,244</v>
      </c>
      <c r="G185" t="str">
        <f t="array" ref="G185">_xlfn.TEXTJOIN(", ", TRUE, INDEX(D:D, _xlfn.FILTERXML("&lt;t&gt;&lt;s&gt;" &amp; SUBSTITUTE(F185, ",", "&lt;/s&gt;&lt;s&gt;") &amp; "&lt;/s&gt;&lt;/t&gt;", "//s")))</f>
        <v>URLs</v>
      </c>
      <c r="I185" t="s">
        <v>31</v>
      </c>
    </row>
    <row r="186" spans="1:9">
      <c r="A186">
        <v>185</v>
      </c>
      <c r="B186" t="s">
        <v>313</v>
      </c>
      <c r="C186" t="s">
        <v>317</v>
      </c>
      <c r="D186" t="s">
        <v>318</v>
      </c>
      <c r="E186" t="s">
        <v>145</v>
      </c>
      <c r="F186" t="str">
        <f t="array" ref="F186">IF($E186&lt;&gt;"",_xlfn.TEXTJOIN(",",TRUE,IF($E$1:$E$300=$E186,ROW($D$1:$D$300),"")),"")</f>
        <v>71,126,186,228</v>
      </c>
      <c r="G186" t="str">
        <f t="array" ref="G186">_xlfn.TEXTJOIN(", ", TRUE, INDEX(D:D, _xlfn.FILTERXML("&lt;t&gt;&lt;s&gt;" &amp; SUBSTITUTE(F186, ",", "&lt;/s&gt;&lt;s&gt;") &amp; "&lt;/s&gt;&lt;/t&gt;", "//s")))</f>
        <v>choice</v>
      </c>
      <c r="I186" t="s">
        <v>52</v>
      </c>
    </row>
    <row r="187" spans="1:9">
      <c r="A187">
        <v>186</v>
      </c>
      <c r="B187" t="s">
        <v>313</v>
      </c>
      <c r="C187" t="s">
        <v>319</v>
      </c>
      <c r="D187" t="s">
        <v>41</v>
      </c>
      <c r="E187" t="s">
        <v>320</v>
      </c>
      <c r="F187" t="str">
        <f t="array" ref="F187">IF($E187&lt;&gt;"",_xlfn.TEXTJOIN(",",TRUE,IF($E$1:$E$300=$E187,ROW($D$1:$D$300),"")),"")</f>
        <v>187</v>
      </c>
      <c r="G187" t="str">
        <f t="array" ref="G187">_xlfn.TEXTJOIN(", ", TRUE, INDEX(D:D, _xlfn.FILTERXML("&lt;t&gt;&lt;s&gt;" &amp; SUBSTITUTE(F187, ",", "&lt;/s&gt;&lt;s&gt;") &amp; "&lt;/s&gt;&lt;/t&gt;", "//s")))</f>
        <v>Region</v>
      </c>
      <c r="I187" t="s">
        <v>31</v>
      </c>
    </row>
    <row r="188" spans="1:9">
      <c r="A188">
        <v>187</v>
      </c>
      <c r="B188" t="s">
        <v>313</v>
      </c>
      <c r="C188" t="s">
        <v>321</v>
      </c>
      <c r="D188" t="s">
        <v>41</v>
      </c>
      <c r="E188" t="s">
        <v>322</v>
      </c>
      <c r="F188" t="str">
        <f t="array" ref="F188">IF($E188&lt;&gt;"",_xlfn.TEXTJOIN(",",TRUE,IF($E$1:$E$300=$E188,ROW($D$1:$D$300),"")),"")</f>
        <v>188</v>
      </c>
      <c r="G188" t="str">
        <f t="array" ref="G188">_xlfn.TEXTJOIN(", ", TRUE, INDEX(D:D, _xlfn.FILTERXML("&lt;t&gt;&lt;s&gt;" &amp; SUBSTITUTE(F188, ",", "&lt;/s&gt;&lt;s&gt;") &amp; "&lt;/s&gt;&lt;/t&gt;", "//s")))</f>
        <v>Region</v>
      </c>
      <c r="I188" t="s">
        <v>31</v>
      </c>
    </row>
    <row r="189" spans="1:9">
      <c r="A189">
        <v>188</v>
      </c>
      <c r="B189" t="s">
        <v>313</v>
      </c>
      <c r="C189" t="s">
        <v>323</v>
      </c>
      <c r="D189" t="s">
        <v>324</v>
      </c>
      <c r="E189" t="s">
        <v>71</v>
      </c>
      <c r="F189" t="str">
        <f t="array" ref="F189">IF($E189&lt;&gt;"",_xlfn.TEXTJOIN(",",TRUE,IF($E$1:$E$300=$E189,ROW($D$1:$D$300),"")),"")</f>
        <v>18,56,166,169,189,202</v>
      </c>
      <c r="G189" t="str">
        <f t="array" ref="G189">_xlfn.TEXTJOIN(", ", TRUE, INDEX(D:D, _xlfn.FILTERXML("&lt;t&gt;&lt;s&gt;" &amp; SUBSTITUTE(F189, ",", "&lt;/s&gt;&lt;s&gt;") &amp; "&lt;/s&gt;&lt;/t&gt;", "//s")))</f>
        <v>Agriculture, forestry, fishing and hunting, Cultural services., Education n.e.c., Executive and legislative organs, financial and fiscal affairs, external affairs., Family and children., Foreign economic aid., Fuel and energy, General economic, commercial and labour affair, General public services n.e.c., General services., Health n.e.c., Hospital services., Housing and community amenities n.e.c., Housing., Law courts, Medical products, appliances and equipment., Military defence., Old age., Police services, Public health services., Public order and safety n.e.c., R&amp;d economic affairs, R&amp;d education., R&amp;d general public services., R&amp;d health., Recreational and sporting services., Social exclusion n.e.c., Social protection n.e.c., Transport, Unemployment., Water supply</v>
      </c>
      <c r="I189" t="s">
        <v>36</v>
      </c>
    </row>
    <row r="190" spans="1:9">
      <c r="A190">
        <v>189</v>
      </c>
      <c r="B190" t="s">
        <v>313</v>
      </c>
      <c r="C190" t="s">
        <v>325</v>
      </c>
      <c r="D190" t="s">
        <v>326</v>
      </c>
      <c r="F190" t="str">
        <f t="array" ref="F190">IF($E190&lt;&gt;"",_xlfn.TEXTJOIN(",",TRUE,IF($E$1:$E$300=$E190,ROW($D$1:$D$300),"")),"")</f>
        <v/>
      </c>
      <c r="G190" t="e">
        <f t="array" ref="G190">_xlfn.TEXTJOIN(", ", TRUE, INDEX(D:D, _xlfn.FILTERXML("&lt;t&gt;&lt;s&gt;" &amp; SUBSTITUTE(F190, ",", "&lt;/s&gt;&lt;s&gt;") &amp; "&lt;/s&gt;&lt;/t&gt;", "//s")))</f>
        <v>#VALUE!</v>
      </c>
      <c r="I190" t="s">
        <v>36</v>
      </c>
    </row>
    <row r="191" spans="1:9">
      <c r="A191">
        <v>190</v>
      </c>
      <c r="B191" t="s">
        <v>313</v>
      </c>
      <c r="C191" t="s">
        <v>327</v>
      </c>
      <c r="D191" t="s">
        <v>29</v>
      </c>
      <c r="E191" t="s">
        <v>32</v>
      </c>
      <c r="F191" t="str">
        <f t="array" ref="F191">IF($E191&lt;&gt;"",_xlfn.TEXTJOIN(",",TRUE,IF($E$1:$E$300=$E191,ROW($D$1:$D$300),"")),"")</f>
        <v>3,27,53,61,87,131,140,146,150,191</v>
      </c>
      <c r="G191" t="str">
        <f t="array" ref="G191">_xlfn.TEXTJOIN(", ", TRUE, INDEX(D:D, _xlfn.FILTERXML("&lt;t&gt;&lt;s&gt;" &amp; SUBSTITUTE(F191, ",", "&lt;/s&gt;&lt;s&gt;") &amp; "&lt;/s&gt;&lt;/t&gt;", "//s")))</f>
        <v>string</v>
      </c>
      <c r="I191" t="s">
        <v>31</v>
      </c>
    </row>
    <row r="192" spans="1:9">
      <c r="A192">
        <v>191</v>
      </c>
      <c r="B192" t="s">
        <v>313</v>
      </c>
      <c r="C192" t="s">
        <v>328</v>
      </c>
      <c r="D192" t="s">
        <v>29</v>
      </c>
      <c r="E192" t="s">
        <v>38</v>
      </c>
      <c r="F192" t="str">
        <f t="array" ref="F192">IF($E192&lt;&gt;"",_xlfn.TEXTJOIN(",",TRUE,IF($E$1:$E$300=$E192,ROW($D$1:$D$300),"")),"")</f>
        <v>5,19,40,52,60,70,93,118,171,192,203</v>
      </c>
      <c r="G192" t="str">
        <f t="array" ref="G192">_xlfn.TEXTJOIN(", ", TRUE, INDEX(D:D, _xlfn.FILTERXML("&lt;t&gt;&lt;s&gt;" &amp; SUBSTITUTE(F192, ",", "&lt;/s&gt;&lt;s&gt;") &amp; "&lt;/s&gt;&lt;/t&gt;", "//s")))</f>
        <v>Facial Recognition, Social Media Surveillance, Predictive Policing, Crime Data Analytics, Sentiment Analysis, Counter-Disinformation, Beneficiary Identification for Farm Loan Waiver, Farm Loan Waiver Identification, Health Inusrance Fraud Analaysis (Ayushman Bharat), Digital Contact Tracing, Tax Fraud Analytics, Pension Fraud Analytics, Beneficiary Eligibility, Biometric Identification, Identification, Beneficiary Eligibility for Welfare Schemes, Voter Identification, School Allocation, Student Performance, Facial Recognition for Student Attendance, Credit Risk Scoring, Automated Number Plate Recognition, Worker Performance, Urban Planning</v>
      </c>
      <c r="I192" t="s">
        <v>36</v>
      </c>
    </row>
    <row r="193" spans="1:9">
      <c r="A193">
        <v>192</v>
      </c>
      <c r="B193" t="s">
        <v>313</v>
      </c>
      <c r="C193" t="s">
        <v>329</v>
      </c>
      <c r="D193" t="s">
        <v>29</v>
      </c>
      <c r="E193" t="s">
        <v>330</v>
      </c>
      <c r="F193" t="str">
        <f t="array" ref="F193">IF($E193&lt;&gt;"",_xlfn.TEXTJOIN(",",TRUE,IF($E$1:$E$300=$E193,ROW($D$1:$D$300),"")),"")</f>
        <v>193,235</v>
      </c>
      <c r="G193" t="str">
        <f t="array" ref="G193">_xlfn.TEXTJOIN(", ", TRUE, INDEX(D:D, _xlfn.FILTERXML("&lt;t&gt;&lt;s&gt;" &amp; SUBSTITUTE(F193, ",", "&lt;/s&gt;&lt;s&gt;") &amp; "&lt;/s&gt;&lt;/t&gt;", "//s")))</f>
        <v>string</v>
      </c>
      <c r="I193" t="s">
        <v>36</v>
      </c>
    </row>
    <row r="194" spans="1:9">
      <c r="A194">
        <v>193</v>
      </c>
      <c r="B194" t="s">
        <v>313</v>
      </c>
      <c r="C194" t="s">
        <v>331</v>
      </c>
      <c r="D194" t="s">
        <v>48</v>
      </c>
      <c r="E194" t="s">
        <v>49</v>
      </c>
      <c r="F194" t="str">
        <f t="array" ref="F194">IF($E194&lt;&gt;"",_xlfn.TEXTJOIN(",",TRUE,IF($E$1:$E$300=$E194,ROW($D$1:$D$300),"")),"")</f>
        <v>9,30,33,62,74,134,152,194</v>
      </c>
      <c r="G194" t="str">
        <f t="array" ref="G194">_xlfn.TEXTJOIN(", ", TRUE, INDEX(D:D, _xlfn.FILTERXML("&lt;t&gt;&lt;s&gt;" &amp; SUBSTITUTE(F194, ",", "&lt;/s&gt;&lt;s&gt;") &amp; "&lt;/s&gt;&lt;/t&gt;", "//s")))</f>
        <v>YYYY</v>
      </c>
      <c r="I194" t="s">
        <v>31</v>
      </c>
    </row>
    <row r="195" spans="1:9">
      <c r="A195">
        <v>194</v>
      </c>
      <c r="B195" t="s">
        <v>313</v>
      </c>
      <c r="C195" t="s">
        <v>332</v>
      </c>
      <c r="D195" t="s">
        <v>29</v>
      </c>
      <c r="E195" t="s">
        <v>332</v>
      </c>
      <c r="F195" t="str">
        <f t="array" ref="F195">IF($E195&lt;&gt;"",_xlfn.TEXTJOIN(",",TRUE,IF($E$1:$E$300=$E195,ROW($D$1:$D$300),"")),"")</f>
        <v>195,222</v>
      </c>
      <c r="G195" t="str">
        <f t="array" ref="G195">_xlfn.TEXTJOIN(", ", TRUE, INDEX(D:D, _xlfn.FILTERXML("&lt;t&gt;&lt;s&gt;" &amp; SUBSTITUTE(F195, ",", "&lt;/s&gt;&lt;s&gt;") &amp; "&lt;/s&gt;&lt;/t&gt;", "//s")))</f>
        <v>string</v>
      </c>
      <c r="I195" t="s">
        <v>52</v>
      </c>
    </row>
    <row r="196" spans="1:9">
      <c r="A196">
        <v>195</v>
      </c>
      <c r="B196" t="s">
        <v>313</v>
      </c>
      <c r="C196" t="s">
        <v>333</v>
      </c>
      <c r="D196" t="s">
        <v>29</v>
      </c>
      <c r="E196" t="s">
        <v>134</v>
      </c>
      <c r="F196" t="str">
        <f t="array" ref="F196">IF($E196&lt;&gt;"",_xlfn.TEXTJOIN(",",TRUE,IF($E$1:$E$300=$E196,ROW($D$1:$D$300),"")),"")</f>
        <v>136,196</v>
      </c>
      <c r="G196" t="str">
        <f t="array" ref="G196">_xlfn.TEXTJOIN(", ", TRUE, INDEX(D:D, _xlfn.FILTERXML("&lt;t&gt;&lt;s&gt;" &amp; SUBSTITUTE(F196, ",", "&lt;/s&gt;&lt;s&gt;") &amp; "&lt;/s&gt;&lt;/t&gt;", "//s")))</f>
        <v>$</v>
      </c>
      <c r="I196" t="s">
        <v>52</v>
      </c>
    </row>
    <row r="197" spans="1:9">
      <c r="A197">
        <v>196</v>
      </c>
      <c r="B197" t="s">
        <v>313</v>
      </c>
      <c r="C197" t="s">
        <v>334</v>
      </c>
      <c r="D197" t="s">
        <v>245</v>
      </c>
      <c r="F197" t="str">
        <f t="array" ref="F197">IF($E197&lt;&gt;"",_xlfn.TEXTJOIN(",",TRUE,IF($E$1:$E$300=$E197,ROW($D$1:$D$300),"")),"")</f>
        <v/>
      </c>
      <c r="G197" t="e">
        <f t="array" ref="G197">_xlfn.TEXTJOIN(", ", TRUE, INDEX(D:D, _xlfn.FILTERXML("&lt;t&gt;&lt;s&gt;" &amp; SUBSTITUTE(F197, ",", "&lt;/s&gt;&lt;s&gt;") &amp; "&lt;/s&gt;&lt;/t&gt;", "//s")))</f>
        <v>#VALUE!</v>
      </c>
      <c r="I197" t="s">
        <v>52</v>
      </c>
    </row>
    <row r="198" spans="1:9">
      <c r="A198">
        <v>197</v>
      </c>
      <c r="B198" t="s">
        <v>313</v>
      </c>
      <c r="C198" t="s">
        <v>335</v>
      </c>
      <c r="D198" t="s">
        <v>336</v>
      </c>
      <c r="E198" t="s">
        <v>125</v>
      </c>
      <c r="F198" t="str">
        <f t="array" ref="F198">IF($E198&lt;&gt;"",_xlfn.TEXTJOIN(",",TRUE,IF($E$1:$E$300=$E198,ROW($D$1:$D$300),"")),"")</f>
        <v>54,198</v>
      </c>
      <c r="G198" t="str">
        <f t="array" ref="G198">_xlfn.TEXTJOIN(", ", TRUE, INDEX(D:D, _xlfn.FILTERXML("&lt;t&gt;&lt;s&gt;" &amp; SUBSTITUTE(F198, ",", "&lt;/s&gt;&lt;s&gt;") &amp; "&lt;/s&gt;&lt;/t&gt;", "//s")))</f>
        <v>list</v>
      </c>
      <c r="I198" t="s">
        <v>107</v>
      </c>
    </row>
    <row r="199" spans="1:9">
      <c r="A199">
        <v>198</v>
      </c>
      <c r="B199" t="s">
        <v>313</v>
      </c>
      <c r="C199" t="s">
        <v>337</v>
      </c>
      <c r="D199" t="s">
        <v>338</v>
      </c>
      <c r="F199" t="str">
        <f t="array" ref="F199">IF($E199&lt;&gt;"",_xlfn.TEXTJOIN(",",TRUE,IF($E$1:$E$300=$E199,ROW($D$1:$D$300),"")),"")</f>
        <v/>
      </c>
      <c r="G199" t="e">
        <f t="array" ref="G199">_xlfn.TEXTJOIN(", ", TRUE, INDEX(D:D, _xlfn.FILTERXML("&lt;t&gt;&lt;s&gt;" &amp; SUBSTITUTE(F199, ",", "&lt;/s&gt;&lt;s&gt;") &amp; "&lt;/s&gt;&lt;/t&gt;", "//s")))</f>
        <v>#VALUE!</v>
      </c>
      <c r="I199" t="s">
        <v>107</v>
      </c>
    </row>
    <row r="200" spans="1:9">
      <c r="A200">
        <v>199</v>
      </c>
      <c r="B200" t="s">
        <v>313</v>
      </c>
      <c r="C200" t="s">
        <v>339</v>
      </c>
      <c r="D200" t="s">
        <v>74</v>
      </c>
      <c r="F200" t="str">
        <f t="array" ref="F200">IF($E200&lt;&gt;"",_xlfn.TEXTJOIN(",",TRUE,IF($E$1:$E$300=$E200,ROW($D$1:$D$300),"")),"")</f>
        <v/>
      </c>
      <c r="G200" t="e">
        <f t="array" ref="G200">_xlfn.TEXTJOIN(", ", TRUE, INDEX(D:D, _xlfn.FILTERXML("&lt;t&gt;&lt;s&gt;" &amp; SUBSTITUTE(F200, ",", "&lt;/s&gt;&lt;s&gt;") &amp; "&lt;/s&gt;&lt;/t&gt;", "//s")))</f>
        <v>#VALUE!</v>
      </c>
      <c r="I200" t="s">
        <v>107</v>
      </c>
    </row>
    <row r="201" spans="1:9">
      <c r="A201">
        <v>200</v>
      </c>
      <c r="B201" t="s">
        <v>313</v>
      </c>
      <c r="C201" t="s">
        <v>340</v>
      </c>
      <c r="D201" t="s">
        <v>74</v>
      </c>
      <c r="F201" t="str">
        <f t="array" ref="F201">IF($E201&lt;&gt;"",_xlfn.TEXTJOIN(",",TRUE,IF($E$1:$E$300=$E201,ROW($D$1:$D$300),"")),"")</f>
        <v/>
      </c>
      <c r="G201" t="e">
        <f t="array" ref="G201">_xlfn.TEXTJOIN(", ", TRUE, INDEX(D:D, _xlfn.FILTERXML("&lt;t&gt;&lt;s&gt;" &amp; SUBSTITUTE(F201, ",", "&lt;/s&gt;&lt;s&gt;") &amp; "&lt;/s&gt;&lt;/t&gt;", "//s")))</f>
        <v>#VALUE!</v>
      </c>
      <c r="I201" t="s">
        <v>107</v>
      </c>
    </row>
    <row r="202" spans="1:9">
      <c r="A202">
        <v>201</v>
      </c>
      <c r="B202" t="s">
        <v>341</v>
      </c>
      <c r="C202" t="s">
        <v>269</v>
      </c>
      <c r="D202" t="s">
        <v>29</v>
      </c>
      <c r="E202" t="s">
        <v>71</v>
      </c>
      <c r="F202" t="str">
        <f t="array" ref="F202">IF($E202&lt;&gt;"",_xlfn.TEXTJOIN(",",TRUE,IF($E$1:$E$300=$E202,ROW($D$1:$D$300),"")),"")</f>
        <v>18,56,166,169,189,202</v>
      </c>
      <c r="G202" t="str">
        <f t="array" ref="G202">_xlfn.TEXTJOIN(", ", TRUE, INDEX(D:D, _xlfn.FILTERXML("&lt;t&gt;&lt;s&gt;" &amp; SUBSTITUTE(F202, ",", "&lt;/s&gt;&lt;s&gt;") &amp; "&lt;/s&gt;&lt;/t&gt;", "//s")))</f>
        <v>Agriculture, forestry, fishing and hunting, Cultural services., Education n.e.c., Executive and legislative organs, financial and fiscal affairs, external affairs., Family and children., Foreign economic aid., Fuel and energy, General economic, commercial and labour affair, General public services n.e.c., General services., Health n.e.c., Hospital services., Housing and community amenities n.e.c., Housing., Law courts, Medical products, appliances and equipment., Military defence., Old age., Police services, Public health services., Public order and safety n.e.c., R&amp;d economic affairs, R&amp;d education., R&amp;d general public services., R&amp;d health., Recreational and sporting services., Social exclusion n.e.c., Social protection n.e.c., Transport, Unemployment., Water supply</v>
      </c>
      <c r="I202" t="s">
        <v>36</v>
      </c>
    </row>
    <row r="203" spans="1:9">
      <c r="A203">
        <v>202</v>
      </c>
      <c r="B203" t="s">
        <v>341</v>
      </c>
      <c r="C203" t="s">
        <v>2</v>
      </c>
      <c r="D203" t="s">
        <v>29</v>
      </c>
      <c r="E203" t="s">
        <v>38</v>
      </c>
      <c r="F203" t="str">
        <f t="array" ref="F203">IF($E203&lt;&gt;"",_xlfn.TEXTJOIN(",",TRUE,IF($E$1:$E$300=$E203,ROW($D$1:$D$300),"")),"")</f>
        <v>5,19,40,52,60,70,93,118,171,192,203</v>
      </c>
      <c r="G203" t="str">
        <f t="array" ref="G203">_xlfn.TEXTJOIN(", ", TRUE, INDEX(D:D, _xlfn.FILTERXML("&lt;t&gt;&lt;s&gt;" &amp; SUBSTITUTE(F203, ",", "&lt;/s&gt;&lt;s&gt;") &amp; "&lt;/s&gt;&lt;/t&gt;", "//s")))</f>
        <v>Facial Recognition, Social Media Surveillance, Predictive Policing, Crime Data Analytics, Sentiment Analysis, Counter-Disinformation, Beneficiary Identification for Farm Loan Waiver, Farm Loan Waiver Identification, Health Inusrance Fraud Analaysis (Ayushman Bharat), Digital Contact Tracing, Tax Fraud Analytics, Pension Fraud Analytics, Beneficiary Eligibility, Biometric Identification, Identification, Beneficiary Eligibility for Welfare Schemes, Voter Identification, School Allocation, Student Performance, Facial Recognition for Student Attendance, Credit Risk Scoring, Automated Number Plate Recognition, Worker Performance, Urban Planning</v>
      </c>
      <c r="I203" t="s">
        <v>36</v>
      </c>
    </row>
    <row r="204" spans="1:9">
      <c r="A204">
        <v>203</v>
      </c>
      <c r="B204" t="s">
        <v>341</v>
      </c>
      <c r="C204" t="s">
        <v>342</v>
      </c>
      <c r="D204" t="s">
        <v>29</v>
      </c>
      <c r="F204" t="str">
        <f t="array" ref="F204">IF($E204&lt;&gt;"",_xlfn.TEXTJOIN(",",TRUE,IF($E$1:$E$300=$E204,ROW($D$1:$D$300),"")),"")</f>
        <v/>
      </c>
      <c r="G204" t="e">
        <f t="array" ref="G204">_xlfn.TEXTJOIN(", ", TRUE, INDEX(D:D, _xlfn.FILTERXML("&lt;t&gt;&lt;s&gt;" &amp; SUBSTITUTE(F204, ",", "&lt;/s&gt;&lt;s&gt;") &amp; "&lt;/s&gt;&lt;/t&gt;", "//s")))</f>
        <v>#VALUE!</v>
      </c>
      <c r="I204" t="s">
        <v>36</v>
      </c>
    </row>
    <row r="205" spans="1:9">
      <c r="A205">
        <v>204</v>
      </c>
      <c r="B205" t="s">
        <v>341</v>
      </c>
      <c r="C205" t="s">
        <v>343</v>
      </c>
      <c r="D205" t="s">
        <v>344</v>
      </c>
      <c r="F205" t="str">
        <f t="array" ref="F205">IF($E205&lt;&gt;"",_xlfn.TEXTJOIN(",",TRUE,IF($E$1:$E$300=$E205,ROW($D$1:$D$300),"")),"")</f>
        <v/>
      </c>
      <c r="G205" t="e">
        <f t="array" ref="G205">_xlfn.TEXTJOIN(", ", TRUE, INDEX(D:D, _xlfn.FILTERXML("&lt;t&gt;&lt;s&gt;" &amp; SUBSTITUTE(F205, ",", "&lt;/s&gt;&lt;s&gt;") &amp; "&lt;/s&gt;&lt;/t&gt;", "//s")))</f>
        <v>#VALUE!</v>
      </c>
      <c r="H205" t="s">
        <v>345</v>
      </c>
      <c r="I205" t="s">
        <v>107</v>
      </c>
    </row>
    <row r="206" spans="1:9">
      <c r="A206">
        <v>205</v>
      </c>
      <c r="B206" t="s">
        <v>341</v>
      </c>
      <c r="C206" t="s">
        <v>346</v>
      </c>
      <c r="D206" t="s">
        <v>344</v>
      </c>
      <c r="F206" t="str">
        <f t="array" ref="F206">IF($E206&lt;&gt;"",_xlfn.TEXTJOIN(",",TRUE,IF($E$1:$E$300=$E206,ROW($D$1:$D$300),"")),"")</f>
        <v/>
      </c>
      <c r="G206" t="e">
        <f t="array" ref="G206">_xlfn.TEXTJOIN(", ", TRUE, INDEX(D:D, _xlfn.FILTERXML("&lt;t&gt;&lt;s&gt;" &amp; SUBSTITUTE(F206, ",", "&lt;/s&gt;&lt;s&gt;") &amp; "&lt;/s&gt;&lt;/t&gt;", "//s")))</f>
        <v>#VALUE!</v>
      </c>
      <c r="H206" t="s">
        <v>347</v>
      </c>
      <c r="I206" t="s">
        <v>36</v>
      </c>
    </row>
    <row r="207" spans="1:9">
      <c r="A207">
        <v>206</v>
      </c>
      <c r="B207" t="s">
        <v>341</v>
      </c>
      <c r="C207" t="s">
        <v>348</v>
      </c>
      <c r="D207" t="s">
        <v>29</v>
      </c>
      <c r="F207" t="str">
        <f t="array" ref="F207">IF($E207&lt;&gt;"",_xlfn.TEXTJOIN(",",TRUE,IF($E$1:$E$300=$E207,ROW($D$1:$D$300),"")),"")</f>
        <v/>
      </c>
      <c r="G207" t="e">
        <f t="array" ref="G207">_xlfn.TEXTJOIN(", ", TRUE, INDEX(D:D, _xlfn.FILTERXML("&lt;t&gt;&lt;s&gt;" &amp; SUBSTITUTE(F207, ",", "&lt;/s&gt;&lt;s&gt;") &amp; "&lt;/s&gt;&lt;/t&gt;", "//s")))</f>
        <v>#VALUE!</v>
      </c>
      <c r="H207" t="s">
        <v>349</v>
      </c>
      <c r="I207" t="s">
        <v>36</v>
      </c>
    </row>
    <row r="208" spans="1:9">
      <c r="A208">
        <v>207</v>
      </c>
      <c r="B208" t="s">
        <v>341</v>
      </c>
      <c r="C208" t="s">
        <v>350</v>
      </c>
      <c r="D208" t="s">
        <v>29</v>
      </c>
      <c r="F208" t="str">
        <f t="array" ref="F208">IF($E208&lt;&gt;"",_xlfn.TEXTJOIN(",",TRUE,IF($E$1:$E$300=$E208,ROW($D$1:$D$300),"")),"")</f>
        <v/>
      </c>
      <c r="G208" t="e">
        <f t="array" ref="G208">_xlfn.TEXTJOIN(", ", TRUE, INDEX(D:D, _xlfn.FILTERXML("&lt;t&gt;&lt;s&gt;" &amp; SUBSTITUTE(F208, ",", "&lt;/s&gt;&lt;s&gt;") &amp; "&lt;/s&gt;&lt;/t&gt;", "//s")))</f>
        <v>#VALUE!</v>
      </c>
      <c r="I208" t="s">
        <v>52</v>
      </c>
    </row>
    <row r="209" spans="1:9">
      <c r="A209">
        <v>208</v>
      </c>
      <c r="B209" t="s">
        <v>341</v>
      </c>
      <c r="C209" t="s">
        <v>351</v>
      </c>
      <c r="D209" t="s">
        <v>29</v>
      </c>
      <c r="F209" t="str">
        <f t="array" ref="F209">IF($E209&lt;&gt;"",_xlfn.TEXTJOIN(",",TRUE,IF($E$1:$E$300=$E209,ROW($D$1:$D$300),"")),"")</f>
        <v/>
      </c>
      <c r="G209" t="e">
        <f t="array" ref="G209">_xlfn.TEXTJOIN(", ", TRUE, INDEX(D:D, _xlfn.FILTERXML("&lt;t&gt;&lt;s&gt;" &amp; SUBSTITUTE(F209, ",", "&lt;/s&gt;&lt;s&gt;") &amp; "&lt;/s&gt;&lt;/t&gt;", "//s")))</f>
        <v>#VALUE!</v>
      </c>
      <c r="I209" t="s">
        <v>44</v>
      </c>
    </row>
    <row r="210" spans="1:9">
      <c r="A210">
        <v>209</v>
      </c>
      <c r="B210" t="s">
        <v>341</v>
      </c>
      <c r="C210" t="s">
        <v>352</v>
      </c>
      <c r="D210" t="s">
        <v>29</v>
      </c>
      <c r="F210" t="str">
        <f t="array" ref="F210">IF($E210&lt;&gt;"",_xlfn.TEXTJOIN(",",TRUE,IF($E$1:$E$300=$E210,ROW($D$1:$D$300),"")),"")</f>
        <v/>
      </c>
      <c r="G210" t="e">
        <f t="array" ref="G210">_xlfn.TEXTJOIN(", ", TRUE, INDEX(D:D, _xlfn.FILTERXML("&lt;t&gt;&lt;s&gt;" &amp; SUBSTITUTE(F210, ",", "&lt;/s&gt;&lt;s&gt;") &amp; "&lt;/s&gt;&lt;/t&gt;", "//s")))</f>
        <v>#VALUE!</v>
      </c>
      <c r="I210" t="s">
        <v>52</v>
      </c>
    </row>
    <row r="211" spans="1:9">
      <c r="A211">
        <v>210</v>
      </c>
      <c r="B211" t="s">
        <v>341</v>
      </c>
      <c r="C211" t="s">
        <v>353</v>
      </c>
      <c r="D211" t="s">
        <v>29</v>
      </c>
      <c r="F211" t="str">
        <f t="array" ref="F211">IF($E211&lt;&gt;"",_xlfn.TEXTJOIN(",",TRUE,IF($E$1:$E$300=$E211,ROW($D$1:$D$300),"")),"")</f>
        <v/>
      </c>
      <c r="G211" t="e">
        <f t="array" ref="G211">_xlfn.TEXTJOIN(", ", TRUE, INDEX(D:D, _xlfn.FILTERXML("&lt;t&gt;&lt;s&gt;" &amp; SUBSTITUTE(F211, ",", "&lt;/s&gt;&lt;s&gt;") &amp; "&lt;/s&gt;&lt;/t&gt;", "//s")))</f>
        <v>#VALUE!</v>
      </c>
      <c r="I211" t="s">
        <v>52</v>
      </c>
    </row>
    <row r="212" spans="1:9">
      <c r="A212">
        <v>211</v>
      </c>
      <c r="B212" t="s">
        <v>341</v>
      </c>
      <c r="C212" t="s">
        <v>354</v>
      </c>
      <c r="D212" t="s">
        <v>29</v>
      </c>
      <c r="F212" t="str">
        <f t="array" ref="F212">IF($E212&lt;&gt;"",_xlfn.TEXTJOIN(",",TRUE,IF($E$1:$E$300=$E212,ROW($D$1:$D$300),"")),"")</f>
        <v/>
      </c>
      <c r="G212" t="e">
        <f t="array" ref="G212">_xlfn.TEXTJOIN(", ", TRUE, INDEX(D:D, _xlfn.FILTERXML("&lt;t&gt;&lt;s&gt;" &amp; SUBSTITUTE(F212, ",", "&lt;/s&gt;&lt;s&gt;") &amp; "&lt;/s&gt;&lt;/t&gt;", "//s")))</f>
        <v>#VALUE!</v>
      </c>
      <c r="I212" t="s">
        <v>44</v>
      </c>
    </row>
    <row r="213" spans="1:9">
      <c r="A213">
        <v>212</v>
      </c>
      <c r="B213" t="s">
        <v>341</v>
      </c>
      <c r="C213" t="s">
        <v>355</v>
      </c>
      <c r="D213" t="s">
        <v>29</v>
      </c>
      <c r="F213" t="str">
        <f t="array" ref="F213">IF($E213&lt;&gt;"",_xlfn.TEXTJOIN(",",TRUE,IF($E$1:$E$300=$E213,ROW($D$1:$D$300),"")),"")</f>
        <v/>
      </c>
      <c r="G213" t="e">
        <f t="array" ref="G213">_xlfn.TEXTJOIN(", ", TRUE, INDEX(D:D, _xlfn.FILTERXML("&lt;t&gt;&lt;s&gt;" &amp; SUBSTITUTE(F213, ",", "&lt;/s&gt;&lt;s&gt;") &amp; "&lt;/s&gt;&lt;/t&gt;", "//s")))</f>
        <v>#VALUE!</v>
      </c>
      <c r="I213" t="s">
        <v>44</v>
      </c>
    </row>
    <row r="214" spans="1:9">
      <c r="A214">
        <v>213</v>
      </c>
      <c r="B214" t="s">
        <v>341</v>
      </c>
      <c r="C214" t="s">
        <v>356</v>
      </c>
      <c r="D214" t="s">
        <v>29</v>
      </c>
      <c r="F214" t="str">
        <f t="array" ref="F214">IF($E214&lt;&gt;"",_xlfn.TEXTJOIN(",",TRUE,IF($E$1:$E$300=$E214,ROW($D$1:$D$300),"")),"")</f>
        <v/>
      </c>
      <c r="G214" t="e">
        <f t="array" ref="G214">_xlfn.TEXTJOIN(", ", TRUE, INDEX(D:D, _xlfn.FILTERXML("&lt;t&gt;&lt;s&gt;" &amp; SUBSTITUTE(F214, ",", "&lt;/s&gt;&lt;s&gt;") &amp; "&lt;/s&gt;&lt;/t&gt;", "//s")))</f>
        <v>#VALUE!</v>
      </c>
      <c r="I214" t="s">
        <v>44</v>
      </c>
    </row>
    <row r="215" spans="1:9">
      <c r="A215">
        <v>214</v>
      </c>
      <c r="B215" t="s">
        <v>341</v>
      </c>
      <c r="C215" t="s">
        <v>357</v>
      </c>
      <c r="D215" t="s">
        <v>29</v>
      </c>
      <c r="F215" t="str">
        <f t="array" ref="F215">IF($E215&lt;&gt;"",_xlfn.TEXTJOIN(",",TRUE,IF($E$1:$E$300=$E215,ROW($D$1:$D$300),"")),"")</f>
        <v/>
      </c>
      <c r="G215" t="e">
        <f t="array" ref="G215">_xlfn.TEXTJOIN(", ", TRUE, INDEX(D:D, _xlfn.FILTERXML("&lt;t&gt;&lt;s&gt;" &amp; SUBSTITUTE(F215, ",", "&lt;/s&gt;&lt;s&gt;") &amp; "&lt;/s&gt;&lt;/t&gt;", "//s")))</f>
        <v>#VALUE!</v>
      </c>
      <c r="I215" t="s">
        <v>44</v>
      </c>
    </row>
    <row r="216" spans="1:9">
      <c r="A216">
        <v>215</v>
      </c>
      <c r="B216" t="s">
        <v>341</v>
      </c>
      <c r="C216" t="s">
        <v>358</v>
      </c>
      <c r="D216" t="s">
        <v>29</v>
      </c>
      <c r="F216" t="str">
        <f t="array" ref="F216">IF($E216&lt;&gt;"",_xlfn.TEXTJOIN(",",TRUE,IF($E$1:$E$300=$E216,ROW($D$1:$D$300),"")),"")</f>
        <v/>
      </c>
      <c r="G216" t="e">
        <f t="array" ref="G216">_xlfn.TEXTJOIN(", ", TRUE, INDEX(D:D, _xlfn.FILTERXML("&lt;t&gt;&lt;s&gt;" &amp; SUBSTITUTE(F216, ",", "&lt;/s&gt;&lt;s&gt;") &amp; "&lt;/s&gt;&lt;/t&gt;", "//s")))</f>
        <v>#VALUE!</v>
      </c>
      <c r="I216" t="s">
        <v>44</v>
      </c>
    </row>
    <row r="217" spans="1:9">
      <c r="A217">
        <v>216</v>
      </c>
      <c r="B217" t="s">
        <v>341</v>
      </c>
      <c r="C217" t="s">
        <v>359</v>
      </c>
      <c r="D217" t="s">
        <v>29</v>
      </c>
      <c r="F217" t="str">
        <f t="array" ref="F217">IF($E217&lt;&gt;"",_xlfn.TEXTJOIN(",",TRUE,IF($E$1:$E$300=$E217,ROW($D$1:$D$300),"")),"")</f>
        <v/>
      </c>
      <c r="G217" t="e">
        <f t="array" ref="G217">_xlfn.TEXTJOIN(", ", TRUE, INDEX(D:D, _xlfn.FILTERXML("&lt;t&gt;&lt;s&gt;" &amp; SUBSTITUTE(F217, ",", "&lt;/s&gt;&lt;s&gt;") &amp; "&lt;/s&gt;&lt;/t&gt;", "//s")))</f>
        <v>#VALUE!</v>
      </c>
      <c r="I217" t="s">
        <v>44</v>
      </c>
    </row>
    <row r="218" spans="1:9">
      <c r="A218">
        <v>217</v>
      </c>
      <c r="B218" t="s">
        <v>341</v>
      </c>
      <c r="C218" t="s">
        <v>360</v>
      </c>
      <c r="D218" t="s">
        <v>29</v>
      </c>
      <c r="F218" t="str">
        <f t="array" ref="F218">IF($E218&lt;&gt;"",_xlfn.TEXTJOIN(",",TRUE,IF($E$1:$E$300=$E218,ROW($D$1:$D$300),"")),"")</f>
        <v/>
      </c>
      <c r="G218" t="e">
        <f t="array" ref="G218">_xlfn.TEXTJOIN(", ", TRUE, INDEX(D:D, _xlfn.FILTERXML("&lt;t&gt;&lt;s&gt;" &amp; SUBSTITUTE(F218, ",", "&lt;/s&gt;&lt;s&gt;") &amp; "&lt;/s&gt;&lt;/t&gt;", "//s")))</f>
        <v>#VALUE!</v>
      </c>
      <c r="I218" t="s">
        <v>44</v>
      </c>
    </row>
    <row r="219" spans="1:9">
      <c r="A219">
        <v>218</v>
      </c>
      <c r="B219" t="s">
        <v>341</v>
      </c>
      <c r="C219" t="s">
        <v>361</v>
      </c>
      <c r="D219" t="s">
        <v>29</v>
      </c>
      <c r="F219" t="str">
        <f t="array" ref="F219">IF($E219&lt;&gt;"",_xlfn.TEXTJOIN(",",TRUE,IF($E$1:$E$300=$E219,ROW($D$1:$D$300),"")),"")</f>
        <v/>
      </c>
      <c r="G219" t="e">
        <f t="array" ref="G219">_xlfn.TEXTJOIN(", ", TRUE, INDEX(D:D, _xlfn.FILTERXML("&lt;t&gt;&lt;s&gt;" &amp; SUBSTITUTE(F219, ",", "&lt;/s&gt;&lt;s&gt;") &amp; "&lt;/s&gt;&lt;/t&gt;", "//s")))</f>
        <v>#VALUE!</v>
      </c>
      <c r="I219" t="s">
        <v>44</v>
      </c>
    </row>
    <row r="220" spans="1:9">
      <c r="A220">
        <v>219</v>
      </c>
      <c r="B220" t="s">
        <v>341</v>
      </c>
      <c r="C220" t="s">
        <v>362</v>
      </c>
      <c r="D220" t="s">
        <v>29</v>
      </c>
      <c r="F220" t="str">
        <f t="array" ref="F220">IF($E220&lt;&gt;"",_xlfn.TEXTJOIN(",",TRUE,IF($E$1:$E$300=$E220,ROW($D$1:$D$300),"")),"")</f>
        <v/>
      </c>
      <c r="G220" t="e">
        <f t="array" ref="G220">_xlfn.TEXTJOIN(", ", TRUE, INDEX(D:D, _xlfn.FILTERXML("&lt;t&gt;&lt;s&gt;" &amp; SUBSTITUTE(F220, ",", "&lt;/s&gt;&lt;s&gt;") &amp; "&lt;/s&gt;&lt;/t&gt;", "//s")))</f>
        <v>#VALUE!</v>
      </c>
      <c r="H220" t="s">
        <v>363</v>
      </c>
      <c r="I220" t="s">
        <v>36</v>
      </c>
    </row>
    <row r="221" spans="1:9">
      <c r="A221">
        <v>220</v>
      </c>
      <c r="B221" t="s">
        <v>341</v>
      </c>
      <c r="C221" t="s">
        <v>364</v>
      </c>
      <c r="D221" t="s">
        <v>29</v>
      </c>
      <c r="F221" t="str">
        <f t="array" ref="F221">IF($E221&lt;&gt;"",_xlfn.TEXTJOIN(",",TRUE,IF($E$1:$E$300=$E221,ROW($D$1:$D$300),"")),"")</f>
        <v/>
      </c>
      <c r="G221" t="e">
        <f t="array" ref="G221">_xlfn.TEXTJOIN(", ", TRUE, INDEX(D:D, _xlfn.FILTERXML("&lt;t&gt;&lt;s&gt;" &amp; SUBSTITUTE(F221, ",", "&lt;/s&gt;&lt;s&gt;") &amp; "&lt;/s&gt;&lt;/t&gt;", "//s")))</f>
        <v>#VALUE!</v>
      </c>
      <c r="I221" t="s">
        <v>52</v>
      </c>
    </row>
    <row r="222" spans="1:9">
      <c r="A222">
        <v>221</v>
      </c>
      <c r="B222" t="s">
        <v>341</v>
      </c>
      <c r="C222" t="s">
        <v>365</v>
      </c>
      <c r="D222" t="s">
        <v>29</v>
      </c>
      <c r="E222" t="s">
        <v>332</v>
      </c>
      <c r="F222" t="str">
        <f t="array" ref="F222">IF($E222&lt;&gt;"",_xlfn.TEXTJOIN(",",TRUE,IF($E$1:$E$300=$E222,ROW($D$1:$D$300),"")),"")</f>
        <v>195,222</v>
      </c>
      <c r="G222" t="str">
        <f t="array" ref="G222">_xlfn.TEXTJOIN(", ", TRUE, INDEX(D:D, _xlfn.FILTERXML("&lt;t&gt;&lt;s&gt;" &amp; SUBSTITUTE(F222, ",", "&lt;/s&gt;&lt;s&gt;") &amp; "&lt;/s&gt;&lt;/t&gt;", "//s")))</f>
        <v>string</v>
      </c>
      <c r="I222" t="s">
        <v>36</v>
      </c>
    </row>
    <row r="223" spans="1:9">
      <c r="A223">
        <v>222</v>
      </c>
      <c r="B223" t="s">
        <v>341</v>
      </c>
      <c r="C223" t="s">
        <v>366</v>
      </c>
      <c r="D223" t="s">
        <v>74</v>
      </c>
      <c r="E223" t="s">
        <v>233</v>
      </c>
      <c r="F223" t="str">
        <f t="array" ref="F223">IF($E223&lt;&gt;"",_xlfn.TEXTJOIN(",",TRUE,IF($E$1:$E$300=$E223,ROW($D$1:$D$300),"")),"")</f>
        <v>128,223</v>
      </c>
      <c r="G223" t="str">
        <f t="array" ref="G223">_xlfn.TEXTJOIN(", ", TRUE, INDEX(D:D, _xlfn.FILTERXML("&lt;t&gt;&lt;s&gt;" &amp; SUBSTITUTE(F223, ",", "&lt;/s&gt;&lt;s&gt;") &amp; "&lt;/s&gt;&lt;/t&gt;", "//s")))</f>
        <v>High, Medium, Low, Unclear/unknown</v>
      </c>
      <c r="I223" t="s">
        <v>107</v>
      </c>
    </row>
    <row r="224" spans="1:9">
      <c r="A224">
        <v>223</v>
      </c>
      <c r="B224" t="s">
        <v>341</v>
      </c>
      <c r="C224" t="s">
        <v>367</v>
      </c>
      <c r="D224" t="s">
        <v>29</v>
      </c>
      <c r="E224" t="s">
        <v>79</v>
      </c>
      <c r="F224" t="str">
        <f t="array" ref="F224">IF($E224&lt;&gt;"",_xlfn.TEXTJOIN(",",TRUE,IF($E$1:$E$300=$E224,ROW($D$1:$D$300),"")),"")</f>
        <v>22,224</v>
      </c>
      <c r="G224" t="str">
        <f t="array" ref="G224">_xlfn.TEXTJOIN(", ", TRUE, INDEX(D:D, _xlfn.FILTERXML("&lt;t&gt;&lt;s&gt;" &amp; SUBSTITUTE(F224, ",", "&lt;/s&gt;&lt;s&gt;") &amp; "&lt;/s&gt;&lt;/t&gt;", "//s")))</f>
        <v>undefined</v>
      </c>
      <c r="I224" t="s">
        <v>75</v>
      </c>
    </row>
    <row r="225" spans="1:9">
      <c r="A225">
        <v>224</v>
      </c>
      <c r="B225" t="s">
        <v>341</v>
      </c>
      <c r="C225" t="s">
        <v>368</v>
      </c>
      <c r="D225" t="s">
        <v>29</v>
      </c>
      <c r="F225" t="str">
        <f t="array" ref="F225">IF($E225&lt;&gt;"",_xlfn.TEXTJOIN(",",TRUE,IF($E$1:$E$300=$E225,ROW($D$1:$D$300),"")),"")</f>
        <v/>
      </c>
      <c r="G225" t="e">
        <f t="array" ref="G225">_xlfn.TEXTJOIN(", ", TRUE, INDEX(D:D, _xlfn.FILTERXML("&lt;t&gt;&lt;s&gt;" &amp; SUBSTITUTE(F225, ",", "&lt;/s&gt;&lt;s&gt;") &amp; "&lt;/s&gt;&lt;/t&gt;", "//s")))</f>
        <v>#VALUE!</v>
      </c>
      <c r="I225" t="s">
        <v>44</v>
      </c>
    </row>
    <row r="226" spans="1:9">
      <c r="A226">
        <v>225</v>
      </c>
      <c r="B226" t="s">
        <v>341</v>
      </c>
      <c r="C226" t="s">
        <v>369</v>
      </c>
      <c r="D226" t="s">
        <v>370</v>
      </c>
      <c r="E226" t="s">
        <v>43</v>
      </c>
      <c r="F226" t="str">
        <f t="array" ref="F226">IF($E226&lt;&gt;"",_xlfn.TEXTJOIN(",",TRUE,IF($E$1:$E$300=$E226,ROW($D$1:$D$300),"")),"")</f>
        <v>7,8,15,39,95,96,117,226</v>
      </c>
      <c r="G226" t="str">
        <f t="array" ref="G226">_xlfn.TEXTJOIN(", ", TRUE, INDEX(D:D, _xlfn.FILTERXML("&lt;t&gt;&lt;s&gt;" &amp; SUBSTITUTE(F226, ",", "&lt;/s&gt;&lt;s&gt;") &amp; "&lt;/s&gt;&lt;/t&gt;", "//s")))</f>
        <v>string</v>
      </c>
      <c r="I226" t="s">
        <v>44</v>
      </c>
    </row>
    <row r="227" spans="1:9">
      <c r="A227">
        <v>226</v>
      </c>
      <c r="B227" t="s">
        <v>341</v>
      </c>
      <c r="C227" t="s">
        <v>371</v>
      </c>
      <c r="D227" t="s">
        <v>29</v>
      </c>
      <c r="F227" t="str">
        <f t="array" ref="F227">IF($E227&lt;&gt;"",_xlfn.TEXTJOIN(",",TRUE,IF($E$1:$E$300=$E227,ROW($D$1:$D$300),"")),"")</f>
        <v/>
      </c>
      <c r="G227" t="e">
        <f t="array" ref="G227">_xlfn.TEXTJOIN(", ", TRUE, INDEX(D:D, _xlfn.FILTERXML("&lt;t&gt;&lt;s&gt;" &amp; SUBSTITUTE(F227, ",", "&lt;/s&gt;&lt;s&gt;") &amp; "&lt;/s&gt;&lt;/t&gt;", "//s")))</f>
        <v>#VALUE!</v>
      </c>
      <c r="I227" t="s">
        <v>44</v>
      </c>
    </row>
    <row r="228" spans="1:9">
      <c r="A228">
        <v>227</v>
      </c>
      <c r="B228" t="s">
        <v>341</v>
      </c>
      <c r="C228" t="s">
        <v>372</v>
      </c>
      <c r="D228" t="s">
        <v>373</v>
      </c>
      <c r="E228" t="s">
        <v>145</v>
      </c>
      <c r="F228" t="str">
        <f t="array" ref="F228">IF($E228&lt;&gt;"",_xlfn.TEXTJOIN(",",TRUE,IF($E$1:$E$300=$E228,ROW($D$1:$D$300),"")),"")</f>
        <v>71,126,186,228</v>
      </c>
      <c r="G228" t="str">
        <f t="array" ref="G228">_xlfn.TEXTJOIN(", ", TRUE, INDEX(D:D, _xlfn.FILTERXML("&lt;t&gt;&lt;s&gt;" &amp; SUBSTITUTE(F228, ",", "&lt;/s&gt;&lt;s&gt;") &amp; "&lt;/s&gt;&lt;/t&gt;", "//s")))</f>
        <v>choice</v>
      </c>
      <c r="I228" t="s">
        <v>52</v>
      </c>
    </row>
    <row r="229" spans="1:9">
      <c r="A229">
        <v>228</v>
      </c>
      <c r="B229" t="s">
        <v>341</v>
      </c>
      <c r="C229" t="s">
        <v>374</v>
      </c>
      <c r="D229" t="s">
        <v>29</v>
      </c>
      <c r="F229" t="str">
        <f t="array" ref="F229">IF($E229&lt;&gt;"",_xlfn.TEXTJOIN(",",TRUE,IF($E$1:$E$300=$E229,ROW($D$1:$D$300),"")),"")</f>
        <v/>
      </c>
      <c r="G229" t="e">
        <f t="array" ref="G229">_xlfn.TEXTJOIN(", ", TRUE, INDEX(D:D, _xlfn.FILTERXML("&lt;t&gt;&lt;s&gt;" &amp; SUBSTITUTE(F229, ",", "&lt;/s&gt;&lt;s&gt;") &amp; "&lt;/s&gt;&lt;/t&gt;", "//s")))</f>
        <v>#VALUE!</v>
      </c>
      <c r="I229" t="s">
        <v>44</v>
      </c>
    </row>
    <row r="230" spans="1:9">
      <c r="A230">
        <v>229</v>
      </c>
      <c r="B230" t="s">
        <v>341</v>
      </c>
      <c r="C230" t="s">
        <v>375</v>
      </c>
      <c r="D230" t="s">
        <v>344</v>
      </c>
      <c r="F230" t="str">
        <f t="array" ref="F230">IF($E230&lt;&gt;"",_xlfn.TEXTJOIN(",",TRUE,IF($E$1:$E$300=$E230,ROW($D$1:$D$300),"")),"")</f>
        <v/>
      </c>
      <c r="G230" t="e">
        <f t="array" ref="G230">_xlfn.TEXTJOIN(", ", TRUE, INDEX(D:D, _xlfn.FILTERXML("&lt;t&gt;&lt;s&gt;" &amp; SUBSTITUTE(F230, ",", "&lt;/s&gt;&lt;s&gt;") &amp; "&lt;/s&gt;&lt;/t&gt;", "//s")))</f>
        <v>#VALUE!</v>
      </c>
      <c r="I230" t="s">
        <v>44</v>
      </c>
    </row>
    <row r="231" spans="1:9">
      <c r="A231">
        <v>230</v>
      </c>
      <c r="B231" t="s">
        <v>341</v>
      </c>
      <c r="C231" t="s">
        <v>376</v>
      </c>
      <c r="D231" t="s">
        <v>344</v>
      </c>
      <c r="F231" t="str">
        <f t="array" ref="F231">IF($E231&lt;&gt;"",_xlfn.TEXTJOIN(",",TRUE,IF($E$1:$E$300=$E231,ROW($D$1:$D$300),"")),"")</f>
        <v/>
      </c>
      <c r="G231" t="e">
        <f t="array" ref="G231">_xlfn.TEXTJOIN(", ", TRUE, INDEX(D:D, _xlfn.FILTERXML("&lt;t&gt;&lt;s&gt;" &amp; SUBSTITUTE(F231, ",", "&lt;/s&gt;&lt;s&gt;") &amp; "&lt;/s&gt;&lt;/t&gt;", "//s")))</f>
        <v>#VALUE!</v>
      </c>
      <c r="I231" t="s">
        <v>44</v>
      </c>
    </row>
    <row r="232" spans="1:9">
      <c r="A232">
        <v>231</v>
      </c>
      <c r="B232" t="s">
        <v>341</v>
      </c>
      <c r="C232" t="s">
        <v>377</v>
      </c>
      <c r="D232" t="s">
        <v>29</v>
      </c>
      <c r="F232" t="str">
        <f t="array" ref="F232">IF($E232&lt;&gt;"",_xlfn.TEXTJOIN(",",TRUE,IF($E$1:$E$300=$E232,ROW($D$1:$D$300),"")),"")</f>
        <v/>
      </c>
      <c r="G232" t="e">
        <f t="array" ref="G232">_xlfn.TEXTJOIN(", ", TRUE, INDEX(D:D, _xlfn.FILTERXML("&lt;t&gt;&lt;s&gt;" &amp; SUBSTITUTE(F232, ",", "&lt;/s&gt;&lt;s&gt;") &amp; "&lt;/s&gt;&lt;/t&gt;", "//s")))</f>
        <v>#VALUE!</v>
      </c>
      <c r="I232" t="s">
        <v>107</v>
      </c>
    </row>
    <row r="233" spans="1:9">
      <c r="A233">
        <v>232</v>
      </c>
      <c r="B233" t="s">
        <v>341</v>
      </c>
      <c r="C233" t="s">
        <v>378</v>
      </c>
      <c r="D233" t="s">
        <v>29</v>
      </c>
      <c r="F233" t="str">
        <f t="array" ref="F233">IF($E233&lt;&gt;"",_xlfn.TEXTJOIN(",",TRUE,IF($E$1:$E$300=$E233,ROW($D$1:$D$300),"")),"")</f>
        <v/>
      </c>
      <c r="G233" t="e">
        <f t="array" ref="G233">_xlfn.TEXTJOIN(", ", TRUE, INDEX(D:D, _xlfn.FILTERXML("&lt;t&gt;&lt;s&gt;" &amp; SUBSTITUTE(F233, ",", "&lt;/s&gt;&lt;s&gt;") &amp; "&lt;/s&gt;&lt;/t&gt;", "//s")))</f>
        <v>#VALUE!</v>
      </c>
      <c r="I233" t="s">
        <v>44</v>
      </c>
    </row>
    <row r="234" spans="1:9">
      <c r="A234">
        <v>233</v>
      </c>
      <c r="B234" t="s">
        <v>341</v>
      </c>
      <c r="C234" t="s">
        <v>379</v>
      </c>
      <c r="F234" t="str">
        <f t="array" ref="F234">IF($E234&lt;&gt;"",_xlfn.TEXTJOIN(",",TRUE,IF($E$1:$E$300=$E234,ROW($D$1:$D$300),"")),"")</f>
        <v/>
      </c>
      <c r="G234" t="e">
        <f t="array" ref="G234">_xlfn.TEXTJOIN(", ", TRUE, INDEX(D:D, _xlfn.FILTERXML("&lt;t&gt;&lt;s&gt;" &amp; SUBSTITUTE(F234, ",", "&lt;/s&gt;&lt;s&gt;") &amp; "&lt;/s&gt;&lt;/t&gt;", "//s")))</f>
        <v>#VALUE!</v>
      </c>
      <c r="H234" t="s">
        <v>380</v>
      </c>
      <c r="I234" t="s">
        <v>44</v>
      </c>
    </row>
    <row r="235" spans="1:9">
      <c r="A235">
        <v>234</v>
      </c>
      <c r="B235" t="s">
        <v>341</v>
      </c>
      <c r="C235" t="s">
        <v>381</v>
      </c>
      <c r="E235" t="s">
        <v>330</v>
      </c>
      <c r="F235" t="str">
        <f t="array" ref="F235">IF($E235&lt;&gt;"",_xlfn.TEXTJOIN(",",TRUE,IF($E$1:$E$300=$E235,ROW($D$1:$D$300),"")),"")</f>
        <v>193,235</v>
      </c>
      <c r="G235" t="str">
        <f t="array" ref="G235">_xlfn.TEXTJOIN(", ", TRUE, INDEX(D:D, _xlfn.FILTERXML("&lt;t&gt;&lt;s&gt;" &amp; SUBSTITUTE(F235, ",", "&lt;/s&gt;&lt;s&gt;") &amp; "&lt;/s&gt;&lt;/t&gt;", "//s")))</f>
        <v>string</v>
      </c>
      <c r="I235" t="s">
        <v>107</v>
      </c>
    </row>
    <row r="236" spans="1:9">
      <c r="A236">
        <v>235</v>
      </c>
      <c r="B236" t="s">
        <v>341</v>
      </c>
      <c r="C236" t="s">
        <v>382</v>
      </c>
      <c r="D236" t="s">
        <v>344</v>
      </c>
      <c r="F236" t="str">
        <f t="array" ref="F236">IF($E236&lt;&gt;"",_xlfn.TEXTJOIN(",",TRUE,IF($E$1:$E$300=$E236,ROW($D$1:$D$300),"")),"")</f>
        <v/>
      </c>
      <c r="G236" t="e">
        <f t="array" ref="G236">_xlfn.TEXTJOIN(", ", TRUE, INDEX(D:D, _xlfn.FILTERXML("&lt;t&gt;&lt;s&gt;" &amp; SUBSTITUTE(F236, ",", "&lt;/s&gt;&lt;s&gt;") &amp; "&lt;/s&gt;&lt;/t&gt;", "//s")))</f>
        <v>#VALUE!</v>
      </c>
      <c r="I236" t="s">
        <v>107</v>
      </c>
    </row>
    <row r="237" spans="1:9">
      <c r="A237">
        <v>236</v>
      </c>
      <c r="B237" t="s">
        <v>341</v>
      </c>
      <c r="C237" t="s">
        <v>383</v>
      </c>
      <c r="D237" t="s">
        <v>29</v>
      </c>
      <c r="F237" t="str">
        <f t="array" ref="F237">IF($E237&lt;&gt;"",_xlfn.TEXTJOIN(",",TRUE,IF($E$1:$E$300=$E237,ROW($D$1:$D$300),"")),"")</f>
        <v/>
      </c>
      <c r="G237" t="e">
        <f t="array" ref="G237">_xlfn.TEXTJOIN(", ", TRUE, INDEX(D:D, _xlfn.FILTERXML("&lt;t&gt;&lt;s&gt;" &amp; SUBSTITUTE(F237, ",", "&lt;/s&gt;&lt;s&gt;") &amp; "&lt;/s&gt;&lt;/t&gt;", "//s")))</f>
        <v>#VALUE!</v>
      </c>
      <c r="I237" t="s">
        <v>44</v>
      </c>
    </row>
    <row r="238" spans="1:9">
      <c r="A238">
        <v>237</v>
      </c>
      <c r="B238" t="s">
        <v>341</v>
      </c>
      <c r="C238" t="s">
        <v>384</v>
      </c>
      <c r="D238" t="s">
        <v>29</v>
      </c>
      <c r="F238" t="str">
        <f t="array" ref="F238">IF($E238&lt;&gt;"",_xlfn.TEXTJOIN(",",TRUE,IF($E$1:$E$300=$E238,ROW($D$1:$D$300),"")),"")</f>
        <v/>
      </c>
      <c r="G238" t="e">
        <f t="array" ref="G238">_xlfn.TEXTJOIN(", ", TRUE, INDEX(D:D, _xlfn.FILTERXML("&lt;t&gt;&lt;s&gt;" &amp; SUBSTITUTE(F238, ",", "&lt;/s&gt;&lt;s&gt;") &amp; "&lt;/s&gt;&lt;/t&gt;", "//s")))</f>
        <v>#VALUE!</v>
      </c>
      <c r="I238" t="s">
        <v>44</v>
      </c>
    </row>
    <row r="239" spans="1:9">
      <c r="A239">
        <v>238</v>
      </c>
      <c r="B239" t="s">
        <v>341</v>
      </c>
      <c r="C239" t="s">
        <v>385</v>
      </c>
      <c r="D239" t="s">
        <v>29</v>
      </c>
      <c r="F239" t="str">
        <f t="array" ref="F239">IF($E239&lt;&gt;"",_xlfn.TEXTJOIN(",",TRUE,IF($E$1:$E$300=$E239,ROW($D$1:$D$300),"")),"")</f>
        <v/>
      </c>
      <c r="G239" t="e">
        <f t="array" ref="G239">_xlfn.TEXTJOIN(", ", TRUE, INDEX(D:D, _xlfn.FILTERXML("&lt;t&gt;&lt;s&gt;" &amp; SUBSTITUTE(F239, ",", "&lt;/s&gt;&lt;s&gt;") &amp; "&lt;/s&gt;&lt;/t&gt;", "//s")))</f>
        <v>#VALUE!</v>
      </c>
      <c r="I239" t="s">
        <v>44</v>
      </c>
    </row>
    <row r="240" spans="1:9">
      <c r="A240">
        <v>239</v>
      </c>
      <c r="B240" t="s">
        <v>341</v>
      </c>
      <c r="C240" t="s">
        <v>386</v>
      </c>
      <c r="D240" t="s">
        <v>29</v>
      </c>
      <c r="F240" t="str">
        <f t="array" ref="F240">IF($E240&lt;&gt;"",_xlfn.TEXTJOIN(",",TRUE,IF($E$1:$E$300=$E240,ROW($D$1:$D$300),"")),"")</f>
        <v/>
      </c>
      <c r="G240" t="e">
        <f t="array" ref="G240">_xlfn.TEXTJOIN(", ", TRUE, INDEX(D:D, _xlfn.FILTERXML("&lt;t&gt;&lt;s&gt;" &amp; SUBSTITUTE(F240, ",", "&lt;/s&gt;&lt;s&gt;") &amp; "&lt;/s&gt;&lt;/t&gt;", "//s")))</f>
        <v>#VALUE!</v>
      </c>
      <c r="I240" t="s">
        <v>107</v>
      </c>
    </row>
    <row r="241" spans="1:9">
      <c r="A241">
        <v>240</v>
      </c>
      <c r="B241" t="s">
        <v>341</v>
      </c>
      <c r="C241" t="s">
        <v>387</v>
      </c>
      <c r="D241" t="s">
        <v>29</v>
      </c>
      <c r="F241" t="str">
        <f t="array" ref="F241">IF($E241&lt;&gt;"",_xlfn.TEXTJOIN(",",TRUE,IF($E$1:$E$300=$E241,ROW($D$1:$D$300),"")),"")</f>
        <v/>
      </c>
      <c r="G241" t="e">
        <f t="array" ref="G241">_xlfn.TEXTJOIN(", ", TRUE, INDEX(D:D, _xlfn.FILTERXML("&lt;t&gt;&lt;s&gt;" &amp; SUBSTITUTE(F241, ",", "&lt;/s&gt;&lt;s&gt;") &amp; "&lt;/s&gt;&lt;/t&gt;", "//s")))</f>
        <v>#VALUE!</v>
      </c>
      <c r="I241" t="s">
        <v>107</v>
      </c>
    </row>
    <row r="242" spans="1:9">
      <c r="A242">
        <v>241</v>
      </c>
      <c r="B242" t="s">
        <v>341</v>
      </c>
      <c r="C242" t="s">
        <v>388</v>
      </c>
      <c r="D242" t="s">
        <v>29</v>
      </c>
      <c r="F242" t="str">
        <f t="array" ref="F242">IF($E242&lt;&gt;"",_xlfn.TEXTJOIN(",",TRUE,IF($E$1:$E$300=$E242,ROW($D$1:$D$300),"")),"")</f>
        <v/>
      </c>
      <c r="G242" t="e">
        <f t="array" ref="G242">_xlfn.TEXTJOIN(", ", TRUE, INDEX(D:D, _xlfn.FILTERXML("&lt;t&gt;&lt;s&gt;" &amp; SUBSTITUTE(F242, ",", "&lt;/s&gt;&lt;s&gt;") &amp; "&lt;/s&gt;&lt;/t&gt;", "//s")))</f>
        <v>#VALUE!</v>
      </c>
      <c r="I242" t="s">
        <v>44</v>
      </c>
    </row>
    <row r="243" spans="1:9">
      <c r="A243">
        <v>242</v>
      </c>
      <c r="B243" t="s">
        <v>341</v>
      </c>
      <c r="C243" t="s">
        <v>389</v>
      </c>
      <c r="D243" t="s">
        <v>29</v>
      </c>
      <c r="F243" t="str">
        <f t="array" ref="F243">IF($E243&lt;&gt;"",_xlfn.TEXTJOIN(",",TRUE,IF($E$1:$E$300=$E243,ROW($D$1:$D$300),"")),"")</f>
        <v/>
      </c>
      <c r="G243" t="e">
        <f t="array" ref="G243">_xlfn.TEXTJOIN(", ", TRUE, INDEX(D:D, _xlfn.FILTERXML("&lt;t&gt;&lt;s&gt;" &amp; SUBSTITUTE(F243, ",", "&lt;/s&gt;&lt;s&gt;") &amp; "&lt;/s&gt;&lt;/t&gt;", "//s")))</f>
        <v>#VALUE!</v>
      </c>
      <c r="I243" t="s">
        <v>44</v>
      </c>
    </row>
    <row r="244" spans="1:9">
      <c r="A244">
        <v>243</v>
      </c>
      <c r="B244" t="s">
        <v>341</v>
      </c>
      <c r="C244" t="s">
        <v>390</v>
      </c>
      <c r="D244" t="s">
        <v>59</v>
      </c>
      <c r="E244" t="s">
        <v>60</v>
      </c>
      <c r="F244" t="str">
        <f t="array" ref="F244">IF($E244&lt;&gt;"",_xlfn.TEXTJOIN(",",TRUE,IF($E$1:$E$300=$E244,ROW($D$1:$D$300),"")),"")</f>
        <v>14,28,48,65,79,141,147,159,162,185,244</v>
      </c>
      <c r="G244" t="str">
        <f t="array" ref="G244">_xlfn.TEXTJOIN(", ", TRUE, INDEX(D:D, _xlfn.FILTERXML("&lt;t&gt;&lt;s&gt;" &amp; SUBSTITUTE(F244, ",", "&lt;/s&gt;&lt;s&gt;") &amp; "&lt;/s&gt;&lt;/t&gt;", "//s")))</f>
        <v>URLs</v>
      </c>
      <c r="I244" t="s">
        <v>31</v>
      </c>
    </row>
    <row r="245" spans="1:9">
      <c r="A245">
        <v>244</v>
      </c>
      <c r="B245" t="s">
        <v>341</v>
      </c>
      <c r="C245" t="s">
        <v>391</v>
      </c>
      <c r="D245" t="s">
        <v>29</v>
      </c>
      <c r="E245" t="s">
        <v>392</v>
      </c>
      <c r="F245" t="str">
        <f t="array" ref="F245">IF($E245&lt;&gt;"",_xlfn.TEXTJOIN(",",TRUE,IF($E$1:$E$300=$E245,ROW($D$1:$D$300),"")),"")</f>
        <v>245</v>
      </c>
      <c r="G245" t="str">
        <f t="array" ref="G245">_xlfn.TEXTJOIN(", ", TRUE, INDEX(D:D, _xlfn.FILTERXML("&lt;t&gt;&lt;s&gt;" &amp; SUBSTITUTE(F245, ",", "&lt;/s&gt;&lt;s&gt;") &amp; "&lt;/s&gt;&lt;/t&gt;", "//s")))</f>
        <v>string</v>
      </c>
      <c r="H245" t="s">
        <v>393</v>
      </c>
      <c r="I245" t="s">
        <v>107</v>
      </c>
    </row>
    <row r="246" spans="1:9">
      <c r="A246">
        <v>245</v>
      </c>
      <c r="B246" t="s">
        <v>341</v>
      </c>
      <c r="C246" t="s">
        <v>394</v>
      </c>
      <c r="D246" t="s">
        <v>29</v>
      </c>
      <c r="E246" t="s">
        <v>395</v>
      </c>
      <c r="F246" t="str">
        <f t="array" ref="F246">IF($E246&lt;&gt;"",_xlfn.TEXTJOIN(",",TRUE,IF($E$1:$E$300=$E246,ROW($D$1:$D$300),"")),"")</f>
        <v>246</v>
      </c>
      <c r="G246" t="str">
        <f t="array" ref="G246">_xlfn.TEXTJOIN(", ", TRUE, INDEX(D:D, _xlfn.FILTERXML("&lt;t&gt;&lt;s&gt;" &amp; SUBSTITUTE(F246, ",", "&lt;/s&gt;&lt;s&gt;") &amp; "&lt;/s&gt;&lt;/t&gt;", "//s")))</f>
        <v>string</v>
      </c>
      <c r="H246" t="s">
        <v>396</v>
      </c>
      <c r="I246" t="s">
        <v>107</v>
      </c>
    </row>
    <row r="247" spans="1:9">
      <c r="A247">
        <v>246</v>
      </c>
      <c r="B247" t="s">
        <v>341</v>
      </c>
      <c r="C247" t="s">
        <v>397</v>
      </c>
      <c r="D247" t="s">
        <v>29</v>
      </c>
      <c r="E247" t="s">
        <v>110</v>
      </c>
      <c r="F247" t="str">
        <f t="array" ref="F247">IF($E247&lt;&gt;"",_xlfn.TEXTJOIN(",",TRUE,IF($E$1:$E$300=$E247,ROW($D$1:$D$300),"")),"")</f>
        <v>42,72,113,142,247</v>
      </c>
      <c r="G247" t="str">
        <f t="array" ref="G247">_xlfn.TEXTJOIN(", ", TRUE, INDEX(D:D, _xlfn.FILTERXML("&lt;t&gt;&lt;s&gt;" &amp; SUBSTITUTE(F247, ",", "&lt;/s&gt;&lt;s&gt;") &amp; "&lt;/s&gt;&lt;/t&gt;", "//s")))</f>
        <v>Effectiveness/need, Employment - jobs, Impersonation, Fraud, Ethics, Privacy, Accuracy/reliability, Safety, Confidentiality, Employment, Copyright, Security, Surveillance, Anthropomorphism, Appropriateness/need, Dual/multi-use, Robustness, Bias/discrimination - race, ethnicity, Mis/disinformation, Hypocrisy, Employment - compensation, working conditions, Scope creep/normalisation, Bias/discrimination, Effectiveness/value, gender, religion, Governance, Business model, Competition/price fixing, education, Environment, Bias/discrimination - political opinion, Pseudoscience, disability, Legal - liability, Fairness, Bias/discrimination - profession/job, LGBTQ, Lethal autonomous weapons, Employment - pay, jobs, unionisation, Bias/discrimination - disability, Bias/discrimination - age, Legal - compliance, Bias/discrimination - religion, Bias/discrimination - multiple, Liability, Bias/discrimination - politics, Bias/discrimination - racial, IP abuse/misuse, Illegal sales, Bias/discrimination - income, location, Accuracy/reliablity, Misleading marketing, age, income, Freedom of expression - censorship, Bias/discrimination - economic, race, Bias/discrimination - rewilding, Bias/discrimination - gender, weight, Employment - monitoring, Safety - harassment, Environment - water management, ecology, Harassment, Bias/discrimination - employment, termination, Autonomous lethal weapons, Pseudoscience - phrenology, Bias/discrimination - LGBTQ, Mis/dsinformation, Employment - diversity, Bias/disrimination - ethnicity, pay, Bias/discrimination - nationality, Marketing - misleading, hype, Environment/sustainability, Freedom of expression - right of assembly, Bias/discimination - race, nationality, Governance/accountability - capability/capacity, Governance/accountability, Defamation, Bias/discrimination - productivity, , Bias/discrimination - olive oil, etc, Governance - conflict of interest, Bias/discrimination - equality, Bias/discrimination - location, Marketing - hype, Bias/discrimination - ethnicity, Relevance, misleading, Safety content/language, Marketing - inappropriate, Bias/discrimination - price, Complaints/appeals, Marketing, Employment - unionisation, Bias/discrimination - appearance, Bias/discrimination -, Environment - emissions, Bias/discrimination - transgender, body size, Capability/capacity, Employment - health &amp; safety, Demonetisation, Harassment - sexual, Environmental, Employment - termination, Harrassment, national identity, Accuracy/reliabiility, Freedom of expression - right to protest, Privacy - consent, Hate speech/violence, Inappropriate/offensive, Inappropriate content - pornography, Mis-disinformation, Accuracy/reliabilty, branding, Value/effectiveness, Inappropriate/offensive content, Involvement/participation</v>
      </c>
      <c r="H247" t="s">
        <v>398</v>
      </c>
      <c r="I247" t="s">
        <v>107</v>
      </c>
    </row>
    <row r="248" spans="1:9">
      <c r="A248">
        <v>247</v>
      </c>
      <c r="B248" t="s">
        <v>341</v>
      </c>
      <c r="C248" t="s">
        <v>399</v>
      </c>
      <c r="D248" t="s">
        <v>29</v>
      </c>
      <c r="E248" t="s">
        <v>400</v>
      </c>
      <c r="F248" t="str">
        <f t="array" ref="F248">IF($E248&lt;&gt;"",_xlfn.TEXTJOIN(",",TRUE,IF($E$1:$E$300=$E248,ROW($D$1:$D$300),"")),"")</f>
        <v>248</v>
      </c>
      <c r="G248" t="str">
        <f t="array" ref="G248">_xlfn.TEXTJOIN(", ", TRUE, INDEX(D:D, _xlfn.FILTERXML("&lt;t&gt;&lt;s&gt;" &amp; SUBSTITUTE(F248, ",", "&lt;/s&gt;&lt;s&gt;") &amp; "&lt;/s&gt;&lt;/t&gt;", "//s")))</f>
        <v>string</v>
      </c>
      <c r="I248" t="s">
        <v>107</v>
      </c>
    </row>
    <row r="249" spans="1:9">
      <c r="A249">
        <v>248</v>
      </c>
      <c r="B249" t="s">
        <v>341</v>
      </c>
      <c r="C249" t="s">
        <v>401</v>
      </c>
      <c r="D249" t="s">
        <v>402</v>
      </c>
      <c r="E249" t="s">
        <v>401</v>
      </c>
      <c r="F249" t="str">
        <f t="array" ref="F249">IF($E249&lt;&gt;"",_xlfn.TEXTJOIN(",",TRUE,IF($E$1:$E$300=$E249,ROW($D$1:$D$300),"")),"")</f>
        <v>249</v>
      </c>
      <c r="G249" t="str">
        <f t="array" ref="G249">_xlfn.TEXTJOIN(", ", TRUE, INDEX(D:D, _xlfn.FILTERXML("&lt;t&gt;&lt;s&gt;" &amp; SUBSTITUTE(F249, ",", "&lt;/s&gt;&lt;s&gt;") &amp; "&lt;/s&gt;&lt;/t&gt;", "//s")))</f>
        <v>image</v>
      </c>
      <c r="I249" t="s">
        <v>44</v>
      </c>
    </row>
  </sheetData>
  <hyperlinks>
    <hyperlink ref="B2" r:id="rId1" xr:uid="{8BBD7577-12DF-489B-BBD5-A270FCA81771}"/>
    <hyperlink ref="B4:B14" r:id="rId2" display="https://ai-observatory.in/database" xr:uid="{66459603-5C3E-45CF-8CC1-BE4E1A2E6595}"/>
    <hyperlink ref="B15" r:id="rId3" xr:uid="{DF61F2DE-3939-45E4-B8EB-040D4DE7D322}"/>
    <hyperlink ref="B16:B24" r:id="rId4" display="https://ai-watch.github.io/AI-watch-T6-X/service/" xr:uid="{4EA92AB0-C8EE-4D45-96C8-7CF57553C39A}"/>
    <hyperlink ref="B25" r:id="rId5" xr:uid="{EB4C3A1C-A77C-4663-8CC6-6CA1E6A1F779}"/>
    <hyperlink ref="B3" r:id="rId6" xr:uid="{914E871C-A747-47CD-8E9D-89D351FDCD63}"/>
    <hyperlink ref="B26:B29" r:id="rId7" display="https://ai-watch.github.io/AI-watch-T6-X/service/" xr:uid="{3E194335-0567-48B4-890F-914C0FFAA3FF}"/>
    <hyperlink ref="B30" r:id="rId8" xr:uid="{DF9CCE69-2BFD-4196-8B70-8D3794282333}"/>
    <hyperlink ref="B161:B167" r:id="rId9" tooltip="https://data-scores.org" display="https://data-scores.org/" xr:uid="{64754614-82CA-4093-AF75-87AEC04057DB}"/>
    <hyperlink ref="B160" r:id="rId10" tooltip="https://data-scores.org" display="https://data-scores.org/" xr:uid="{876481DA-61C3-4604-BC37-49117113B37B}"/>
    <hyperlink ref="B81:B92" r:id="rId11" display="http://odimpact.org/" xr:uid="{6C16278B-127A-40E0-916C-0B41213204AA}"/>
    <hyperlink ref="B80" r:id="rId12" xr:uid="{F1E1A7E6-DCFA-4E7F-891C-5426135EEF9E}"/>
    <hyperlink ref="B51" r:id="rId13" display="http://www.algoritmospublicos.cl/searchbar?search=educaci%C3%B3n" xr:uid="{D4430667-ABD8-4B4B-9504-6146FF2FC211}"/>
  </hyperlinks>
  <pageMargins left="0.7" right="0.7" top="0.75" bottom="0.75" header="0.3" footer="0.3"/>
  <pageSetup paperSize="9" orientation="portrait" horizontalDpi="1200" verticalDpi="1200" r:id="rId14"/>
  <tableParts count="1">
    <tablePart r:id="rId15"/>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9952A-ED7A-4AEC-A9B7-816BBCFA025C}">
  <dimension ref="A1:B16"/>
  <sheetViews>
    <sheetView workbookViewId="0">
      <selection activeCell="B13" sqref="B13"/>
    </sheetView>
  </sheetViews>
  <sheetFormatPr defaultRowHeight="14.5"/>
  <cols>
    <col min="1" max="1" width="29.1796875" customWidth="1"/>
  </cols>
  <sheetData>
    <row r="1" spans="1:2">
      <c r="A1" t="s">
        <v>403</v>
      </c>
    </row>
    <row r="2" spans="1:2">
      <c r="A2" t="s">
        <v>404</v>
      </c>
    </row>
    <row r="4" spans="1:2">
      <c r="A4" t="s">
        <v>405</v>
      </c>
    </row>
    <row r="5" spans="1:2">
      <c r="A5" t="s">
        <v>19</v>
      </c>
      <c r="B5" t="s">
        <v>406</v>
      </c>
    </row>
    <row r="6" spans="1:2">
      <c r="A6" t="s">
        <v>20</v>
      </c>
      <c r="B6" t="s">
        <v>407</v>
      </c>
    </row>
    <row r="7" spans="1:2">
      <c r="A7" t="s">
        <v>21</v>
      </c>
      <c r="B7" t="s">
        <v>408</v>
      </c>
    </row>
    <row r="8" spans="1:2">
      <c r="A8" t="s">
        <v>22</v>
      </c>
      <c r="B8" t="s">
        <v>409</v>
      </c>
    </row>
    <row r="9" spans="1:2">
      <c r="A9" t="s">
        <v>23</v>
      </c>
      <c r="B9" t="s">
        <v>410</v>
      </c>
    </row>
    <row r="10" spans="1:2">
      <c r="A10" t="s">
        <v>411</v>
      </c>
      <c r="B10" t="s">
        <v>412</v>
      </c>
    </row>
    <row r="11" spans="1:2">
      <c r="A11" t="s">
        <v>26</v>
      </c>
      <c r="B11" t="s">
        <v>413</v>
      </c>
    </row>
    <row r="12" spans="1:2">
      <c r="A12" s="2" t="s">
        <v>27</v>
      </c>
      <c r="B12" t="s">
        <v>414</v>
      </c>
    </row>
    <row r="15" spans="1:2">
      <c r="A15" s="1" t="s">
        <v>415</v>
      </c>
    </row>
    <row r="16" spans="1:2">
      <c r="A16" t="s">
        <v>416</v>
      </c>
    </row>
  </sheetData>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0D140-7F1F-472A-BDC1-295EBF0393CF}">
  <dimension ref="A1:N11"/>
  <sheetViews>
    <sheetView workbookViewId="0">
      <pane xSplit="1" topLeftCell="B1" activePane="topRight" state="frozen"/>
      <selection pane="topRight" activeCell="E11" sqref="E11"/>
    </sheetView>
  </sheetViews>
  <sheetFormatPr defaultRowHeight="14.5"/>
  <cols>
    <col min="1" max="1" width="30.453125" bestFit="1" customWidth="1"/>
    <col min="2" max="2" width="11.54296875" customWidth="1"/>
    <col min="3" max="3" width="18.453125" bestFit="1" customWidth="1"/>
    <col min="4" max="4" width="14.54296875" customWidth="1"/>
    <col min="5" max="5" width="5.453125" style="11" bestFit="1" customWidth="1"/>
    <col min="6" max="6" width="47.81640625" bestFit="1" customWidth="1"/>
  </cols>
  <sheetData>
    <row r="1" spans="1:14">
      <c r="A1" t="s">
        <v>417</v>
      </c>
      <c r="B1" t="s">
        <v>418</v>
      </c>
      <c r="C1" t="s">
        <v>419</v>
      </c>
      <c r="D1" t="s">
        <v>420</v>
      </c>
      <c r="E1" s="11" t="s">
        <v>421</v>
      </c>
      <c r="F1" t="s">
        <v>422</v>
      </c>
      <c r="G1" t="s">
        <v>423</v>
      </c>
      <c r="H1" s="40" t="s">
        <v>424</v>
      </c>
      <c r="I1" t="s">
        <v>425</v>
      </c>
      <c r="J1" t="s">
        <v>426</v>
      </c>
      <c r="K1" t="s">
        <v>427</v>
      </c>
      <c r="L1" t="s">
        <v>428</v>
      </c>
      <c r="M1" t="s">
        <v>429</v>
      </c>
      <c r="N1" t="s">
        <v>430</v>
      </c>
    </row>
    <row r="2" spans="1:14">
      <c r="A2" s="3" t="s">
        <v>28</v>
      </c>
      <c r="B2">
        <v>65</v>
      </c>
      <c r="C2" t="s">
        <v>431</v>
      </c>
      <c r="D2">
        <v>4</v>
      </c>
      <c r="E2" s="11">
        <f>Table2[[#This Row],[relevant cases]]/Table2[[#This Row],[total cases]]*100</f>
        <v>6.1538461538461542</v>
      </c>
      <c r="F2" t="s">
        <v>432</v>
      </c>
      <c r="G2" t="s">
        <v>433</v>
      </c>
      <c r="H2" t="s">
        <v>434</v>
      </c>
      <c r="I2" t="s">
        <v>435</v>
      </c>
      <c r="J2" t="s">
        <v>436</v>
      </c>
      <c r="K2" t="s">
        <v>437</v>
      </c>
      <c r="L2" s="41">
        <v>44501</v>
      </c>
      <c r="M2" t="s">
        <v>438</v>
      </c>
    </row>
    <row r="3" spans="1:14">
      <c r="A3" s="3" t="s">
        <v>61</v>
      </c>
      <c r="B3">
        <v>143</v>
      </c>
      <c r="C3" t="s">
        <v>439</v>
      </c>
      <c r="D3">
        <v>11</v>
      </c>
      <c r="E3" s="11">
        <f>Table2[[#This Row],[relevant cases]]/Table2[[#This Row],[total cases]]*100</f>
        <v>7.6923076923076925</v>
      </c>
      <c r="F3" t="s">
        <v>440</v>
      </c>
      <c r="G3" t="s">
        <v>441</v>
      </c>
      <c r="H3" t="s">
        <v>442</v>
      </c>
      <c r="I3" t="s">
        <v>443</v>
      </c>
      <c r="J3" t="s">
        <v>444</v>
      </c>
      <c r="K3">
        <v>2019</v>
      </c>
      <c r="L3" t="s">
        <v>445</v>
      </c>
      <c r="M3" t="s">
        <v>446</v>
      </c>
    </row>
    <row r="4" spans="1:14">
      <c r="A4" s="3" t="s">
        <v>447</v>
      </c>
      <c r="B4">
        <f>916+113</f>
        <v>1029</v>
      </c>
      <c r="C4" t="s">
        <v>448</v>
      </c>
      <c r="D4">
        <f>48+6</f>
        <v>54</v>
      </c>
      <c r="E4" s="11">
        <f>Table2[[#This Row],[relevant cases]]/Table2[[#This Row],[total cases]]*100</f>
        <v>5.2478134110787176</v>
      </c>
      <c r="F4" t="s">
        <v>449</v>
      </c>
      <c r="G4" t="s">
        <v>450</v>
      </c>
      <c r="H4" t="s">
        <v>451</v>
      </c>
      <c r="I4" t="s">
        <v>452</v>
      </c>
      <c r="J4" t="s">
        <v>453</v>
      </c>
      <c r="K4">
        <v>2021</v>
      </c>
      <c r="L4" s="41">
        <v>44958</v>
      </c>
      <c r="M4" t="s">
        <v>454</v>
      </c>
      <c r="N4" t="s">
        <v>455</v>
      </c>
    </row>
    <row r="5" spans="1:14">
      <c r="A5" s="3" t="s">
        <v>123</v>
      </c>
      <c r="B5">
        <v>75</v>
      </c>
      <c r="C5" t="s">
        <v>456</v>
      </c>
      <c r="D5">
        <v>4</v>
      </c>
      <c r="E5" s="11">
        <f>Table2[[#This Row],[relevant cases]]/Table2[[#This Row],[total cases]]*100</f>
        <v>5.3333333333333339</v>
      </c>
      <c r="F5" t="s">
        <v>457</v>
      </c>
      <c r="G5" t="s">
        <v>450</v>
      </c>
      <c r="H5" t="s">
        <v>458</v>
      </c>
      <c r="I5" t="s">
        <v>459</v>
      </c>
      <c r="J5" t="s">
        <v>460</v>
      </c>
      <c r="K5">
        <v>2021</v>
      </c>
      <c r="L5" t="s">
        <v>461</v>
      </c>
      <c r="M5" t="s">
        <v>462</v>
      </c>
    </row>
    <row r="6" spans="1:14" ht="29">
      <c r="A6" s="3" t="s">
        <v>463</v>
      </c>
      <c r="B6" s="2" t="s">
        <v>464</v>
      </c>
      <c r="C6" t="s">
        <v>465</v>
      </c>
      <c r="D6" s="2" t="s">
        <v>466</v>
      </c>
      <c r="E6" s="11" t="e">
        <f>Table2[[#This Row],[relevant cases]]/Table2[[#This Row],[total cases]]*100</f>
        <v>#VALUE!</v>
      </c>
      <c r="F6" t="s">
        <v>467</v>
      </c>
      <c r="G6" t="s">
        <v>468</v>
      </c>
      <c r="H6" t="s">
        <v>469</v>
      </c>
      <c r="I6" t="s">
        <v>470</v>
      </c>
      <c r="J6" t="s">
        <v>471</v>
      </c>
      <c r="K6" t="s">
        <v>472</v>
      </c>
      <c r="L6">
        <v>2022</v>
      </c>
      <c r="M6" t="s">
        <v>473</v>
      </c>
    </row>
    <row r="7" spans="1:14" ht="232">
      <c r="A7" s="3" t="s">
        <v>474</v>
      </c>
      <c r="B7">
        <v>449</v>
      </c>
      <c r="C7" t="s">
        <v>475</v>
      </c>
      <c r="D7">
        <v>4</v>
      </c>
      <c r="E7" s="11">
        <f>Table2[[#This Row],[relevant cases]]/Table2[[#This Row],[total cases]]*100</f>
        <v>0.89086859688195985</v>
      </c>
      <c r="F7" s="2" t="s">
        <v>476</v>
      </c>
      <c r="G7" t="s">
        <v>477</v>
      </c>
      <c r="H7" t="s">
        <v>478</v>
      </c>
      <c r="I7" t="s">
        <v>479</v>
      </c>
      <c r="J7" t="s">
        <v>480</v>
      </c>
      <c r="K7">
        <v>2019</v>
      </c>
      <c r="L7" s="41">
        <v>44958</v>
      </c>
      <c r="M7" t="s">
        <v>481</v>
      </c>
    </row>
    <row r="8" spans="1:14">
      <c r="A8" s="3" t="s">
        <v>482</v>
      </c>
      <c r="B8">
        <v>149</v>
      </c>
      <c r="C8" t="s">
        <v>483</v>
      </c>
      <c r="D8">
        <v>13</v>
      </c>
      <c r="E8" s="11">
        <f>Table2[[#This Row],[relevant cases]]/Table2[[#This Row],[total cases]]*100</f>
        <v>8.724832214765101</v>
      </c>
      <c r="F8" t="s">
        <v>484</v>
      </c>
      <c r="G8" t="s">
        <v>433</v>
      </c>
      <c r="H8" t="s">
        <v>485</v>
      </c>
      <c r="I8" t="s">
        <v>486</v>
      </c>
      <c r="J8" t="s">
        <v>487</v>
      </c>
      <c r="K8">
        <v>2021</v>
      </c>
      <c r="L8" s="41">
        <v>44958</v>
      </c>
      <c r="M8" t="s">
        <v>488</v>
      </c>
    </row>
    <row r="9" spans="1:14" ht="174">
      <c r="A9" s="3" t="s">
        <v>489</v>
      </c>
      <c r="B9">
        <v>37</v>
      </c>
      <c r="C9" s="3" t="s">
        <v>490</v>
      </c>
      <c r="D9">
        <v>4</v>
      </c>
      <c r="E9" s="11">
        <f>Table2[[#This Row],[relevant cases]]/Table2[[#This Row],[total cases]]*100</f>
        <v>10.810810810810811</v>
      </c>
      <c r="F9" s="2" t="s">
        <v>491</v>
      </c>
      <c r="G9" t="s">
        <v>450</v>
      </c>
      <c r="H9" t="s">
        <v>492</v>
      </c>
      <c r="I9" t="s">
        <v>493</v>
      </c>
      <c r="J9" t="s">
        <v>494</v>
      </c>
      <c r="K9">
        <v>2016</v>
      </c>
      <c r="L9">
        <v>2016</v>
      </c>
      <c r="M9" t="s">
        <v>495</v>
      </c>
    </row>
    <row r="10" spans="1:14" ht="43.5">
      <c r="A10" s="3" t="s">
        <v>313</v>
      </c>
      <c r="B10">
        <v>53</v>
      </c>
      <c r="C10" s="3" t="s">
        <v>496</v>
      </c>
      <c r="D10">
        <v>17</v>
      </c>
      <c r="E10" s="11">
        <f>Table2[[#This Row],[relevant cases]]/Table2[[#This Row],[total cases]]*100</f>
        <v>32.075471698113205</v>
      </c>
      <c r="F10" s="2" t="s">
        <v>497</v>
      </c>
      <c r="G10" t="s">
        <v>433</v>
      </c>
      <c r="H10" t="s">
        <v>498</v>
      </c>
      <c r="I10" t="s">
        <v>499</v>
      </c>
      <c r="J10" t="s">
        <v>500</v>
      </c>
      <c r="K10" s="41">
        <v>44013</v>
      </c>
      <c r="L10" t="s">
        <v>472</v>
      </c>
    </row>
    <row r="11" spans="1:14">
      <c r="A11" s="38"/>
      <c r="B11">
        <f>SUM(Table2[total cases])</f>
        <v>2000</v>
      </c>
      <c r="D11">
        <f>SUM(Table2[relevant cases])</f>
        <v>111</v>
      </c>
      <c r="E11" s="11">
        <f>Table2[[#Totals],[relevant cases]]/Table2[[#Totals],[total cases]]*100</f>
        <v>5.55</v>
      </c>
    </row>
  </sheetData>
  <dataConsolidate/>
  <hyperlinks>
    <hyperlink ref="A2" r:id="rId1" xr:uid="{59A238E9-3817-4798-90CC-E124C7E98608}"/>
    <hyperlink ref="A3" r:id="rId2" xr:uid="{162AA750-5925-40E5-B1EB-6314CB031FC9}"/>
    <hyperlink ref="A5" r:id="rId3" display="http://www.algoritmospublicos.cl/searchbar?search=educaci%C3%B3n" xr:uid="{D4B24A01-422E-4E7F-A390-CC8557D3A09A}"/>
    <hyperlink ref="C9" r:id="rId4" display="http://odimpact.org/" xr:uid="{AD19F64C-3835-4B45-95D6-8F3B9D8139B6}"/>
  </hyperlinks>
  <pageMargins left="0.7" right="0.7" top="0.75" bottom="0.75" header="0.3" footer="0.3"/>
  <pageSetup paperSize="9" orientation="portrait" horizontalDpi="1200" verticalDpi="1200" r:id="rId5"/>
  <tableParts count="1">
    <tablePart r:id="rId6"/>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F3893-6E80-4C76-B803-F24364CB76B4}">
  <dimension ref="A1:AI107"/>
  <sheetViews>
    <sheetView workbookViewId="0">
      <pane ySplit="1" topLeftCell="A2" activePane="bottomLeft" state="frozen"/>
      <selection pane="bottomLeft" activeCell="A18" sqref="A18"/>
    </sheetView>
  </sheetViews>
  <sheetFormatPr defaultRowHeight="14.5"/>
  <cols>
    <col min="1" max="1" width="39" customWidth="1"/>
    <col min="2" max="2" width="21.1796875" customWidth="1"/>
    <col min="5" max="6" width="0" hidden="1" customWidth="1"/>
    <col min="7" max="7" width="32.81640625" customWidth="1"/>
    <col min="9" max="11" width="0" hidden="1" customWidth="1"/>
    <col min="13" max="13" width="60.453125" customWidth="1"/>
    <col min="15" max="17" width="0" hidden="1" customWidth="1"/>
    <col min="19" max="19" width="13.54296875" style="14" bestFit="1" customWidth="1"/>
  </cols>
  <sheetData>
    <row r="1" spans="1:35">
      <c r="A1" t="s">
        <v>501</v>
      </c>
      <c r="B1" t="s">
        <v>502</v>
      </c>
      <c r="C1" t="s">
        <v>503</v>
      </c>
      <c r="D1" t="s">
        <v>504</v>
      </c>
      <c r="E1" t="s">
        <v>505</v>
      </c>
      <c r="F1" t="s">
        <v>506</v>
      </c>
      <c r="G1" t="s">
        <v>30</v>
      </c>
      <c r="H1" t="s">
        <v>507</v>
      </c>
      <c r="I1" t="s">
        <v>508</v>
      </c>
      <c r="J1" t="s">
        <v>509</v>
      </c>
      <c r="K1" t="s">
        <v>510</v>
      </c>
      <c r="L1" t="s">
        <v>511</v>
      </c>
      <c r="M1" t="s">
        <v>512</v>
      </c>
      <c r="N1" t="s">
        <v>513</v>
      </c>
      <c r="O1" t="s">
        <v>514</v>
      </c>
      <c r="P1" t="s">
        <v>515</v>
      </c>
      <c r="Q1" t="s">
        <v>516</v>
      </c>
      <c r="R1" t="s">
        <v>417</v>
      </c>
      <c r="S1" s="14" t="s">
        <v>517</v>
      </c>
      <c r="T1" t="s">
        <v>518</v>
      </c>
      <c r="U1" t="s">
        <v>518</v>
      </c>
      <c r="V1" t="s">
        <v>518</v>
      </c>
      <c r="W1" t="s">
        <v>518</v>
      </c>
      <c r="X1" t="s">
        <v>518</v>
      </c>
      <c r="Y1" t="s">
        <v>518</v>
      </c>
      <c r="Z1" t="s">
        <v>518</v>
      </c>
      <c r="AA1" t="s">
        <v>518</v>
      </c>
      <c r="AB1" t="s">
        <v>518</v>
      </c>
      <c r="AC1" t="s">
        <v>518</v>
      </c>
      <c r="AD1" t="s">
        <v>518</v>
      </c>
      <c r="AE1" t="s">
        <v>518</v>
      </c>
      <c r="AF1" t="s">
        <v>518</v>
      </c>
      <c r="AG1" t="s">
        <v>518</v>
      </c>
      <c r="AH1" t="s">
        <v>518</v>
      </c>
      <c r="AI1" t="s">
        <v>518</v>
      </c>
    </row>
    <row r="2" spans="1:35">
      <c r="A2" t="s">
        <v>519</v>
      </c>
      <c r="C2" t="s">
        <v>520</v>
      </c>
      <c r="D2" t="s">
        <v>521</v>
      </c>
      <c r="G2" t="s">
        <v>522</v>
      </c>
      <c r="H2" t="s">
        <v>523</v>
      </c>
      <c r="L2" t="s">
        <v>28</v>
      </c>
      <c r="M2" t="s">
        <v>524</v>
      </c>
      <c r="O2" s="12">
        <v>44953.512557870374</v>
      </c>
      <c r="P2" s="12">
        <v>44980.567731481482</v>
      </c>
      <c r="Q2" s="12">
        <v>44953.512557870374</v>
      </c>
      <c r="R2" s="10" t="s">
        <v>28</v>
      </c>
      <c r="S2" s="14">
        <v>1</v>
      </c>
    </row>
    <row r="3" spans="1:35">
      <c r="A3" t="s">
        <v>519</v>
      </c>
      <c r="C3" t="s">
        <v>525</v>
      </c>
      <c r="D3" t="s">
        <v>526</v>
      </c>
      <c r="E3">
        <v>2019</v>
      </c>
      <c r="G3" t="s">
        <v>527</v>
      </c>
      <c r="H3" t="s">
        <v>528</v>
      </c>
      <c r="J3" t="s">
        <v>529</v>
      </c>
      <c r="L3" t="s">
        <v>530</v>
      </c>
      <c r="M3" t="s">
        <v>531</v>
      </c>
      <c r="N3" s="13">
        <v>43722</v>
      </c>
      <c r="O3" s="12">
        <v>44953.514166666668</v>
      </c>
      <c r="P3" s="12">
        <v>44953.514166666668</v>
      </c>
      <c r="Q3" s="12">
        <v>44953.514166666668</v>
      </c>
      <c r="R3" s="10" t="s">
        <v>28</v>
      </c>
      <c r="S3" s="14">
        <v>2</v>
      </c>
    </row>
    <row r="4" spans="1:35">
      <c r="A4" t="s">
        <v>532</v>
      </c>
      <c r="C4" t="s">
        <v>533</v>
      </c>
      <c r="D4" t="s">
        <v>534</v>
      </c>
      <c r="E4">
        <v>2019</v>
      </c>
      <c r="F4" t="s">
        <v>535</v>
      </c>
      <c r="G4" t="s">
        <v>536</v>
      </c>
      <c r="H4" t="s">
        <v>537</v>
      </c>
      <c r="L4" t="s">
        <v>538</v>
      </c>
      <c r="M4" t="s">
        <v>539</v>
      </c>
      <c r="N4" s="13">
        <v>43504</v>
      </c>
      <c r="O4" s="12">
        <v>44953.514733796299</v>
      </c>
      <c r="P4" s="12">
        <v>44953.514733796299</v>
      </c>
      <c r="Q4" s="12">
        <v>44953.514733796299</v>
      </c>
      <c r="R4" s="10" t="s">
        <v>28</v>
      </c>
      <c r="S4" s="14">
        <v>3</v>
      </c>
    </row>
    <row r="5" spans="1:35">
      <c r="A5" t="s">
        <v>532</v>
      </c>
      <c r="C5" t="s">
        <v>540</v>
      </c>
      <c r="D5" t="s">
        <v>526</v>
      </c>
      <c r="E5">
        <v>2020</v>
      </c>
      <c r="G5" t="s">
        <v>541</v>
      </c>
      <c r="H5" t="s">
        <v>528</v>
      </c>
      <c r="J5" t="s">
        <v>529</v>
      </c>
      <c r="L5" t="s">
        <v>542</v>
      </c>
      <c r="M5" t="s">
        <v>543</v>
      </c>
      <c r="N5" s="13">
        <v>43864</v>
      </c>
      <c r="O5" s="12">
        <v>44953.514756944445</v>
      </c>
      <c r="P5" s="12">
        <v>44953.514756944445</v>
      </c>
      <c r="Q5" s="12">
        <v>44953.514756944445</v>
      </c>
      <c r="R5" s="10" t="s">
        <v>28</v>
      </c>
      <c r="S5" s="14">
        <v>3</v>
      </c>
    </row>
    <row r="6" spans="1:35">
      <c r="A6" t="s">
        <v>532</v>
      </c>
      <c r="C6" t="s">
        <v>544</v>
      </c>
      <c r="D6" t="s">
        <v>526</v>
      </c>
      <c r="E6">
        <v>2019</v>
      </c>
      <c r="G6" t="s">
        <v>545</v>
      </c>
      <c r="H6" t="s">
        <v>528</v>
      </c>
      <c r="J6" t="s">
        <v>529</v>
      </c>
      <c r="L6" t="s">
        <v>546</v>
      </c>
      <c r="M6" t="s">
        <v>547</v>
      </c>
      <c r="N6" s="13">
        <v>43519</v>
      </c>
      <c r="O6" s="12">
        <v>44953.514780092592</v>
      </c>
      <c r="P6" s="12">
        <v>44953.514780092592</v>
      </c>
      <c r="Q6" s="12">
        <v>44953.514780092592</v>
      </c>
      <c r="R6" s="10" t="s">
        <v>28</v>
      </c>
      <c r="S6" s="14">
        <v>4</v>
      </c>
    </row>
    <row r="7" spans="1:35">
      <c r="A7" t="s">
        <v>548</v>
      </c>
      <c r="C7" t="s">
        <v>549</v>
      </c>
      <c r="D7" t="s">
        <v>521</v>
      </c>
      <c r="G7" t="s">
        <v>550</v>
      </c>
      <c r="L7" t="s">
        <v>551</v>
      </c>
      <c r="M7" t="s">
        <v>552</v>
      </c>
      <c r="O7" s="12">
        <v>44953.502233796295</v>
      </c>
      <c r="P7" s="12">
        <v>44980.590555555558</v>
      </c>
      <c r="Q7" s="12">
        <v>44953.502233796295</v>
      </c>
      <c r="R7" s="10" t="s">
        <v>61</v>
      </c>
      <c r="S7" s="14">
        <v>5</v>
      </c>
    </row>
    <row r="8" spans="1:35">
      <c r="A8" t="s">
        <v>553</v>
      </c>
      <c r="C8" t="s">
        <v>554</v>
      </c>
      <c r="D8" t="s">
        <v>521</v>
      </c>
      <c r="G8" t="s">
        <v>555</v>
      </c>
      <c r="L8" t="s">
        <v>556</v>
      </c>
      <c r="M8" t="s">
        <v>557</v>
      </c>
      <c r="O8" s="12">
        <v>44953.502418981479</v>
      </c>
      <c r="P8" s="12">
        <v>44980.591006944444</v>
      </c>
      <c r="Q8" s="12">
        <v>44953.502418981479</v>
      </c>
      <c r="R8" s="10" t="s">
        <v>61</v>
      </c>
      <c r="S8" s="14">
        <v>6</v>
      </c>
    </row>
    <row r="9" spans="1:35">
      <c r="A9" t="s">
        <v>553</v>
      </c>
      <c r="C9" t="s">
        <v>558</v>
      </c>
      <c r="D9" t="s">
        <v>521</v>
      </c>
      <c r="G9" t="s">
        <v>559</v>
      </c>
      <c r="L9" t="s">
        <v>560</v>
      </c>
      <c r="M9" t="s">
        <v>561</v>
      </c>
      <c r="O9" s="12">
        <v>44953.502453703702</v>
      </c>
      <c r="P9" s="12">
        <v>44980.591458333336</v>
      </c>
      <c r="Q9" s="12">
        <v>44953.502453703702</v>
      </c>
      <c r="R9" s="10" t="s">
        <v>61</v>
      </c>
      <c r="S9" s="14">
        <v>7</v>
      </c>
    </row>
    <row r="10" spans="1:35">
      <c r="A10" t="s">
        <v>562</v>
      </c>
      <c r="C10" t="s">
        <v>563</v>
      </c>
      <c r="D10" t="s">
        <v>521</v>
      </c>
      <c r="G10" t="s">
        <v>564</v>
      </c>
      <c r="L10" t="s">
        <v>565</v>
      </c>
      <c r="M10" t="s">
        <v>566</v>
      </c>
      <c r="O10" s="12">
        <v>44953.502465277779</v>
      </c>
      <c r="P10" s="12">
        <v>44980.589328703703</v>
      </c>
      <c r="Q10" s="12">
        <v>44953.502465277779</v>
      </c>
      <c r="R10" s="10" t="s">
        <v>61</v>
      </c>
      <c r="S10" s="14">
        <v>8</v>
      </c>
    </row>
    <row r="11" spans="1:35">
      <c r="A11" t="s">
        <v>562</v>
      </c>
      <c r="C11" t="s">
        <v>567</v>
      </c>
      <c r="D11" t="s">
        <v>521</v>
      </c>
      <c r="G11" t="s">
        <v>568</v>
      </c>
      <c r="L11" t="s">
        <v>569</v>
      </c>
      <c r="M11" t="s">
        <v>570</v>
      </c>
      <c r="O11" s="12">
        <v>44953.502488425926</v>
      </c>
      <c r="P11" s="12">
        <v>44980.590925925928</v>
      </c>
      <c r="Q11" s="12">
        <v>44953.502488425926</v>
      </c>
      <c r="R11" s="10" t="s">
        <v>61</v>
      </c>
      <c r="S11" s="14">
        <v>9</v>
      </c>
    </row>
    <row r="12" spans="1:35">
      <c r="A12" t="s">
        <v>571</v>
      </c>
      <c r="C12" t="s">
        <v>572</v>
      </c>
      <c r="D12" t="s">
        <v>521</v>
      </c>
      <c r="G12" t="s">
        <v>573</v>
      </c>
      <c r="L12" t="s">
        <v>574</v>
      </c>
      <c r="M12" t="s">
        <v>575</v>
      </c>
      <c r="O12" s="12">
        <v>44953.502500000002</v>
      </c>
      <c r="P12" s="12">
        <v>44980.589201388888</v>
      </c>
      <c r="Q12" s="12">
        <v>44953.502500000002</v>
      </c>
      <c r="R12" s="10" t="s">
        <v>61</v>
      </c>
      <c r="S12" s="14">
        <v>10</v>
      </c>
    </row>
    <row r="13" spans="1:35">
      <c r="A13" t="s">
        <v>548</v>
      </c>
      <c r="C13" t="s">
        <v>576</v>
      </c>
      <c r="D13" t="s">
        <v>521</v>
      </c>
      <c r="G13" t="s">
        <v>577</v>
      </c>
      <c r="L13" t="s">
        <v>578</v>
      </c>
      <c r="M13" t="s">
        <v>579</v>
      </c>
      <c r="O13" s="12">
        <v>44953.502511574072</v>
      </c>
      <c r="P13" s="12">
        <v>44953.502523148149</v>
      </c>
      <c r="Q13" s="12">
        <v>44953.502511574072</v>
      </c>
      <c r="R13" s="10" t="s">
        <v>61</v>
      </c>
      <c r="S13" s="14">
        <v>11</v>
      </c>
    </row>
    <row r="14" spans="1:35">
      <c r="A14" t="s">
        <v>580</v>
      </c>
      <c r="C14" t="s">
        <v>581</v>
      </c>
      <c r="D14" t="s">
        <v>521</v>
      </c>
      <c r="G14" t="s">
        <v>582</v>
      </c>
      <c r="L14" t="s">
        <v>583</v>
      </c>
      <c r="M14" t="s">
        <v>584</v>
      </c>
      <c r="O14" s="12">
        <v>44953.502534722225</v>
      </c>
      <c r="P14" s="12">
        <v>44980.591111111113</v>
      </c>
      <c r="Q14" s="12">
        <v>44953.502534722225</v>
      </c>
      <c r="R14" s="10" t="s">
        <v>61</v>
      </c>
      <c r="S14" s="14">
        <v>12</v>
      </c>
    </row>
    <row r="15" spans="1:35">
      <c r="A15" t="s">
        <v>580</v>
      </c>
      <c r="C15" t="s">
        <v>585</v>
      </c>
      <c r="D15" t="s">
        <v>521</v>
      </c>
      <c r="G15" t="s">
        <v>586</v>
      </c>
      <c r="L15" t="s">
        <v>587</v>
      </c>
      <c r="M15" t="s">
        <v>588</v>
      </c>
      <c r="O15" s="12">
        <v>44953.502557870372</v>
      </c>
      <c r="P15" s="12">
        <v>44980.591493055559</v>
      </c>
      <c r="Q15" s="12">
        <v>44953.502557870372</v>
      </c>
      <c r="R15" s="10" t="s">
        <v>61</v>
      </c>
      <c r="S15" s="14">
        <v>13</v>
      </c>
    </row>
    <row r="16" spans="1:35">
      <c r="A16" t="s">
        <v>589</v>
      </c>
      <c r="C16" t="s">
        <v>590</v>
      </c>
      <c r="D16" t="s">
        <v>521</v>
      </c>
      <c r="G16" t="s">
        <v>591</v>
      </c>
      <c r="L16" t="s">
        <v>592</v>
      </c>
      <c r="M16" t="s">
        <v>593</v>
      </c>
      <c r="O16" s="12">
        <v>44953.502569444441</v>
      </c>
      <c r="P16" s="12">
        <v>44980.590821759259</v>
      </c>
      <c r="Q16" s="12">
        <v>44953.502569444441</v>
      </c>
      <c r="R16" s="10" t="s">
        <v>61</v>
      </c>
      <c r="S16" s="14">
        <v>14</v>
      </c>
    </row>
    <row r="17" spans="1:34">
      <c r="A17" t="s">
        <v>519</v>
      </c>
      <c r="C17" t="s">
        <v>594</v>
      </c>
      <c r="D17" t="s">
        <v>521</v>
      </c>
      <c r="G17" t="s">
        <v>595</v>
      </c>
      <c r="L17" t="s">
        <v>596</v>
      </c>
      <c r="M17" t="s">
        <v>597</v>
      </c>
      <c r="O17" s="12">
        <v>44953.502592592595</v>
      </c>
      <c r="P17" s="12">
        <v>44980.589490740742</v>
      </c>
      <c r="Q17" s="12">
        <v>44953.502592592595</v>
      </c>
      <c r="R17" s="10" t="s">
        <v>61</v>
      </c>
      <c r="S17" s="14">
        <v>15</v>
      </c>
    </row>
    <row r="18" spans="1:34">
      <c r="A18" t="s">
        <v>598</v>
      </c>
      <c r="B18" t="str">
        <f>RIGHT(Z18,LEN(Z18)-12)</f>
        <v>Promote mental health</v>
      </c>
      <c r="C18" t="s">
        <v>599</v>
      </c>
      <c r="D18" s="15" t="s">
        <v>600</v>
      </c>
      <c r="E18" s="16">
        <v>2022</v>
      </c>
      <c r="G18" s="17" t="s">
        <v>601</v>
      </c>
      <c r="H18" s="39" t="s">
        <v>602</v>
      </c>
      <c r="I18" s="18"/>
      <c r="J18" s="18"/>
      <c r="K18" s="18"/>
      <c r="L18" s="18"/>
      <c r="R18" t="s">
        <v>447</v>
      </c>
      <c r="S18" s="14">
        <v>16</v>
      </c>
      <c r="T18" t="s">
        <v>603</v>
      </c>
      <c r="U18" t="s">
        <v>604</v>
      </c>
      <c r="V18" t="s">
        <v>605</v>
      </c>
      <c r="W18" t="s">
        <v>606</v>
      </c>
      <c r="X18" t="s">
        <v>607</v>
      </c>
      <c r="Y18" t="s">
        <v>608</v>
      </c>
      <c r="Z18" t="s">
        <v>609</v>
      </c>
      <c r="AA18" t="s">
        <v>610</v>
      </c>
      <c r="AB18" t="s">
        <v>611</v>
      </c>
      <c r="AC18" t="s">
        <v>612</v>
      </c>
      <c r="AD18" t="s">
        <v>613</v>
      </c>
      <c r="AE18" t="s">
        <v>614</v>
      </c>
      <c r="AF18" t="s">
        <v>614</v>
      </c>
      <c r="AG18" t="s">
        <v>615</v>
      </c>
      <c r="AH18" t="s">
        <v>614</v>
      </c>
    </row>
    <row r="19" spans="1:34">
      <c r="A19" t="s">
        <v>616</v>
      </c>
      <c r="B19" t="str">
        <f t="shared" ref="B19:B27" si="0">RIGHT(Z19,LEN(Z19)-12)</f>
        <v>Strengthen security</v>
      </c>
      <c r="C19" t="s">
        <v>599</v>
      </c>
      <c r="D19" s="15" t="s">
        <v>617</v>
      </c>
      <c r="E19" s="16">
        <v>2022</v>
      </c>
      <c r="G19" s="19" t="s">
        <v>618</v>
      </c>
      <c r="H19" s="18" t="s">
        <v>619</v>
      </c>
      <c r="I19" s="18"/>
      <c r="J19" s="18"/>
      <c r="K19" s="18"/>
      <c r="L19" s="18"/>
      <c r="R19" t="s">
        <v>447</v>
      </c>
      <c r="S19" s="14">
        <v>17</v>
      </c>
      <c r="T19" t="s">
        <v>620</v>
      </c>
      <c r="U19" t="s">
        <v>621</v>
      </c>
      <c r="V19" t="s">
        <v>622</v>
      </c>
      <c r="W19" t="s">
        <v>623</v>
      </c>
      <c r="X19" t="s">
        <v>624</v>
      </c>
      <c r="Y19" t="s">
        <v>625</v>
      </c>
      <c r="Z19" t="s">
        <v>626</v>
      </c>
      <c r="AA19" t="s">
        <v>627</v>
      </c>
      <c r="AB19" t="s">
        <v>628</v>
      </c>
      <c r="AC19" t="s">
        <v>629</v>
      </c>
      <c r="AD19" t="s">
        <v>630</v>
      </c>
      <c r="AE19" t="s">
        <v>614</v>
      </c>
      <c r="AF19" t="s">
        <v>614</v>
      </c>
      <c r="AG19" t="s">
        <v>615</v>
      </c>
      <c r="AH19" t="s">
        <v>631</v>
      </c>
    </row>
    <row r="20" spans="1:34">
      <c r="A20" t="s">
        <v>632</v>
      </c>
      <c r="B20" t="str">
        <f t="shared" si="0"/>
        <v>Improve student engagement</v>
      </c>
      <c r="C20" t="s">
        <v>599</v>
      </c>
      <c r="D20" s="15" t="s">
        <v>633</v>
      </c>
      <c r="E20" s="20">
        <v>2022</v>
      </c>
      <c r="G20" s="21" t="s">
        <v>634</v>
      </c>
      <c r="H20" s="18" t="s">
        <v>635</v>
      </c>
      <c r="I20" s="18"/>
      <c r="J20" s="18"/>
      <c r="K20" s="18"/>
      <c r="L20" s="18"/>
      <c r="R20" t="s">
        <v>447</v>
      </c>
      <c r="S20" s="14">
        <v>18</v>
      </c>
      <c r="T20" t="s">
        <v>620</v>
      </c>
      <c r="U20" t="s">
        <v>621</v>
      </c>
      <c r="V20" t="s">
        <v>622</v>
      </c>
      <c r="W20" t="s">
        <v>636</v>
      </c>
      <c r="X20" t="s">
        <v>637</v>
      </c>
      <c r="Y20" t="s">
        <v>638</v>
      </c>
      <c r="Z20" t="s">
        <v>639</v>
      </c>
      <c r="AA20" t="s">
        <v>640</v>
      </c>
      <c r="AB20" t="s">
        <v>641</v>
      </c>
      <c r="AC20" t="s">
        <v>642</v>
      </c>
      <c r="AD20" t="s">
        <v>630</v>
      </c>
      <c r="AE20" t="s">
        <v>614</v>
      </c>
      <c r="AF20" t="s">
        <v>614</v>
      </c>
      <c r="AG20" t="s">
        <v>615</v>
      </c>
      <c r="AH20" t="s">
        <v>614</v>
      </c>
    </row>
    <row r="21" spans="1:34">
      <c r="A21" t="s">
        <v>643</v>
      </c>
      <c r="B21" t="str">
        <f t="shared" si="0"/>
        <v>Verify identity</v>
      </c>
      <c r="C21" t="s">
        <v>599</v>
      </c>
      <c r="D21" s="15" t="s">
        <v>644</v>
      </c>
      <c r="E21" s="16">
        <v>2021</v>
      </c>
      <c r="G21" s="19" t="s">
        <v>645</v>
      </c>
      <c r="H21" s="22" t="s">
        <v>646</v>
      </c>
      <c r="I21" s="22"/>
      <c r="J21" s="22"/>
      <c r="K21" s="22"/>
      <c r="L21" s="22"/>
      <c r="R21" t="s">
        <v>447</v>
      </c>
      <c r="S21" s="14">
        <v>19</v>
      </c>
      <c r="T21" t="s">
        <v>647</v>
      </c>
      <c r="U21" t="s">
        <v>621</v>
      </c>
      <c r="V21" t="s">
        <v>648</v>
      </c>
      <c r="W21" t="s">
        <v>649</v>
      </c>
      <c r="X21" t="s">
        <v>650</v>
      </c>
      <c r="Y21" t="s">
        <v>651</v>
      </c>
      <c r="Z21" t="s">
        <v>652</v>
      </c>
      <c r="AA21" t="s">
        <v>653</v>
      </c>
      <c r="AB21" t="s">
        <v>654</v>
      </c>
      <c r="AC21" t="s">
        <v>655</v>
      </c>
      <c r="AD21" t="s">
        <v>630</v>
      </c>
      <c r="AE21" t="s">
        <v>614</v>
      </c>
      <c r="AF21" t="s">
        <v>614</v>
      </c>
      <c r="AG21" t="s">
        <v>615</v>
      </c>
      <c r="AH21" t="s">
        <v>614</v>
      </c>
    </row>
    <row r="22" spans="1:34">
      <c r="A22" t="s">
        <v>643</v>
      </c>
      <c r="B22" t="str">
        <f t="shared" si="0"/>
        <v>Verify meal payments</v>
      </c>
      <c r="C22" t="s">
        <v>599</v>
      </c>
      <c r="D22" s="15" t="s">
        <v>656</v>
      </c>
      <c r="E22" s="20">
        <v>2020</v>
      </c>
      <c r="G22" s="23" t="s">
        <v>657</v>
      </c>
      <c r="H22" s="22" t="s">
        <v>658</v>
      </c>
      <c r="I22" s="22"/>
      <c r="J22" s="22"/>
      <c r="K22" s="22"/>
      <c r="L22" s="22"/>
      <c r="R22" t="s">
        <v>447</v>
      </c>
      <c r="S22" s="14">
        <v>20</v>
      </c>
      <c r="T22" t="s">
        <v>659</v>
      </c>
      <c r="U22" t="s">
        <v>621</v>
      </c>
      <c r="V22" t="s">
        <v>660</v>
      </c>
      <c r="W22" t="s">
        <v>661</v>
      </c>
      <c r="X22" t="s">
        <v>662</v>
      </c>
      <c r="Y22" t="s">
        <v>651</v>
      </c>
      <c r="Z22" t="s">
        <v>663</v>
      </c>
      <c r="AA22" t="s">
        <v>664</v>
      </c>
      <c r="AB22" t="s">
        <v>665</v>
      </c>
      <c r="AC22" t="s">
        <v>655</v>
      </c>
      <c r="AD22" t="s">
        <v>630</v>
      </c>
      <c r="AE22" t="s">
        <v>614</v>
      </c>
      <c r="AF22" t="s">
        <v>614</v>
      </c>
      <c r="AG22" t="s">
        <v>615</v>
      </c>
      <c r="AH22" t="s">
        <v>614</v>
      </c>
    </row>
    <row r="23" spans="1:34">
      <c r="A23" t="s">
        <v>643</v>
      </c>
      <c r="B23" t="str">
        <f t="shared" si="0"/>
        <v>Verify meal payments</v>
      </c>
      <c r="C23" t="s">
        <v>599</v>
      </c>
      <c r="D23" s="15" t="s">
        <v>666</v>
      </c>
      <c r="E23" s="20">
        <v>2021</v>
      </c>
      <c r="G23" s="23" t="s">
        <v>667</v>
      </c>
      <c r="H23" s="22" t="s">
        <v>668</v>
      </c>
      <c r="I23" s="22"/>
      <c r="J23" s="22"/>
      <c r="K23" s="22"/>
      <c r="L23" s="22"/>
      <c r="R23" t="s">
        <v>447</v>
      </c>
      <c r="S23" s="14">
        <v>21</v>
      </c>
      <c r="T23" t="s">
        <v>669</v>
      </c>
      <c r="U23" t="s">
        <v>621</v>
      </c>
      <c r="V23" t="s">
        <v>670</v>
      </c>
      <c r="W23" t="s">
        <v>671</v>
      </c>
      <c r="X23" t="s">
        <v>672</v>
      </c>
      <c r="Y23" t="s">
        <v>673</v>
      </c>
      <c r="Z23" t="s">
        <v>663</v>
      </c>
      <c r="AA23" t="s">
        <v>640</v>
      </c>
      <c r="AB23" t="s">
        <v>665</v>
      </c>
      <c r="AC23" t="s">
        <v>674</v>
      </c>
      <c r="AD23" t="s">
        <v>630</v>
      </c>
      <c r="AE23" t="s">
        <v>614</v>
      </c>
      <c r="AF23" t="s">
        <v>614</v>
      </c>
      <c r="AG23" t="s">
        <v>615</v>
      </c>
      <c r="AH23" t="s">
        <v>675</v>
      </c>
    </row>
    <row r="24" spans="1:34">
      <c r="A24" t="s">
        <v>676</v>
      </c>
      <c r="B24" t="str">
        <f t="shared" si="0"/>
        <v>Monitor student behaviour</v>
      </c>
      <c r="C24" t="s">
        <v>599</v>
      </c>
      <c r="D24" s="15" t="s">
        <v>677</v>
      </c>
      <c r="E24" s="20">
        <v>2019</v>
      </c>
      <c r="G24" s="19" t="s">
        <v>678</v>
      </c>
      <c r="H24" s="24" t="s">
        <v>679</v>
      </c>
      <c r="I24" s="24"/>
      <c r="J24" s="24"/>
      <c r="K24" s="24"/>
      <c r="L24" s="24"/>
      <c r="R24" t="s">
        <v>447</v>
      </c>
      <c r="S24" s="14">
        <v>22</v>
      </c>
      <c r="T24" t="s">
        <v>620</v>
      </c>
      <c r="U24" t="s">
        <v>621</v>
      </c>
      <c r="V24" t="s">
        <v>680</v>
      </c>
      <c r="W24" t="s">
        <v>681</v>
      </c>
      <c r="X24" t="s">
        <v>682</v>
      </c>
      <c r="Y24" t="s">
        <v>683</v>
      </c>
      <c r="Z24" t="s">
        <v>684</v>
      </c>
      <c r="AA24" t="s">
        <v>685</v>
      </c>
      <c r="AB24" t="s">
        <v>686</v>
      </c>
      <c r="AC24" t="s">
        <v>687</v>
      </c>
      <c r="AD24" t="s">
        <v>630</v>
      </c>
      <c r="AE24" t="s">
        <v>614</v>
      </c>
      <c r="AF24" t="s">
        <v>614</v>
      </c>
      <c r="AG24" t="s">
        <v>615</v>
      </c>
      <c r="AH24" t="s">
        <v>614</v>
      </c>
    </row>
    <row r="25" spans="1:34">
      <c r="A25" t="s">
        <v>688</v>
      </c>
      <c r="B25" t="str">
        <f t="shared" si="0"/>
        <v>Assess teacher performance</v>
      </c>
      <c r="C25" t="s">
        <v>599</v>
      </c>
      <c r="D25" s="15" t="s">
        <v>689</v>
      </c>
      <c r="E25" s="20">
        <v>2011</v>
      </c>
      <c r="G25" s="25" t="s">
        <v>690</v>
      </c>
      <c r="H25" s="22" t="s">
        <v>691</v>
      </c>
      <c r="I25" s="22"/>
      <c r="J25" s="22"/>
      <c r="K25" s="22"/>
      <c r="L25" s="22"/>
      <c r="R25" t="s">
        <v>447</v>
      </c>
      <c r="S25" s="14">
        <v>23</v>
      </c>
      <c r="T25" t="s">
        <v>620</v>
      </c>
      <c r="U25" t="s">
        <v>621</v>
      </c>
      <c r="V25" t="s">
        <v>692</v>
      </c>
      <c r="W25" t="s">
        <v>693</v>
      </c>
      <c r="X25" t="s">
        <v>694</v>
      </c>
      <c r="Y25" t="s">
        <v>695</v>
      </c>
      <c r="Z25" t="s">
        <v>696</v>
      </c>
      <c r="AA25" t="s">
        <v>697</v>
      </c>
      <c r="AB25" t="s">
        <v>698</v>
      </c>
      <c r="AC25" t="s">
        <v>699</v>
      </c>
      <c r="AD25" t="s">
        <v>630</v>
      </c>
      <c r="AE25" t="s">
        <v>614</v>
      </c>
      <c r="AF25" t="s">
        <v>614</v>
      </c>
      <c r="AG25" t="s">
        <v>615</v>
      </c>
      <c r="AH25" t="s">
        <v>614</v>
      </c>
    </row>
    <row r="26" spans="1:34">
      <c r="A26" t="s">
        <v>676</v>
      </c>
      <c r="B26" t="str">
        <f t="shared" si="0"/>
        <v>Detect &amp; categorise at-risk behaviour</v>
      </c>
      <c r="C26" t="s">
        <v>599</v>
      </c>
      <c r="D26" s="15" t="s">
        <v>700</v>
      </c>
      <c r="E26" s="20">
        <v>2021</v>
      </c>
      <c r="G26" s="26" t="s">
        <v>701</v>
      </c>
      <c r="H26" s="22" t="s">
        <v>702</v>
      </c>
      <c r="I26" s="22"/>
      <c r="J26" s="22"/>
      <c r="K26" s="22"/>
      <c r="L26" s="22"/>
      <c r="R26" t="s">
        <v>447</v>
      </c>
      <c r="S26" s="14">
        <v>24</v>
      </c>
      <c r="T26" t="s">
        <v>620</v>
      </c>
      <c r="U26" t="s">
        <v>621</v>
      </c>
      <c r="V26" t="s">
        <v>703</v>
      </c>
      <c r="W26" t="s">
        <v>704</v>
      </c>
      <c r="X26" t="s">
        <v>662</v>
      </c>
      <c r="Y26" t="s">
        <v>705</v>
      </c>
      <c r="Z26" t="s">
        <v>706</v>
      </c>
      <c r="AA26" t="s">
        <v>610</v>
      </c>
      <c r="AB26" t="s">
        <v>707</v>
      </c>
      <c r="AC26" t="s">
        <v>642</v>
      </c>
      <c r="AD26" t="s">
        <v>630</v>
      </c>
      <c r="AE26" t="s">
        <v>614</v>
      </c>
      <c r="AF26" t="s">
        <v>614</v>
      </c>
      <c r="AG26" t="s">
        <v>615</v>
      </c>
      <c r="AH26" t="s">
        <v>614</v>
      </c>
    </row>
    <row r="27" spans="1:34">
      <c r="A27" t="s">
        <v>643</v>
      </c>
      <c r="B27" t="str">
        <f t="shared" si="0"/>
        <v>Access documents</v>
      </c>
      <c r="C27" t="s">
        <v>599</v>
      </c>
      <c r="D27" s="27" t="s">
        <v>708</v>
      </c>
      <c r="E27" s="20">
        <v>2020</v>
      </c>
      <c r="G27" s="19" t="s">
        <v>709</v>
      </c>
      <c r="H27" s="22" t="s">
        <v>710</v>
      </c>
      <c r="I27" s="22"/>
      <c r="J27" s="22"/>
      <c r="K27" s="22"/>
      <c r="L27" s="22"/>
      <c r="R27" t="s">
        <v>447</v>
      </c>
      <c r="S27" s="14">
        <v>25</v>
      </c>
      <c r="T27" t="s">
        <v>711</v>
      </c>
      <c r="U27" t="s">
        <v>621</v>
      </c>
      <c r="V27" t="s">
        <v>712</v>
      </c>
      <c r="W27" t="s">
        <v>713</v>
      </c>
      <c r="X27" t="s">
        <v>714</v>
      </c>
      <c r="Y27" t="s">
        <v>673</v>
      </c>
      <c r="Z27" t="s">
        <v>715</v>
      </c>
      <c r="AA27" t="s">
        <v>716</v>
      </c>
      <c r="AB27" t="s">
        <v>717</v>
      </c>
      <c r="AC27" t="s">
        <v>718</v>
      </c>
      <c r="AD27" t="s">
        <v>630</v>
      </c>
      <c r="AE27" t="s">
        <v>614</v>
      </c>
      <c r="AF27" t="s">
        <v>614</v>
      </c>
      <c r="AG27" t="s">
        <v>615</v>
      </c>
      <c r="AH27" t="s">
        <v>614</v>
      </c>
    </row>
    <row r="28" spans="1:34">
      <c r="A28" t="s">
        <v>719</v>
      </c>
      <c r="B28" t="s">
        <v>719</v>
      </c>
      <c r="C28" t="s">
        <v>599</v>
      </c>
      <c r="D28" s="27" t="s">
        <v>720</v>
      </c>
      <c r="E28" s="16">
        <v>2021</v>
      </c>
      <c r="G28" s="19" t="s">
        <v>721</v>
      </c>
      <c r="H28" s="28"/>
      <c r="I28" s="28"/>
      <c r="J28" s="28"/>
      <c r="K28" s="28"/>
      <c r="L28" s="28"/>
      <c r="R28" t="s">
        <v>447</v>
      </c>
      <c r="S28" s="14">
        <v>26</v>
      </c>
      <c r="T28" t="s">
        <v>620</v>
      </c>
      <c r="U28" t="s">
        <v>621</v>
      </c>
      <c r="V28" t="s">
        <v>622</v>
      </c>
      <c r="W28" t="s">
        <v>722</v>
      </c>
      <c r="X28" t="s">
        <v>662</v>
      </c>
      <c r="Y28" t="s">
        <v>673</v>
      </c>
      <c r="Z28" t="s">
        <v>723</v>
      </c>
      <c r="AA28" t="s">
        <v>724</v>
      </c>
      <c r="AB28" t="s">
        <v>725</v>
      </c>
      <c r="AC28" t="s">
        <v>726</v>
      </c>
      <c r="AD28" t="s">
        <v>630</v>
      </c>
      <c r="AE28" t="s">
        <v>614</v>
      </c>
      <c r="AF28" t="s">
        <v>614</v>
      </c>
      <c r="AG28" t="s">
        <v>615</v>
      </c>
      <c r="AH28" t="s">
        <v>614</v>
      </c>
    </row>
    <row r="29" spans="1:34">
      <c r="A29" t="s">
        <v>719</v>
      </c>
      <c r="B29" t="s">
        <v>719</v>
      </c>
      <c r="C29" t="s">
        <v>599</v>
      </c>
      <c r="D29" s="27" t="s">
        <v>727</v>
      </c>
      <c r="E29" s="16">
        <v>2021</v>
      </c>
      <c r="G29" s="19" t="s">
        <v>728</v>
      </c>
      <c r="H29" s="28"/>
      <c r="I29" s="28"/>
      <c r="J29" s="28"/>
      <c r="K29" s="28"/>
      <c r="L29" s="28"/>
      <c r="R29" t="s">
        <v>447</v>
      </c>
      <c r="S29" s="14">
        <v>27</v>
      </c>
      <c r="T29" t="s">
        <v>620</v>
      </c>
      <c r="U29" t="s">
        <v>621</v>
      </c>
      <c r="V29" t="s">
        <v>622</v>
      </c>
      <c r="W29" t="s">
        <v>729</v>
      </c>
      <c r="X29" t="s">
        <v>662</v>
      </c>
      <c r="Y29" t="s">
        <v>673</v>
      </c>
      <c r="Z29" t="s">
        <v>723</v>
      </c>
      <c r="AA29" t="s">
        <v>724</v>
      </c>
      <c r="AB29" t="s">
        <v>725</v>
      </c>
      <c r="AC29" t="s">
        <v>726</v>
      </c>
      <c r="AD29" t="s">
        <v>630</v>
      </c>
      <c r="AE29" t="s">
        <v>614</v>
      </c>
      <c r="AF29" t="s">
        <v>614</v>
      </c>
      <c r="AG29" t="s">
        <v>615</v>
      </c>
      <c r="AH29" t="s">
        <v>614</v>
      </c>
    </row>
    <row r="30" spans="1:34">
      <c r="A30" t="s">
        <v>719</v>
      </c>
      <c r="B30" t="s">
        <v>719</v>
      </c>
      <c r="C30" t="s">
        <v>599</v>
      </c>
      <c r="D30" s="27" t="s">
        <v>730</v>
      </c>
      <c r="E30" s="16">
        <v>2021</v>
      </c>
      <c r="G30" s="19" t="s">
        <v>731</v>
      </c>
      <c r="H30" s="29"/>
      <c r="I30" s="29"/>
      <c r="J30" s="29"/>
      <c r="K30" s="29"/>
      <c r="L30" s="29"/>
      <c r="R30" t="s">
        <v>447</v>
      </c>
      <c r="S30" s="14">
        <v>28</v>
      </c>
      <c r="T30" t="s">
        <v>620</v>
      </c>
      <c r="U30" t="s">
        <v>621</v>
      </c>
      <c r="V30" t="s">
        <v>732</v>
      </c>
      <c r="W30" t="s">
        <v>733</v>
      </c>
      <c r="X30" t="s">
        <v>662</v>
      </c>
      <c r="Y30" t="s">
        <v>673</v>
      </c>
      <c r="Z30" t="s">
        <v>723</v>
      </c>
      <c r="AA30" t="s">
        <v>610</v>
      </c>
      <c r="AB30" t="s">
        <v>734</v>
      </c>
      <c r="AC30" t="s">
        <v>726</v>
      </c>
      <c r="AD30" t="s">
        <v>630</v>
      </c>
      <c r="AE30" t="s">
        <v>614</v>
      </c>
      <c r="AF30" t="s">
        <v>614</v>
      </c>
      <c r="AG30" t="s">
        <v>735</v>
      </c>
      <c r="AH30" t="s">
        <v>614</v>
      </c>
    </row>
    <row r="31" spans="1:34">
      <c r="A31" t="s">
        <v>719</v>
      </c>
      <c r="B31" t="s">
        <v>719</v>
      </c>
      <c r="C31" t="s">
        <v>599</v>
      </c>
      <c r="D31" s="27" t="s">
        <v>736</v>
      </c>
      <c r="E31" s="16">
        <v>2021</v>
      </c>
      <c r="G31" s="19" t="s">
        <v>737</v>
      </c>
      <c r="H31" s="22" t="s">
        <v>738</v>
      </c>
      <c r="I31" s="22"/>
      <c r="J31" s="22"/>
      <c r="K31" s="22"/>
      <c r="L31" s="22"/>
      <c r="R31" t="s">
        <v>447</v>
      </c>
      <c r="S31" s="14">
        <v>29</v>
      </c>
      <c r="T31" t="s">
        <v>620</v>
      </c>
      <c r="U31" t="s">
        <v>621</v>
      </c>
      <c r="V31" t="s">
        <v>739</v>
      </c>
      <c r="W31" t="s">
        <v>740</v>
      </c>
      <c r="X31" t="s">
        <v>741</v>
      </c>
      <c r="Y31" t="s">
        <v>742</v>
      </c>
      <c r="Z31" t="s">
        <v>743</v>
      </c>
      <c r="AA31" t="s">
        <v>610</v>
      </c>
      <c r="AB31" t="s">
        <v>744</v>
      </c>
      <c r="AC31" t="s">
        <v>745</v>
      </c>
      <c r="AD31" t="s">
        <v>630</v>
      </c>
      <c r="AE31" t="s">
        <v>614</v>
      </c>
      <c r="AF31" t="s">
        <v>614</v>
      </c>
      <c r="AG31" t="s">
        <v>615</v>
      </c>
      <c r="AH31" t="s">
        <v>614</v>
      </c>
    </row>
    <row r="32" spans="1:34">
      <c r="A32" t="s">
        <v>632</v>
      </c>
      <c r="B32" t="str">
        <f t="shared" ref="B32:B65" si="1">RIGHT(Z32,LEN(Z32)-12)</f>
        <v>Identify/monitor emotions</v>
      </c>
      <c r="C32" t="s">
        <v>599</v>
      </c>
      <c r="D32" s="27" t="s">
        <v>746</v>
      </c>
      <c r="E32" s="16">
        <v>2021</v>
      </c>
      <c r="G32" s="19" t="s">
        <v>747</v>
      </c>
      <c r="H32" s="22" t="s">
        <v>748</v>
      </c>
      <c r="I32" s="22"/>
      <c r="J32" s="22"/>
      <c r="K32" s="22"/>
      <c r="L32" s="22"/>
      <c r="R32" t="s">
        <v>447</v>
      </c>
      <c r="S32" s="14">
        <v>30</v>
      </c>
      <c r="T32" t="s">
        <v>749</v>
      </c>
      <c r="U32" t="s">
        <v>621</v>
      </c>
      <c r="V32" t="s">
        <v>750</v>
      </c>
      <c r="W32" t="s">
        <v>751</v>
      </c>
      <c r="X32" t="s">
        <v>752</v>
      </c>
      <c r="Y32" t="s">
        <v>753</v>
      </c>
      <c r="Z32" t="s">
        <v>754</v>
      </c>
      <c r="AA32" t="s">
        <v>640</v>
      </c>
      <c r="AB32" t="s">
        <v>755</v>
      </c>
      <c r="AC32" t="s">
        <v>687</v>
      </c>
      <c r="AD32" t="s">
        <v>630</v>
      </c>
      <c r="AE32" t="s">
        <v>614</v>
      </c>
      <c r="AF32" t="s">
        <v>614</v>
      </c>
      <c r="AG32" t="s">
        <v>615</v>
      </c>
      <c r="AH32" t="s">
        <v>614</v>
      </c>
    </row>
    <row r="33" spans="1:34">
      <c r="A33" t="s">
        <v>756</v>
      </c>
      <c r="B33" t="str">
        <f t="shared" si="1"/>
        <v>Damage reputation</v>
      </c>
      <c r="C33" t="s">
        <v>599</v>
      </c>
      <c r="D33" s="27" t="s">
        <v>757</v>
      </c>
      <c r="E33" s="16">
        <v>2021</v>
      </c>
      <c r="G33" s="19" t="s">
        <v>758</v>
      </c>
      <c r="H33" s="29" t="s">
        <v>759</v>
      </c>
      <c r="I33" s="29"/>
      <c r="J33" s="29"/>
      <c r="K33" s="29"/>
      <c r="L33" s="29"/>
      <c r="R33" t="s">
        <v>447</v>
      </c>
      <c r="S33" s="14">
        <v>31</v>
      </c>
      <c r="T33" t="s">
        <v>620</v>
      </c>
      <c r="U33" t="s">
        <v>760</v>
      </c>
      <c r="V33" t="s">
        <v>761</v>
      </c>
      <c r="W33" t="s">
        <v>661</v>
      </c>
      <c r="X33" t="s">
        <v>662</v>
      </c>
      <c r="Y33" t="s">
        <v>762</v>
      </c>
      <c r="Z33" t="s">
        <v>763</v>
      </c>
      <c r="AA33" t="s">
        <v>764</v>
      </c>
      <c r="AB33" t="s">
        <v>765</v>
      </c>
      <c r="AC33" t="s">
        <v>766</v>
      </c>
      <c r="AD33" t="s">
        <v>630</v>
      </c>
      <c r="AE33" t="s">
        <v>614</v>
      </c>
      <c r="AF33" t="s">
        <v>614</v>
      </c>
      <c r="AG33" t="s">
        <v>615</v>
      </c>
      <c r="AH33" t="s">
        <v>614</v>
      </c>
    </row>
    <row r="34" spans="1:34">
      <c r="A34" t="s">
        <v>767</v>
      </c>
      <c r="B34" t="str">
        <f t="shared" si="1"/>
        <v>Verify student identity</v>
      </c>
      <c r="C34" t="s">
        <v>599</v>
      </c>
      <c r="D34" s="27" t="s">
        <v>768</v>
      </c>
      <c r="E34" s="16">
        <v>2021</v>
      </c>
      <c r="G34" s="19" t="s">
        <v>769</v>
      </c>
      <c r="H34" s="22" t="s">
        <v>770</v>
      </c>
      <c r="I34" s="22"/>
      <c r="J34" s="22"/>
      <c r="K34" s="22"/>
      <c r="L34" s="22"/>
      <c r="R34" t="s">
        <v>447</v>
      </c>
      <c r="S34" s="14">
        <v>32</v>
      </c>
      <c r="T34" t="s">
        <v>711</v>
      </c>
      <c r="U34" t="s">
        <v>621</v>
      </c>
      <c r="V34" t="s">
        <v>622</v>
      </c>
      <c r="W34" t="s">
        <v>771</v>
      </c>
      <c r="X34" t="s">
        <v>662</v>
      </c>
      <c r="Y34" t="s">
        <v>772</v>
      </c>
      <c r="Z34" t="s">
        <v>773</v>
      </c>
      <c r="AA34" t="s">
        <v>774</v>
      </c>
      <c r="AB34" t="s">
        <v>775</v>
      </c>
      <c r="AC34" t="s">
        <v>718</v>
      </c>
      <c r="AD34" t="s">
        <v>630</v>
      </c>
      <c r="AE34" t="s">
        <v>614</v>
      </c>
      <c r="AF34" t="s">
        <v>614</v>
      </c>
      <c r="AG34" t="s">
        <v>615</v>
      </c>
      <c r="AH34" t="s">
        <v>614</v>
      </c>
    </row>
    <row r="35" spans="1:34">
      <c r="A35" t="s">
        <v>532</v>
      </c>
      <c r="B35" t="str">
        <f t="shared" si="1"/>
        <v>Assess PhD applications</v>
      </c>
      <c r="C35" t="s">
        <v>599</v>
      </c>
      <c r="D35" s="27" t="s">
        <v>776</v>
      </c>
      <c r="E35" s="16">
        <v>2020</v>
      </c>
      <c r="G35" s="19" t="s">
        <v>777</v>
      </c>
      <c r="H35" s="22" t="s">
        <v>778</v>
      </c>
      <c r="I35" s="22"/>
      <c r="J35" s="22"/>
      <c r="K35" s="22"/>
      <c r="L35" s="22"/>
      <c r="R35" t="s">
        <v>447</v>
      </c>
      <c r="S35" s="14">
        <v>33</v>
      </c>
      <c r="T35" t="s">
        <v>620</v>
      </c>
      <c r="U35" t="s">
        <v>621</v>
      </c>
      <c r="V35" t="s">
        <v>622</v>
      </c>
      <c r="W35" t="s">
        <v>779</v>
      </c>
      <c r="X35" t="s">
        <v>662</v>
      </c>
      <c r="Y35" t="s">
        <v>780</v>
      </c>
      <c r="Z35" t="s">
        <v>781</v>
      </c>
      <c r="AA35" t="s">
        <v>782</v>
      </c>
      <c r="AB35" t="s">
        <v>783</v>
      </c>
      <c r="AC35" t="s">
        <v>726</v>
      </c>
      <c r="AD35" t="s">
        <v>630</v>
      </c>
      <c r="AE35" t="s">
        <v>614</v>
      </c>
      <c r="AF35" t="s">
        <v>614</v>
      </c>
      <c r="AG35" t="s">
        <v>615</v>
      </c>
      <c r="AH35" t="s">
        <v>784</v>
      </c>
    </row>
    <row r="36" spans="1:34">
      <c r="A36" t="s">
        <v>719</v>
      </c>
      <c r="B36" t="str">
        <f t="shared" si="1"/>
        <v>Detect and prevent cheating</v>
      </c>
      <c r="C36" t="s">
        <v>599</v>
      </c>
      <c r="D36" s="27" t="s">
        <v>785</v>
      </c>
      <c r="E36" s="16">
        <v>2020</v>
      </c>
      <c r="G36" s="19" t="s">
        <v>786</v>
      </c>
      <c r="H36" s="29" t="s">
        <v>787</v>
      </c>
      <c r="I36" s="29"/>
      <c r="J36" s="29"/>
      <c r="K36" s="29"/>
      <c r="L36" s="29"/>
      <c r="R36" t="s">
        <v>447</v>
      </c>
      <c r="S36" s="14">
        <v>34</v>
      </c>
      <c r="T36" t="s">
        <v>620</v>
      </c>
      <c r="U36" t="s">
        <v>621</v>
      </c>
      <c r="V36" t="s">
        <v>622</v>
      </c>
      <c r="W36" t="s">
        <v>788</v>
      </c>
      <c r="X36" t="s">
        <v>662</v>
      </c>
      <c r="Y36" t="s">
        <v>673</v>
      </c>
      <c r="Z36" t="s">
        <v>723</v>
      </c>
      <c r="AA36" t="s">
        <v>789</v>
      </c>
      <c r="AB36" t="s">
        <v>790</v>
      </c>
      <c r="AC36" t="s">
        <v>726</v>
      </c>
      <c r="AD36" t="s">
        <v>630</v>
      </c>
      <c r="AE36" t="s">
        <v>614</v>
      </c>
      <c r="AF36" t="s">
        <v>614</v>
      </c>
      <c r="AG36" t="s">
        <v>615</v>
      </c>
      <c r="AH36" t="s">
        <v>614</v>
      </c>
    </row>
    <row r="37" spans="1:34">
      <c r="A37" t="s">
        <v>719</v>
      </c>
      <c r="B37" t="str">
        <f t="shared" si="1"/>
        <v>Identify and monitor students</v>
      </c>
      <c r="C37" t="s">
        <v>599</v>
      </c>
      <c r="D37" s="27" t="s">
        <v>791</v>
      </c>
      <c r="E37" s="16">
        <v>2020</v>
      </c>
      <c r="G37" s="19" t="s">
        <v>792</v>
      </c>
      <c r="H37" s="22" t="s">
        <v>793</v>
      </c>
      <c r="I37" s="22"/>
      <c r="J37" s="22"/>
      <c r="K37" s="22"/>
      <c r="L37" s="22"/>
      <c r="R37" t="s">
        <v>447</v>
      </c>
      <c r="S37" s="14">
        <v>35</v>
      </c>
      <c r="T37" t="s">
        <v>620</v>
      </c>
      <c r="U37" t="s">
        <v>621</v>
      </c>
      <c r="V37" t="s">
        <v>622</v>
      </c>
      <c r="W37" t="s">
        <v>788</v>
      </c>
      <c r="X37" t="s">
        <v>662</v>
      </c>
      <c r="Y37" t="s">
        <v>673</v>
      </c>
      <c r="Z37" t="s">
        <v>794</v>
      </c>
      <c r="AA37" t="s">
        <v>795</v>
      </c>
      <c r="AB37" t="s">
        <v>796</v>
      </c>
      <c r="AC37" t="s">
        <v>726</v>
      </c>
      <c r="AD37" t="s">
        <v>630</v>
      </c>
      <c r="AE37" t="s">
        <v>614</v>
      </c>
      <c r="AF37" t="s">
        <v>614</v>
      </c>
      <c r="AG37" t="s">
        <v>615</v>
      </c>
      <c r="AH37" t="s">
        <v>614</v>
      </c>
    </row>
    <row r="38" spans="1:34">
      <c r="A38" t="s">
        <v>719</v>
      </c>
      <c r="B38" t="str">
        <f t="shared" si="1"/>
        <v>Detect and prevent cheating</v>
      </c>
      <c r="C38" t="s">
        <v>599</v>
      </c>
      <c r="D38" s="27" t="s">
        <v>797</v>
      </c>
      <c r="E38" s="16">
        <v>2020</v>
      </c>
      <c r="G38" s="19" t="s">
        <v>798</v>
      </c>
      <c r="H38" s="29" t="s">
        <v>799</v>
      </c>
      <c r="I38" s="29"/>
      <c r="J38" s="29"/>
      <c r="K38" s="29"/>
      <c r="L38" s="29"/>
      <c r="R38" t="s">
        <v>447</v>
      </c>
      <c r="S38" s="14">
        <v>36</v>
      </c>
      <c r="T38" t="s">
        <v>620</v>
      </c>
      <c r="U38" t="s">
        <v>621</v>
      </c>
      <c r="V38" t="s">
        <v>622</v>
      </c>
      <c r="W38" t="s">
        <v>800</v>
      </c>
      <c r="X38" t="s">
        <v>662</v>
      </c>
      <c r="Y38" t="s">
        <v>673</v>
      </c>
      <c r="Z38" t="s">
        <v>723</v>
      </c>
      <c r="AA38" t="s">
        <v>801</v>
      </c>
      <c r="AB38" t="s">
        <v>802</v>
      </c>
      <c r="AC38" t="s">
        <v>726</v>
      </c>
      <c r="AD38" t="s">
        <v>630</v>
      </c>
      <c r="AE38" t="s">
        <v>614</v>
      </c>
      <c r="AF38" t="s">
        <v>614</v>
      </c>
      <c r="AG38" t="s">
        <v>803</v>
      </c>
      <c r="AH38" t="s">
        <v>614</v>
      </c>
    </row>
    <row r="39" spans="1:34">
      <c r="A39" t="s">
        <v>719</v>
      </c>
      <c r="B39" t="str">
        <f t="shared" si="1"/>
        <v>Detect and prevent cheating</v>
      </c>
      <c r="C39" t="s">
        <v>599</v>
      </c>
      <c r="D39" s="27" t="s">
        <v>804</v>
      </c>
      <c r="E39" s="16">
        <v>2020</v>
      </c>
      <c r="G39" s="19" t="s">
        <v>805</v>
      </c>
      <c r="H39" s="30" t="s">
        <v>806</v>
      </c>
      <c r="I39" s="30"/>
      <c r="J39" s="30"/>
      <c r="K39" s="30"/>
      <c r="L39" s="30"/>
      <c r="R39" t="s">
        <v>447</v>
      </c>
      <c r="S39" s="14">
        <v>37</v>
      </c>
      <c r="T39" t="s">
        <v>620</v>
      </c>
      <c r="U39" t="s">
        <v>621</v>
      </c>
      <c r="V39" t="s">
        <v>622</v>
      </c>
      <c r="W39" t="s">
        <v>740</v>
      </c>
      <c r="X39" t="s">
        <v>662</v>
      </c>
      <c r="Y39" t="s">
        <v>807</v>
      </c>
      <c r="Z39" t="s">
        <v>723</v>
      </c>
      <c r="AA39" t="s">
        <v>808</v>
      </c>
      <c r="AB39" t="s">
        <v>802</v>
      </c>
      <c r="AC39" t="s">
        <v>726</v>
      </c>
      <c r="AD39" t="s">
        <v>630</v>
      </c>
      <c r="AE39" t="s">
        <v>614</v>
      </c>
      <c r="AF39" t="s">
        <v>614</v>
      </c>
      <c r="AG39" t="s">
        <v>803</v>
      </c>
      <c r="AH39" t="s">
        <v>614</v>
      </c>
    </row>
    <row r="40" spans="1:34">
      <c r="A40" t="s">
        <v>719</v>
      </c>
      <c r="B40" t="str">
        <f t="shared" si="1"/>
        <v>Detect and prevent cheating</v>
      </c>
      <c r="C40" t="s">
        <v>599</v>
      </c>
      <c r="D40" s="27" t="s">
        <v>809</v>
      </c>
      <c r="E40" s="16">
        <v>2020</v>
      </c>
      <c r="G40" s="19" t="s">
        <v>810</v>
      </c>
      <c r="H40" s="22" t="s">
        <v>811</v>
      </c>
      <c r="I40" s="22"/>
      <c r="J40" s="22"/>
      <c r="K40" s="22"/>
      <c r="L40" s="22"/>
      <c r="R40" t="s">
        <v>447</v>
      </c>
      <c r="S40" s="14">
        <v>38</v>
      </c>
      <c r="T40" t="s">
        <v>812</v>
      </c>
      <c r="U40" t="s">
        <v>621</v>
      </c>
      <c r="V40" t="s">
        <v>622</v>
      </c>
      <c r="W40" t="s">
        <v>740</v>
      </c>
      <c r="X40" t="s">
        <v>662</v>
      </c>
      <c r="Y40" t="s">
        <v>807</v>
      </c>
      <c r="Z40" t="s">
        <v>723</v>
      </c>
      <c r="AA40" t="s">
        <v>724</v>
      </c>
      <c r="AB40" t="s">
        <v>813</v>
      </c>
      <c r="AC40" t="s">
        <v>726</v>
      </c>
      <c r="AD40" t="s">
        <v>630</v>
      </c>
      <c r="AE40" t="s">
        <v>614</v>
      </c>
      <c r="AF40" t="s">
        <v>614</v>
      </c>
      <c r="AG40" t="s">
        <v>814</v>
      </c>
      <c r="AH40" t="s">
        <v>614</v>
      </c>
    </row>
    <row r="41" spans="1:34">
      <c r="A41" t="s">
        <v>719</v>
      </c>
      <c r="B41" t="str">
        <f t="shared" si="1"/>
        <v>Detect and prevent cheating</v>
      </c>
      <c r="C41" t="s">
        <v>599</v>
      </c>
      <c r="D41" s="27" t="s">
        <v>815</v>
      </c>
      <c r="E41" s="16">
        <v>2020</v>
      </c>
      <c r="G41" s="19" t="s">
        <v>816</v>
      </c>
      <c r="H41" s="22" t="s">
        <v>817</v>
      </c>
      <c r="I41" s="22"/>
      <c r="J41" s="22"/>
      <c r="K41" s="22"/>
      <c r="L41" s="22"/>
      <c r="R41" t="s">
        <v>447</v>
      </c>
      <c r="S41" s="14">
        <v>39</v>
      </c>
      <c r="T41" t="s">
        <v>620</v>
      </c>
      <c r="U41" t="s">
        <v>621</v>
      </c>
      <c r="V41" t="s">
        <v>622</v>
      </c>
      <c r="W41" t="s">
        <v>740</v>
      </c>
      <c r="X41" t="s">
        <v>662</v>
      </c>
      <c r="Y41" t="s">
        <v>807</v>
      </c>
      <c r="Z41" t="s">
        <v>723</v>
      </c>
      <c r="AA41" t="s">
        <v>610</v>
      </c>
      <c r="AB41" t="s">
        <v>818</v>
      </c>
      <c r="AC41" t="s">
        <v>726</v>
      </c>
      <c r="AD41" t="s">
        <v>630</v>
      </c>
      <c r="AE41" t="s">
        <v>614</v>
      </c>
      <c r="AF41" t="s">
        <v>614</v>
      </c>
      <c r="AG41" t="s">
        <v>735</v>
      </c>
      <c r="AH41" t="s">
        <v>614</v>
      </c>
    </row>
    <row r="42" spans="1:34">
      <c r="A42" t="s">
        <v>719</v>
      </c>
      <c r="B42" t="str">
        <f t="shared" si="1"/>
        <v>Detect and prevent cheating</v>
      </c>
      <c r="C42" t="s">
        <v>599</v>
      </c>
      <c r="D42" s="27" t="s">
        <v>819</v>
      </c>
      <c r="E42" s="16">
        <v>2020</v>
      </c>
      <c r="G42" s="19" t="s">
        <v>820</v>
      </c>
      <c r="H42" s="22" t="s">
        <v>821</v>
      </c>
      <c r="I42" s="22"/>
      <c r="J42" s="22"/>
      <c r="K42" s="22"/>
      <c r="L42" s="22"/>
      <c r="R42" t="s">
        <v>447</v>
      </c>
      <c r="S42" s="14">
        <v>40</v>
      </c>
      <c r="T42" t="s">
        <v>620</v>
      </c>
      <c r="U42" t="s">
        <v>621</v>
      </c>
      <c r="V42" t="s">
        <v>622</v>
      </c>
      <c r="W42" t="s">
        <v>822</v>
      </c>
      <c r="X42" t="s">
        <v>662</v>
      </c>
      <c r="Y42" t="s">
        <v>673</v>
      </c>
      <c r="Z42" t="s">
        <v>723</v>
      </c>
      <c r="AA42" t="s">
        <v>823</v>
      </c>
      <c r="AB42" t="s">
        <v>824</v>
      </c>
      <c r="AC42" t="s">
        <v>726</v>
      </c>
      <c r="AD42" t="s">
        <v>630</v>
      </c>
      <c r="AE42" t="s">
        <v>614</v>
      </c>
      <c r="AF42" t="s">
        <v>614</v>
      </c>
      <c r="AG42" t="s">
        <v>615</v>
      </c>
      <c r="AH42" t="s">
        <v>614</v>
      </c>
    </row>
    <row r="43" spans="1:34">
      <c r="A43" t="s">
        <v>719</v>
      </c>
      <c r="B43" t="str">
        <f t="shared" si="1"/>
        <v>Detect and prevent cheating</v>
      </c>
      <c r="C43" t="s">
        <v>599</v>
      </c>
      <c r="D43" s="27" t="s">
        <v>825</v>
      </c>
      <c r="E43" s="16">
        <v>2020</v>
      </c>
      <c r="G43" s="19" t="s">
        <v>826</v>
      </c>
      <c r="H43" s="22" t="s">
        <v>827</v>
      </c>
      <c r="I43" s="22"/>
      <c r="J43" s="22"/>
      <c r="K43" s="22"/>
      <c r="L43" s="22"/>
      <c r="R43" t="s">
        <v>447</v>
      </c>
      <c r="S43" s="14">
        <v>41</v>
      </c>
      <c r="T43" t="s">
        <v>828</v>
      </c>
      <c r="U43" t="s">
        <v>621</v>
      </c>
      <c r="V43" t="s">
        <v>622</v>
      </c>
      <c r="W43" t="s">
        <v>829</v>
      </c>
      <c r="X43" t="s">
        <v>662</v>
      </c>
      <c r="Y43" t="s">
        <v>673</v>
      </c>
      <c r="Z43" t="s">
        <v>723</v>
      </c>
      <c r="AA43" t="s">
        <v>823</v>
      </c>
      <c r="AB43" t="s">
        <v>824</v>
      </c>
      <c r="AC43" t="s">
        <v>726</v>
      </c>
      <c r="AD43" t="s">
        <v>630</v>
      </c>
      <c r="AE43" t="s">
        <v>614</v>
      </c>
      <c r="AF43" t="s">
        <v>614</v>
      </c>
      <c r="AG43" t="s">
        <v>615</v>
      </c>
      <c r="AH43" t="s">
        <v>614</v>
      </c>
    </row>
    <row r="44" spans="1:34">
      <c r="A44" t="s">
        <v>830</v>
      </c>
      <c r="B44" t="str">
        <f t="shared" si="1"/>
        <v>Grade student work</v>
      </c>
      <c r="C44" t="s">
        <v>599</v>
      </c>
      <c r="D44" s="27" t="s">
        <v>831</v>
      </c>
      <c r="E44" s="16">
        <v>2020</v>
      </c>
      <c r="G44" s="19" t="s">
        <v>832</v>
      </c>
      <c r="H44" s="47" t="s">
        <v>833</v>
      </c>
      <c r="I44" s="22"/>
      <c r="J44" s="22"/>
      <c r="K44" s="22"/>
      <c r="L44" s="22"/>
      <c r="R44" t="s">
        <v>447</v>
      </c>
      <c r="S44" s="14">
        <v>42</v>
      </c>
      <c r="T44" t="s">
        <v>620</v>
      </c>
      <c r="U44" t="s">
        <v>621</v>
      </c>
      <c r="V44" t="s">
        <v>622</v>
      </c>
      <c r="W44" t="s">
        <v>834</v>
      </c>
      <c r="X44" t="s">
        <v>662</v>
      </c>
      <c r="Y44" t="s">
        <v>835</v>
      </c>
      <c r="Z44" t="s">
        <v>836</v>
      </c>
      <c r="AA44" t="s">
        <v>837</v>
      </c>
      <c r="AB44" t="s">
        <v>838</v>
      </c>
      <c r="AC44" t="s">
        <v>726</v>
      </c>
      <c r="AD44" t="s">
        <v>630</v>
      </c>
      <c r="AE44" t="s">
        <v>614</v>
      </c>
      <c r="AF44" t="s">
        <v>614</v>
      </c>
      <c r="AG44" t="s">
        <v>735</v>
      </c>
      <c r="AH44" t="s">
        <v>614</v>
      </c>
    </row>
    <row r="45" spans="1:34">
      <c r="A45" t="s">
        <v>839</v>
      </c>
      <c r="B45" t="str">
        <f t="shared" si="1"/>
        <v>Predict exam results</v>
      </c>
      <c r="C45" t="s">
        <v>599</v>
      </c>
      <c r="D45" s="27" t="s">
        <v>840</v>
      </c>
      <c r="E45" s="16">
        <v>2020</v>
      </c>
      <c r="G45" s="19" t="s">
        <v>841</v>
      </c>
      <c r="H45" s="29" t="s">
        <v>842</v>
      </c>
      <c r="I45" s="29"/>
      <c r="J45" s="29"/>
      <c r="K45" s="29"/>
      <c r="L45" s="29"/>
      <c r="R45" t="s">
        <v>447</v>
      </c>
      <c r="S45" s="14">
        <v>43</v>
      </c>
      <c r="T45" t="s">
        <v>843</v>
      </c>
      <c r="U45" t="s">
        <v>621</v>
      </c>
      <c r="V45" t="s">
        <v>622</v>
      </c>
      <c r="W45" t="s">
        <v>844</v>
      </c>
      <c r="X45" t="s">
        <v>662</v>
      </c>
      <c r="Y45" t="s">
        <v>845</v>
      </c>
      <c r="Z45" t="s">
        <v>846</v>
      </c>
      <c r="AA45" t="s">
        <v>789</v>
      </c>
      <c r="AB45" t="s">
        <v>847</v>
      </c>
      <c r="AC45" t="s">
        <v>726</v>
      </c>
      <c r="AD45" t="s">
        <v>630</v>
      </c>
      <c r="AE45" t="s">
        <v>614</v>
      </c>
      <c r="AF45" t="s">
        <v>614</v>
      </c>
      <c r="AG45" t="s">
        <v>735</v>
      </c>
      <c r="AH45" t="s">
        <v>614</v>
      </c>
    </row>
    <row r="46" spans="1:34">
      <c r="A46" t="s">
        <v>767</v>
      </c>
      <c r="B46" t="str">
        <f t="shared" si="1"/>
        <v>Strengthen safety/security</v>
      </c>
      <c r="C46" t="s">
        <v>599</v>
      </c>
      <c r="D46" s="27" t="s">
        <v>848</v>
      </c>
      <c r="E46" s="16">
        <v>2020</v>
      </c>
      <c r="G46" s="19" t="s">
        <v>849</v>
      </c>
      <c r="H46" s="22" t="s">
        <v>850</v>
      </c>
      <c r="I46" s="22"/>
      <c r="J46" s="22"/>
      <c r="K46" s="22"/>
      <c r="L46" s="22"/>
      <c r="R46" t="s">
        <v>447</v>
      </c>
      <c r="S46" s="14">
        <v>44</v>
      </c>
      <c r="T46" t="s">
        <v>620</v>
      </c>
      <c r="U46" t="s">
        <v>621</v>
      </c>
      <c r="V46" t="s">
        <v>622</v>
      </c>
      <c r="W46" t="s">
        <v>851</v>
      </c>
      <c r="X46" t="s">
        <v>662</v>
      </c>
      <c r="Y46" t="s">
        <v>673</v>
      </c>
      <c r="Z46" t="s">
        <v>852</v>
      </c>
      <c r="AA46" t="s">
        <v>853</v>
      </c>
      <c r="AB46" t="s">
        <v>854</v>
      </c>
      <c r="AC46" t="s">
        <v>726</v>
      </c>
      <c r="AD46" t="s">
        <v>630</v>
      </c>
      <c r="AE46" t="s">
        <v>614</v>
      </c>
      <c r="AF46" t="s">
        <v>614</v>
      </c>
      <c r="AG46" t="s">
        <v>615</v>
      </c>
      <c r="AH46" t="s">
        <v>855</v>
      </c>
    </row>
    <row r="47" spans="1:34">
      <c r="A47" t="s">
        <v>839</v>
      </c>
      <c r="B47" t="str">
        <f t="shared" si="1"/>
        <v>Determine exam results</v>
      </c>
      <c r="C47" t="s">
        <v>599</v>
      </c>
      <c r="D47" s="27" t="s">
        <v>856</v>
      </c>
      <c r="E47" s="16">
        <v>2020</v>
      </c>
      <c r="G47" s="19" t="s">
        <v>857</v>
      </c>
      <c r="H47" s="22" t="s">
        <v>858</v>
      </c>
      <c r="I47" s="22"/>
      <c r="J47" s="22"/>
      <c r="K47" s="22"/>
      <c r="L47" s="22"/>
      <c r="R47" t="s">
        <v>447</v>
      </c>
      <c r="S47" s="14">
        <v>45</v>
      </c>
      <c r="T47" t="s">
        <v>859</v>
      </c>
      <c r="U47" t="s">
        <v>860</v>
      </c>
      <c r="V47" t="s">
        <v>622</v>
      </c>
      <c r="W47" t="s">
        <v>861</v>
      </c>
      <c r="X47" t="s">
        <v>662</v>
      </c>
      <c r="Y47" t="s">
        <v>845</v>
      </c>
      <c r="Z47" t="s">
        <v>862</v>
      </c>
      <c r="AA47" t="s">
        <v>863</v>
      </c>
      <c r="AB47" t="s">
        <v>864</v>
      </c>
      <c r="AC47" t="s">
        <v>726</v>
      </c>
      <c r="AD47" t="s">
        <v>630</v>
      </c>
      <c r="AE47" t="s">
        <v>614</v>
      </c>
      <c r="AF47" t="s">
        <v>614</v>
      </c>
      <c r="AG47" t="s">
        <v>615</v>
      </c>
      <c r="AH47" t="s">
        <v>614</v>
      </c>
    </row>
    <row r="48" spans="1:34">
      <c r="A48" t="s">
        <v>839</v>
      </c>
      <c r="B48" t="str">
        <f t="shared" si="1"/>
        <v>Determine exam results</v>
      </c>
      <c r="C48" t="s">
        <v>599</v>
      </c>
      <c r="D48" s="27" t="s">
        <v>865</v>
      </c>
      <c r="E48" s="16">
        <v>2020</v>
      </c>
      <c r="G48" s="19" t="s">
        <v>866</v>
      </c>
      <c r="H48" s="22" t="s">
        <v>867</v>
      </c>
      <c r="I48" s="22"/>
      <c r="J48" s="22"/>
      <c r="K48" s="22"/>
      <c r="L48" s="22"/>
      <c r="R48" t="s">
        <v>447</v>
      </c>
      <c r="S48" s="14">
        <v>46</v>
      </c>
      <c r="T48" t="s">
        <v>868</v>
      </c>
      <c r="U48" t="s">
        <v>860</v>
      </c>
      <c r="V48" t="s">
        <v>622</v>
      </c>
      <c r="W48" t="s">
        <v>869</v>
      </c>
      <c r="X48" t="s">
        <v>662</v>
      </c>
      <c r="Y48" t="s">
        <v>845</v>
      </c>
      <c r="Z48" t="s">
        <v>862</v>
      </c>
      <c r="AA48" t="s">
        <v>863</v>
      </c>
      <c r="AB48" t="s">
        <v>864</v>
      </c>
      <c r="AC48" t="s">
        <v>726</v>
      </c>
      <c r="AD48" t="s">
        <v>630</v>
      </c>
      <c r="AE48" t="s">
        <v>614</v>
      </c>
      <c r="AF48" t="s">
        <v>614</v>
      </c>
      <c r="AG48" t="s">
        <v>870</v>
      </c>
      <c r="AH48" t="s">
        <v>871</v>
      </c>
    </row>
    <row r="49" spans="1:34">
      <c r="A49" t="s">
        <v>839</v>
      </c>
      <c r="B49" t="str">
        <f t="shared" si="1"/>
        <v>Determine exam results</v>
      </c>
      <c r="C49" t="s">
        <v>599</v>
      </c>
      <c r="D49" s="27" t="s">
        <v>872</v>
      </c>
      <c r="E49" s="16">
        <v>2020</v>
      </c>
      <c r="G49" s="19" t="s">
        <v>873</v>
      </c>
      <c r="H49" s="22" t="s">
        <v>874</v>
      </c>
      <c r="I49" s="22"/>
      <c r="J49" s="22"/>
      <c r="K49" s="22"/>
      <c r="L49" s="22"/>
      <c r="R49" t="s">
        <v>447</v>
      </c>
      <c r="S49" s="14">
        <v>47</v>
      </c>
      <c r="T49" t="s">
        <v>875</v>
      </c>
      <c r="U49" t="s">
        <v>860</v>
      </c>
      <c r="V49" t="s">
        <v>622</v>
      </c>
      <c r="W49" t="s">
        <v>876</v>
      </c>
      <c r="X49" t="s">
        <v>662</v>
      </c>
      <c r="Y49" t="s">
        <v>845</v>
      </c>
      <c r="Z49" t="s">
        <v>862</v>
      </c>
      <c r="AA49" t="s">
        <v>863</v>
      </c>
      <c r="AB49" t="s">
        <v>877</v>
      </c>
      <c r="AC49" t="s">
        <v>726</v>
      </c>
      <c r="AD49" t="s">
        <v>630</v>
      </c>
      <c r="AE49" t="s">
        <v>614</v>
      </c>
      <c r="AF49" t="s">
        <v>614</v>
      </c>
      <c r="AG49" t="s">
        <v>878</v>
      </c>
      <c r="AH49" t="s">
        <v>871</v>
      </c>
    </row>
    <row r="50" spans="1:34">
      <c r="A50" t="s">
        <v>767</v>
      </c>
      <c r="B50" t="str">
        <f t="shared" si="1"/>
        <v>Verify student identity</v>
      </c>
      <c r="C50" t="s">
        <v>599</v>
      </c>
      <c r="D50" s="27" t="s">
        <v>879</v>
      </c>
      <c r="E50" s="16">
        <v>2020</v>
      </c>
      <c r="G50" s="19" t="s">
        <v>880</v>
      </c>
      <c r="H50" s="22" t="s">
        <v>881</v>
      </c>
      <c r="I50" s="22"/>
      <c r="J50" s="22"/>
      <c r="K50" s="22"/>
      <c r="L50" s="22"/>
      <c r="R50" t="s">
        <v>447</v>
      </c>
      <c r="S50" s="14">
        <v>48</v>
      </c>
      <c r="T50" t="s">
        <v>711</v>
      </c>
      <c r="U50" t="s">
        <v>860</v>
      </c>
      <c r="V50" t="s">
        <v>622</v>
      </c>
      <c r="W50" t="s">
        <v>882</v>
      </c>
      <c r="X50" t="s">
        <v>662</v>
      </c>
      <c r="Y50" t="s">
        <v>883</v>
      </c>
      <c r="Z50" t="s">
        <v>773</v>
      </c>
      <c r="AA50" t="s">
        <v>653</v>
      </c>
      <c r="AB50" t="s">
        <v>725</v>
      </c>
      <c r="AC50" t="s">
        <v>726</v>
      </c>
      <c r="AD50" t="s">
        <v>630</v>
      </c>
      <c r="AE50" t="s">
        <v>614</v>
      </c>
      <c r="AF50" t="s">
        <v>614</v>
      </c>
      <c r="AG50" t="s">
        <v>615</v>
      </c>
      <c r="AH50" t="s">
        <v>614</v>
      </c>
    </row>
    <row r="51" spans="1:34">
      <c r="A51" t="s">
        <v>830</v>
      </c>
      <c r="B51" t="str">
        <f t="shared" si="1"/>
        <v>Assess &amp; score student essays</v>
      </c>
      <c r="C51" t="s">
        <v>599</v>
      </c>
      <c r="D51" s="15" t="s">
        <v>884</v>
      </c>
      <c r="E51" s="16">
        <v>2019</v>
      </c>
      <c r="G51" s="19" t="s">
        <v>885</v>
      </c>
      <c r="H51" s="22" t="s">
        <v>886</v>
      </c>
      <c r="I51" s="22"/>
      <c r="J51" s="22"/>
      <c r="K51" s="22"/>
      <c r="L51" s="22"/>
      <c r="R51" t="s">
        <v>447</v>
      </c>
      <c r="S51" s="14">
        <v>49</v>
      </c>
      <c r="T51" t="s">
        <v>620</v>
      </c>
      <c r="U51" t="s">
        <v>621</v>
      </c>
      <c r="V51" t="s">
        <v>622</v>
      </c>
      <c r="W51" t="s">
        <v>887</v>
      </c>
      <c r="X51" t="s">
        <v>662</v>
      </c>
      <c r="Y51" t="s">
        <v>780</v>
      </c>
      <c r="Z51" t="s">
        <v>888</v>
      </c>
      <c r="AA51" t="s">
        <v>774</v>
      </c>
      <c r="AB51" t="s">
        <v>889</v>
      </c>
      <c r="AC51" t="s">
        <v>726</v>
      </c>
      <c r="AD51" t="s">
        <v>630</v>
      </c>
      <c r="AE51" t="s">
        <v>614</v>
      </c>
      <c r="AF51" t="s">
        <v>614</v>
      </c>
      <c r="AG51" t="s">
        <v>615</v>
      </c>
      <c r="AH51" t="s">
        <v>614</v>
      </c>
    </row>
    <row r="52" spans="1:34">
      <c r="A52" t="s">
        <v>767</v>
      </c>
      <c r="B52" t="str">
        <f t="shared" si="1"/>
        <v>Strengthen security</v>
      </c>
      <c r="C52" t="s">
        <v>599</v>
      </c>
      <c r="D52" s="15" t="s">
        <v>890</v>
      </c>
      <c r="E52" s="16">
        <v>2019</v>
      </c>
      <c r="G52" s="31" t="s">
        <v>891</v>
      </c>
      <c r="H52" s="22" t="s">
        <v>892</v>
      </c>
      <c r="I52" s="22"/>
      <c r="J52" s="22"/>
      <c r="K52" s="22"/>
      <c r="L52" s="22"/>
      <c r="R52" t="s">
        <v>447</v>
      </c>
      <c r="S52" s="14">
        <v>50</v>
      </c>
      <c r="T52" t="s">
        <v>893</v>
      </c>
      <c r="U52" t="s">
        <v>621</v>
      </c>
      <c r="V52" t="s">
        <v>622</v>
      </c>
      <c r="W52" t="s">
        <v>894</v>
      </c>
      <c r="X52" t="s">
        <v>662</v>
      </c>
      <c r="Y52" t="s">
        <v>673</v>
      </c>
      <c r="Z52" t="s">
        <v>626</v>
      </c>
      <c r="AA52" t="s">
        <v>895</v>
      </c>
      <c r="AB52" t="s">
        <v>725</v>
      </c>
      <c r="AC52" t="s">
        <v>726</v>
      </c>
      <c r="AD52" t="s">
        <v>630</v>
      </c>
      <c r="AE52" t="s">
        <v>614</v>
      </c>
      <c r="AF52" t="s">
        <v>614</v>
      </c>
      <c r="AG52" t="s">
        <v>615</v>
      </c>
      <c r="AH52" t="s">
        <v>896</v>
      </c>
    </row>
    <row r="53" spans="1:34">
      <c r="A53" t="s">
        <v>767</v>
      </c>
      <c r="B53" t="str">
        <f t="shared" si="1"/>
        <v>Strengthen security</v>
      </c>
      <c r="C53" t="s">
        <v>599</v>
      </c>
      <c r="D53" s="15" t="s">
        <v>897</v>
      </c>
      <c r="E53" s="16">
        <v>2019</v>
      </c>
      <c r="G53" s="31" t="s">
        <v>898</v>
      </c>
      <c r="H53" s="22" t="s">
        <v>899</v>
      </c>
      <c r="I53" s="22"/>
      <c r="J53" s="22"/>
      <c r="K53" s="22"/>
      <c r="L53" s="22"/>
      <c r="R53" t="s">
        <v>447</v>
      </c>
      <c r="S53" s="14">
        <v>51</v>
      </c>
      <c r="T53" t="s">
        <v>900</v>
      </c>
      <c r="U53" t="s">
        <v>621</v>
      </c>
      <c r="V53" t="s">
        <v>622</v>
      </c>
      <c r="W53" t="s">
        <v>901</v>
      </c>
      <c r="X53" t="s">
        <v>662</v>
      </c>
      <c r="Y53" t="s">
        <v>673</v>
      </c>
      <c r="Z53" t="s">
        <v>626</v>
      </c>
      <c r="AA53" t="s">
        <v>640</v>
      </c>
      <c r="AB53" t="s">
        <v>725</v>
      </c>
      <c r="AC53" t="s">
        <v>726</v>
      </c>
      <c r="AD53" t="s">
        <v>630</v>
      </c>
      <c r="AE53" t="s">
        <v>614</v>
      </c>
      <c r="AF53" t="s">
        <v>614</v>
      </c>
      <c r="AG53" t="s">
        <v>615</v>
      </c>
      <c r="AH53" t="s">
        <v>896</v>
      </c>
    </row>
    <row r="54" spans="1:34">
      <c r="A54" t="s">
        <v>767</v>
      </c>
      <c r="B54" t="str">
        <f t="shared" si="1"/>
        <v>Record student attendance/absence</v>
      </c>
      <c r="C54" t="s">
        <v>599</v>
      </c>
      <c r="D54" s="27" t="s">
        <v>902</v>
      </c>
      <c r="E54" s="16">
        <v>2019</v>
      </c>
      <c r="G54" s="31" t="s">
        <v>903</v>
      </c>
      <c r="H54" s="22" t="s">
        <v>904</v>
      </c>
      <c r="I54" s="22"/>
      <c r="J54" s="22"/>
      <c r="K54" s="22"/>
      <c r="L54" s="22"/>
      <c r="R54" t="s">
        <v>447</v>
      </c>
      <c r="S54" s="14">
        <v>52</v>
      </c>
      <c r="T54" t="s">
        <v>905</v>
      </c>
      <c r="U54" t="s">
        <v>621</v>
      </c>
      <c r="V54" t="s">
        <v>622</v>
      </c>
      <c r="W54" t="s">
        <v>906</v>
      </c>
      <c r="X54" t="s">
        <v>662</v>
      </c>
      <c r="Y54" t="s">
        <v>673</v>
      </c>
      <c r="Z54" t="s">
        <v>907</v>
      </c>
      <c r="AA54" t="s">
        <v>908</v>
      </c>
      <c r="AB54" t="s">
        <v>854</v>
      </c>
      <c r="AC54" t="s">
        <v>726</v>
      </c>
      <c r="AD54" t="s">
        <v>630</v>
      </c>
      <c r="AE54" t="s">
        <v>614</v>
      </c>
      <c r="AF54" t="s">
        <v>614</v>
      </c>
      <c r="AG54" t="s">
        <v>615</v>
      </c>
      <c r="AH54" t="s">
        <v>614</v>
      </c>
    </row>
    <row r="55" spans="1:34">
      <c r="A55" t="s">
        <v>767</v>
      </c>
      <c r="B55" t="str">
        <f t="shared" si="1"/>
        <v>Strengthen security</v>
      </c>
      <c r="C55" t="s">
        <v>599</v>
      </c>
      <c r="D55" s="27" t="s">
        <v>909</v>
      </c>
      <c r="E55" s="16">
        <v>2019</v>
      </c>
      <c r="G55" s="19" t="s">
        <v>910</v>
      </c>
      <c r="H55" s="22" t="s">
        <v>911</v>
      </c>
      <c r="I55" s="22"/>
      <c r="J55" s="22"/>
      <c r="K55" s="22"/>
      <c r="L55" s="22"/>
      <c r="R55" t="s">
        <v>447</v>
      </c>
      <c r="S55" s="14">
        <v>53</v>
      </c>
      <c r="T55" t="s">
        <v>620</v>
      </c>
      <c r="U55" t="s">
        <v>860</v>
      </c>
      <c r="V55" t="s">
        <v>912</v>
      </c>
      <c r="W55" t="s">
        <v>913</v>
      </c>
      <c r="X55" t="s">
        <v>914</v>
      </c>
      <c r="Y55" t="s">
        <v>915</v>
      </c>
      <c r="Z55" t="s">
        <v>626</v>
      </c>
      <c r="AA55" t="s">
        <v>664</v>
      </c>
      <c r="AB55" t="s">
        <v>916</v>
      </c>
      <c r="AC55" t="s">
        <v>629</v>
      </c>
      <c r="AD55" t="s">
        <v>630</v>
      </c>
      <c r="AE55" t="s">
        <v>614</v>
      </c>
      <c r="AF55" t="s">
        <v>614</v>
      </c>
      <c r="AG55" t="s">
        <v>615</v>
      </c>
      <c r="AH55" t="s">
        <v>917</v>
      </c>
    </row>
    <row r="56" spans="1:34">
      <c r="A56" t="s">
        <v>632</v>
      </c>
      <c r="B56" t="str">
        <f t="shared" si="1"/>
        <v>Assess &amp; rank student behaviour</v>
      </c>
      <c r="C56" t="s">
        <v>599</v>
      </c>
      <c r="D56" s="27" t="s">
        <v>918</v>
      </c>
      <c r="E56" s="16">
        <v>2019</v>
      </c>
      <c r="G56" s="19" t="s">
        <v>919</v>
      </c>
      <c r="H56" s="22" t="s">
        <v>920</v>
      </c>
      <c r="I56" s="22"/>
      <c r="J56" s="22"/>
      <c r="K56" s="22"/>
      <c r="L56" s="22"/>
      <c r="R56" t="s">
        <v>447</v>
      </c>
      <c r="S56" s="14">
        <v>54</v>
      </c>
      <c r="T56" t="s">
        <v>921</v>
      </c>
      <c r="U56" t="s">
        <v>860</v>
      </c>
      <c r="V56" t="s">
        <v>922</v>
      </c>
      <c r="W56" t="s">
        <v>923</v>
      </c>
      <c r="X56" t="s">
        <v>924</v>
      </c>
      <c r="Y56" t="s">
        <v>925</v>
      </c>
      <c r="Z56" t="s">
        <v>926</v>
      </c>
      <c r="AA56" t="s">
        <v>610</v>
      </c>
      <c r="AB56" t="s">
        <v>854</v>
      </c>
      <c r="AC56" t="s">
        <v>726</v>
      </c>
      <c r="AD56" t="s">
        <v>630</v>
      </c>
      <c r="AE56" t="s">
        <v>614</v>
      </c>
      <c r="AF56" t="s">
        <v>614</v>
      </c>
      <c r="AG56" t="s">
        <v>615</v>
      </c>
      <c r="AH56" t="s">
        <v>614</v>
      </c>
    </row>
    <row r="57" spans="1:34">
      <c r="A57" t="s">
        <v>767</v>
      </c>
      <c r="B57" t="str">
        <f t="shared" si="1"/>
        <v>Reduce truancy</v>
      </c>
      <c r="C57" t="s">
        <v>599</v>
      </c>
      <c r="D57" s="27" t="s">
        <v>927</v>
      </c>
      <c r="E57" s="32">
        <v>2018</v>
      </c>
      <c r="G57" s="19" t="s">
        <v>928</v>
      </c>
      <c r="H57" s="22" t="s">
        <v>929</v>
      </c>
      <c r="I57" s="22"/>
      <c r="J57" s="22"/>
      <c r="K57" s="22"/>
      <c r="L57" s="22"/>
      <c r="R57" t="s">
        <v>447</v>
      </c>
      <c r="S57" s="14">
        <v>55</v>
      </c>
      <c r="T57" t="s">
        <v>921</v>
      </c>
      <c r="U57" t="s">
        <v>621</v>
      </c>
      <c r="V57" t="s">
        <v>930</v>
      </c>
      <c r="W57" t="s">
        <v>931</v>
      </c>
      <c r="X57" t="s">
        <v>662</v>
      </c>
      <c r="Y57" t="s">
        <v>673</v>
      </c>
      <c r="Z57" t="s">
        <v>932</v>
      </c>
      <c r="AA57" t="s">
        <v>933</v>
      </c>
      <c r="AB57" t="s">
        <v>854</v>
      </c>
      <c r="AC57" t="s">
        <v>726</v>
      </c>
      <c r="AD57" t="s">
        <v>630</v>
      </c>
      <c r="AE57" t="s">
        <v>614</v>
      </c>
      <c r="AF57" t="s">
        <v>614</v>
      </c>
      <c r="AG57" t="s">
        <v>615</v>
      </c>
      <c r="AH57" t="s">
        <v>614</v>
      </c>
    </row>
    <row r="58" spans="1:34">
      <c r="A58" t="s">
        <v>632</v>
      </c>
      <c r="B58" t="str">
        <f t="shared" si="1"/>
        <v>Assess student attentiveness</v>
      </c>
      <c r="C58" t="s">
        <v>599</v>
      </c>
      <c r="D58" s="27" t="s">
        <v>934</v>
      </c>
      <c r="E58" s="32">
        <v>2018</v>
      </c>
      <c r="G58" s="19" t="s">
        <v>935</v>
      </c>
      <c r="H58" s="22" t="s">
        <v>936</v>
      </c>
      <c r="I58" s="22"/>
      <c r="J58" s="22"/>
      <c r="K58" s="22"/>
      <c r="L58" s="22"/>
      <c r="R58" t="s">
        <v>447</v>
      </c>
      <c r="S58" s="14">
        <v>56</v>
      </c>
      <c r="T58" t="s">
        <v>921</v>
      </c>
      <c r="U58" t="s">
        <v>621</v>
      </c>
      <c r="V58" t="s">
        <v>937</v>
      </c>
      <c r="W58" t="s">
        <v>938</v>
      </c>
      <c r="X58" t="s">
        <v>939</v>
      </c>
      <c r="Y58" t="s">
        <v>925</v>
      </c>
      <c r="Z58" t="s">
        <v>940</v>
      </c>
      <c r="AA58" t="s">
        <v>782</v>
      </c>
      <c r="AB58" t="s">
        <v>941</v>
      </c>
      <c r="AC58" t="s">
        <v>726</v>
      </c>
      <c r="AD58" t="s">
        <v>630</v>
      </c>
      <c r="AE58" t="s">
        <v>614</v>
      </c>
      <c r="AF58" t="s">
        <v>614</v>
      </c>
      <c r="AG58" t="s">
        <v>615</v>
      </c>
      <c r="AH58" t="s">
        <v>631</v>
      </c>
    </row>
    <row r="59" spans="1:34">
      <c r="A59" t="s">
        <v>767</v>
      </c>
      <c r="B59" t="str">
        <f t="shared" si="1"/>
        <v>Strengthen security &amp; safety</v>
      </c>
      <c r="C59" t="s">
        <v>599</v>
      </c>
      <c r="D59" s="27" t="s">
        <v>942</v>
      </c>
      <c r="E59" s="33">
        <v>2018</v>
      </c>
      <c r="G59" s="19" t="s">
        <v>943</v>
      </c>
      <c r="H59" s="22" t="s">
        <v>944</v>
      </c>
      <c r="I59" s="22"/>
      <c r="J59" s="22"/>
      <c r="K59" s="22"/>
      <c r="L59" s="22"/>
      <c r="R59" t="s">
        <v>447</v>
      </c>
      <c r="S59" s="14">
        <v>57</v>
      </c>
      <c r="T59" t="s">
        <v>620</v>
      </c>
      <c r="U59" t="s">
        <v>621</v>
      </c>
      <c r="V59" t="s">
        <v>761</v>
      </c>
      <c r="W59" t="s">
        <v>945</v>
      </c>
      <c r="X59" t="s">
        <v>662</v>
      </c>
      <c r="Y59" t="s">
        <v>673</v>
      </c>
      <c r="Z59" t="s">
        <v>946</v>
      </c>
      <c r="AA59" t="s">
        <v>947</v>
      </c>
      <c r="AB59" t="s">
        <v>854</v>
      </c>
      <c r="AC59" t="s">
        <v>726</v>
      </c>
      <c r="AD59" t="s">
        <v>630</v>
      </c>
      <c r="AE59" t="s">
        <v>614</v>
      </c>
      <c r="AF59" t="s">
        <v>614</v>
      </c>
      <c r="AG59" t="s">
        <v>948</v>
      </c>
      <c r="AH59" t="s">
        <v>949</v>
      </c>
    </row>
    <row r="60" spans="1:34">
      <c r="A60" t="s">
        <v>950</v>
      </c>
      <c r="B60" t="str">
        <f t="shared" si="1"/>
        <v>Deliver food</v>
      </c>
      <c r="C60" t="s">
        <v>599</v>
      </c>
      <c r="D60" s="27" t="s">
        <v>951</v>
      </c>
      <c r="E60" s="20">
        <v>2018</v>
      </c>
      <c r="G60" s="19" t="s">
        <v>952</v>
      </c>
      <c r="H60" s="22" t="s">
        <v>953</v>
      </c>
      <c r="I60" s="22"/>
      <c r="J60" s="22"/>
      <c r="K60" s="22"/>
      <c r="L60" s="22"/>
      <c r="R60" t="s">
        <v>447</v>
      </c>
      <c r="S60" s="14">
        <v>58</v>
      </c>
      <c r="T60" t="s">
        <v>620</v>
      </c>
      <c r="U60" t="s">
        <v>954</v>
      </c>
      <c r="V60" t="s">
        <v>955</v>
      </c>
      <c r="W60" t="s">
        <v>956</v>
      </c>
      <c r="X60" t="s">
        <v>662</v>
      </c>
      <c r="Y60" t="s">
        <v>957</v>
      </c>
      <c r="Z60" t="s">
        <v>958</v>
      </c>
      <c r="AA60" t="s">
        <v>959</v>
      </c>
      <c r="AB60" t="s">
        <v>960</v>
      </c>
      <c r="AC60" t="s">
        <v>726</v>
      </c>
      <c r="AD60" t="s">
        <v>630</v>
      </c>
      <c r="AE60" t="s">
        <v>614</v>
      </c>
      <c r="AF60" t="s">
        <v>614</v>
      </c>
      <c r="AG60" t="s">
        <v>615</v>
      </c>
      <c r="AH60" t="s">
        <v>614</v>
      </c>
    </row>
    <row r="61" spans="1:34">
      <c r="A61" t="s">
        <v>830</v>
      </c>
      <c r="B61" t="str">
        <f t="shared" si="1"/>
        <v>Score essays</v>
      </c>
      <c r="C61" t="s">
        <v>599</v>
      </c>
      <c r="D61" s="27" t="s">
        <v>961</v>
      </c>
      <c r="E61" s="16">
        <v>2017</v>
      </c>
      <c r="G61" s="19" t="s">
        <v>962</v>
      </c>
      <c r="H61" s="29" t="s">
        <v>963</v>
      </c>
      <c r="I61" s="29"/>
      <c r="J61" s="29"/>
      <c r="K61" s="29"/>
      <c r="L61" s="29"/>
      <c r="R61" t="s">
        <v>447</v>
      </c>
      <c r="S61" s="14">
        <v>59</v>
      </c>
      <c r="T61" t="s">
        <v>905</v>
      </c>
      <c r="U61" t="s">
        <v>621</v>
      </c>
      <c r="V61" t="s">
        <v>964</v>
      </c>
      <c r="W61" t="s">
        <v>965</v>
      </c>
      <c r="X61" t="s">
        <v>662</v>
      </c>
      <c r="Y61" t="s">
        <v>780</v>
      </c>
      <c r="Z61" t="s">
        <v>966</v>
      </c>
      <c r="AA61" t="s">
        <v>967</v>
      </c>
      <c r="AB61" t="s">
        <v>968</v>
      </c>
      <c r="AC61" t="s">
        <v>726</v>
      </c>
      <c r="AD61" t="s">
        <v>630</v>
      </c>
      <c r="AE61" t="s">
        <v>614</v>
      </c>
      <c r="AF61" t="s">
        <v>614</v>
      </c>
      <c r="AG61" t="s">
        <v>615</v>
      </c>
      <c r="AH61" t="s">
        <v>896</v>
      </c>
    </row>
    <row r="62" spans="1:34">
      <c r="A62" t="s">
        <v>969</v>
      </c>
      <c r="B62" t="str">
        <f t="shared" si="1"/>
        <v>Improve student academic performance and health, reduce costs</v>
      </c>
      <c r="C62" t="s">
        <v>599</v>
      </c>
      <c r="D62" s="27" t="s">
        <v>970</v>
      </c>
      <c r="E62" s="20">
        <v>2017</v>
      </c>
      <c r="G62" s="23" t="s">
        <v>971</v>
      </c>
      <c r="H62" s="29" t="s">
        <v>972</v>
      </c>
      <c r="I62" s="29"/>
      <c r="J62" s="29"/>
      <c r="K62" s="29"/>
      <c r="L62" s="29"/>
      <c r="R62" t="s">
        <v>447</v>
      </c>
      <c r="S62" s="14">
        <v>60</v>
      </c>
      <c r="T62" t="s">
        <v>620</v>
      </c>
      <c r="U62" t="s">
        <v>621</v>
      </c>
      <c r="V62" t="s">
        <v>973</v>
      </c>
      <c r="W62" t="s">
        <v>974</v>
      </c>
      <c r="X62" t="s">
        <v>662</v>
      </c>
      <c r="Y62" t="s">
        <v>835</v>
      </c>
      <c r="Z62" t="s">
        <v>975</v>
      </c>
      <c r="AA62" t="s">
        <v>610</v>
      </c>
      <c r="AB62" t="s">
        <v>976</v>
      </c>
      <c r="AC62" t="s">
        <v>726</v>
      </c>
      <c r="AD62" t="s">
        <v>630</v>
      </c>
      <c r="AE62" t="s">
        <v>614</v>
      </c>
      <c r="AF62" t="s">
        <v>614</v>
      </c>
      <c r="AG62" t="s">
        <v>977</v>
      </c>
      <c r="AH62" t="s">
        <v>978</v>
      </c>
    </row>
    <row r="63" spans="1:34">
      <c r="A63" t="s">
        <v>688</v>
      </c>
      <c r="B63" t="str">
        <f t="shared" si="1"/>
        <v>Improve teacher performance &amp; quality</v>
      </c>
      <c r="C63" t="s">
        <v>599</v>
      </c>
      <c r="D63" s="27" t="s">
        <v>979</v>
      </c>
      <c r="E63" s="34">
        <v>2017</v>
      </c>
      <c r="G63" s="35" t="s">
        <v>980</v>
      </c>
      <c r="H63" s="29" t="s">
        <v>981</v>
      </c>
      <c r="I63" s="29"/>
      <c r="J63" s="29"/>
      <c r="K63" s="29"/>
      <c r="L63" s="29"/>
      <c r="R63" t="s">
        <v>447</v>
      </c>
      <c r="S63" s="14">
        <v>61</v>
      </c>
      <c r="T63" t="s">
        <v>620</v>
      </c>
      <c r="U63" t="s">
        <v>621</v>
      </c>
      <c r="V63" t="s">
        <v>982</v>
      </c>
      <c r="W63" t="s">
        <v>983</v>
      </c>
      <c r="X63" t="s">
        <v>662</v>
      </c>
      <c r="Y63" t="s">
        <v>835</v>
      </c>
      <c r="Z63" t="s">
        <v>984</v>
      </c>
      <c r="AA63" t="s">
        <v>610</v>
      </c>
      <c r="AB63" t="s">
        <v>838</v>
      </c>
      <c r="AC63" t="s">
        <v>726</v>
      </c>
      <c r="AD63" t="s">
        <v>630</v>
      </c>
      <c r="AE63" t="s">
        <v>614</v>
      </c>
      <c r="AF63" t="s">
        <v>614</v>
      </c>
      <c r="AG63" t="s">
        <v>615</v>
      </c>
      <c r="AH63" t="s">
        <v>985</v>
      </c>
    </row>
    <row r="64" spans="1:34">
      <c r="A64" t="s">
        <v>950</v>
      </c>
      <c r="B64" t="str">
        <f t="shared" si="1"/>
        <v>Perform household chores</v>
      </c>
      <c r="C64" t="s">
        <v>599</v>
      </c>
      <c r="D64" s="15" t="s">
        <v>986</v>
      </c>
      <c r="E64" s="20">
        <v>2016</v>
      </c>
      <c r="G64" s="23" t="s">
        <v>987</v>
      </c>
      <c r="H64" s="22" t="s">
        <v>988</v>
      </c>
      <c r="I64" s="22"/>
      <c r="J64" s="22"/>
      <c r="K64" s="22"/>
      <c r="L64" s="22"/>
      <c r="R64" t="s">
        <v>447</v>
      </c>
      <c r="S64" s="14">
        <v>62</v>
      </c>
      <c r="T64" t="s">
        <v>921</v>
      </c>
      <c r="U64" t="s">
        <v>621</v>
      </c>
      <c r="V64" t="s">
        <v>989</v>
      </c>
      <c r="W64" t="s">
        <v>990</v>
      </c>
      <c r="X64" t="s">
        <v>662</v>
      </c>
      <c r="Y64" t="s">
        <v>957</v>
      </c>
      <c r="Z64" t="s">
        <v>991</v>
      </c>
      <c r="AA64" t="s">
        <v>640</v>
      </c>
      <c r="AB64" t="s">
        <v>960</v>
      </c>
      <c r="AC64" t="s">
        <v>726</v>
      </c>
      <c r="AD64" t="s">
        <v>630</v>
      </c>
      <c r="AE64" t="s">
        <v>614</v>
      </c>
      <c r="AF64" t="s">
        <v>614</v>
      </c>
      <c r="AG64" t="s">
        <v>615</v>
      </c>
      <c r="AH64" t="s">
        <v>614</v>
      </c>
    </row>
    <row r="65" spans="1:34">
      <c r="A65" t="s">
        <v>688</v>
      </c>
      <c r="B65" t="str">
        <f t="shared" si="1"/>
        <v>Assess &amp; rank teacher performance</v>
      </c>
      <c r="C65" t="s">
        <v>599</v>
      </c>
      <c r="D65" s="36" t="s">
        <v>992</v>
      </c>
      <c r="E65" s="33">
        <v>2012</v>
      </c>
      <c r="G65" s="23" t="s">
        <v>993</v>
      </c>
      <c r="H65" s="29" t="s">
        <v>994</v>
      </c>
      <c r="I65" s="29"/>
      <c r="J65" s="29"/>
      <c r="K65" s="29"/>
      <c r="L65" s="29"/>
      <c r="R65" t="s">
        <v>447</v>
      </c>
      <c r="S65" s="14">
        <v>63</v>
      </c>
      <c r="T65" t="s">
        <v>620</v>
      </c>
      <c r="U65" t="s">
        <v>621</v>
      </c>
      <c r="V65" t="s">
        <v>995</v>
      </c>
      <c r="W65" t="s">
        <v>996</v>
      </c>
      <c r="X65" t="s">
        <v>662</v>
      </c>
      <c r="Y65" t="s">
        <v>835</v>
      </c>
      <c r="Z65" t="s">
        <v>997</v>
      </c>
      <c r="AA65" t="s">
        <v>998</v>
      </c>
      <c r="AB65" t="s">
        <v>999</v>
      </c>
      <c r="AC65" t="s">
        <v>726</v>
      </c>
      <c r="AD65" t="s">
        <v>630</v>
      </c>
      <c r="AE65" t="s">
        <v>614</v>
      </c>
      <c r="AF65" t="s">
        <v>614</v>
      </c>
      <c r="AG65" t="s">
        <v>1000</v>
      </c>
      <c r="AH65" t="s">
        <v>614</v>
      </c>
    </row>
    <row r="66" spans="1:34">
      <c r="A66" t="s">
        <v>532</v>
      </c>
      <c r="C66" t="s">
        <v>1001</v>
      </c>
      <c r="D66" t="s">
        <v>521</v>
      </c>
      <c r="G66" t="s">
        <v>1002</v>
      </c>
      <c r="L66" t="s">
        <v>1003</v>
      </c>
      <c r="M66" t="s">
        <v>1004</v>
      </c>
      <c r="O66" s="12">
        <v>44953.492928240739</v>
      </c>
      <c r="P66" s="12">
        <v>44980.599039351851</v>
      </c>
      <c r="Q66" s="12">
        <v>44953.492928240739</v>
      </c>
      <c r="R66" s="10" t="s">
        <v>123</v>
      </c>
      <c r="S66" s="14">
        <v>64</v>
      </c>
    </row>
    <row r="67" spans="1:34">
      <c r="A67" t="s">
        <v>519</v>
      </c>
      <c r="C67" t="s">
        <v>1005</v>
      </c>
      <c r="D67" t="s">
        <v>521</v>
      </c>
      <c r="G67" t="s">
        <v>1002</v>
      </c>
      <c r="L67" t="s">
        <v>1006</v>
      </c>
      <c r="M67" t="s">
        <v>1007</v>
      </c>
      <c r="O67" s="12">
        <v>44953.492939814816</v>
      </c>
      <c r="P67" s="12">
        <v>44980.599212962959</v>
      </c>
      <c r="Q67" s="12">
        <v>44953.492939814816</v>
      </c>
      <c r="R67" s="10" t="s">
        <v>123</v>
      </c>
      <c r="S67" s="14">
        <v>65</v>
      </c>
    </row>
    <row r="68" spans="1:34">
      <c r="A68" t="s">
        <v>571</v>
      </c>
      <c r="C68" t="s">
        <v>1008</v>
      </c>
      <c r="D68" t="s">
        <v>521</v>
      </c>
      <c r="G68" t="s">
        <v>1002</v>
      </c>
      <c r="L68" t="s">
        <v>1009</v>
      </c>
      <c r="M68" t="s">
        <v>1010</v>
      </c>
      <c r="O68" s="12">
        <v>44953.492951388886</v>
      </c>
      <c r="P68" s="12">
        <v>44980.599456018521</v>
      </c>
      <c r="Q68" s="12">
        <v>44953.492951388886</v>
      </c>
      <c r="R68" s="10" t="s">
        <v>123</v>
      </c>
      <c r="S68" s="14">
        <v>66</v>
      </c>
    </row>
    <row r="69" spans="1:34">
      <c r="A69" t="s">
        <v>548</v>
      </c>
      <c r="C69" t="s">
        <v>1011</v>
      </c>
      <c r="D69" t="s">
        <v>521</v>
      </c>
      <c r="G69" t="s">
        <v>1002</v>
      </c>
      <c r="L69" t="s">
        <v>1012</v>
      </c>
      <c r="M69" t="s">
        <v>1013</v>
      </c>
      <c r="O69" s="12">
        <v>44953.492962962962</v>
      </c>
      <c r="P69" s="12">
        <v>44980.599699074075</v>
      </c>
      <c r="Q69" s="12">
        <v>44953.492962962962</v>
      </c>
      <c r="R69" s="10" t="s">
        <v>123</v>
      </c>
      <c r="S69" s="14">
        <v>67</v>
      </c>
    </row>
    <row r="70" spans="1:34">
      <c r="A70" t="s">
        <v>688</v>
      </c>
      <c r="C70" t="s">
        <v>1014</v>
      </c>
      <c r="D70" t="s">
        <v>521</v>
      </c>
      <c r="E70">
        <v>2016</v>
      </c>
      <c r="G70" t="s">
        <v>1015</v>
      </c>
      <c r="L70" t="s">
        <v>1016</v>
      </c>
      <c r="M70" t="s">
        <v>1017</v>
      </c>
      <c r="N70" s="13">
        <v>42513</v>
      </c>
      <c r="O70" s="12">
        <v>44979.805914351855</v>
      </c>
      <c r="P70" s="12">
        <v>44979.807349537034</v>
      </c>
      <c r="Q70" s="12">
        <v>44979.805914351855</v>
      </c>
      <c r="R70" s="10" t="s">
        <v>474</v>
      </c>
      <c r="S70" s="14">
        <v>68</v>
      </c>
    </row>
    <row r="71" spans="1:34">
      <c r="A71" t="s">
        <v>719</v>
      </c>
      <c r="C71" t="s">
        <v>1018</v>
      </c>
      <c r="D71" t="s">
        <v>521</v>
      </c>
      <c r="E71">
        <v>2016</v>
      </c>
      <c r="G71" t="s">
        <v>1019</v>
      </c>
      <c r="L71" t="s">
        <v>1020</v>
      </c>
      <c r="M71" t="s">
        <v>1021</v>
      </c>
      <c r="N71" s="13">
        <v>42513</v>
      </c>
      <c r="O71" s="12">
        <v>44979.808252314811</v>
      </c>
      <c r="P71" s="12">
        <v>44979.80840277778</v>
      </c>
      <c r="Q71" s="12">
        <v>44979.808252314811</v>
      </c>
      <c r="R71" s="10" t="s">
        <v>474</v>
      </c>
      <c r="S71" s="14">
        <v>69</v>
      </c>
    </row>
    <row r="72" spans="1:34">
      <c r="A72" t="s">
        <v>719</v>
      </c>
      <c r="C72" t="s">
        <v>1022</v>
      </c>
      <c r="D72" t="s">
        <v>521</v>
      </c>
      <c r="E72">
        <v>1998</v>
      </c>
      <c r="G72" t="s">
        <v>1023</v>
      </c>
      <c r="L72" t="s">
        <v>1024</v>
      </c>
      <c r="M72" t="s">
        <v>1025</v>
      </c>
      <c r="N72" s="13">
        <v>35859</v>
      </c>
      <c r="O72" s="12">
        <v>44979.809872685182</v>
      </c>
      <c r="P72" s="12">
        <v>44979.817002314812</v>
      </c>
      <c r="Q72" s="12">
        <v>44979.809872685182</v>
      </c>
      <c r="R72" s="10" t="s">
        <v>474</v>
      </c>
      <c r="S72" s="14">
        <v>70</v>
      </c>
    </row>
    <row r="73" spans="1:34">
      <c r="A73" t="s">
        <v>688</v>
      </c>
      <c r="C73" t="s">
        <v>1026</v>
      </c>
      <c r="D73" t="s">
        <v>521</v>
      </c>
      <c r="E73">
        <v>2015</v>
      </c>
      <c r="G73" t="s">
        <v>1027</v>
      </c>
      <c r="L73" t="s">
        <v>1028</v>
      </c>
      <c r="M73" t="s">
        <v>1029</v>
      </c>
      <c r="N73" s="13">
        <v>42248</v>
      </c>
      <c r="O73" s="12">
        <v>44979.810104166667</v>
      </c>
      <c r="P73" s="12">
        <v>44979.817025462966</v>
      </c>
      <c r="Q73" s="12">
        <v>44979.810104166667</v>
      </c>
      <c r="R73" s="10" t="s">
        <v>474</v>
      </c>
      <c r="S73" s="14">
        <v>71</v>
      </c>
    </row>
    <row r="74" spans="1:34">
      <c r="A74" t="s">
        <v>532</v>
      </c>
      <c r="C74" t="s">
        <v>1030</v>
      </c>
      <c r="D74" t="s">
        <v>517</v>
      </c>
      <c r="E74" s="13">
        <v>44928</v>
      </c>
      <c r="F74" s="13"/>
      <c r="G74" t="s">
        <v>1031</v>
      </c>
      <c r="M74" t="s">
        <v>1032</v>
      </c>
      <c r="R74" s="37" t="s">
        <v>482</v>
      </c>
      <c r="S74" s="14">
        <v>72</v>
      </c>
      <c r="T74" s="14" t="s">
        <v>1033</v>
      </c>
      <c r="U74" t="s">
        <v>1034</v>
      </c>
      <c r="V74" t="s">
        <v>1035</v>
      </c>
      <c r="W74" t="s">
        <v>1036</v>
      </c>
      <c r="X74" t="s">
        <v>1037</v>
      </c>
      <c r="Y74" t="s">
        <v>1038</v>
      </c>
      <c r="Z74" t="s">
        <v>1039</v>
      </c>
      <c r="AA74" t="s">
        <v>1040</v>
      </c>
      <c r="AB74" t="s">
        <v>1041</v>
      </c>
    </row>
    <row r="75" spans="1:34">
      <c r="A75" t="s">
        <v>1042</v>
      </c>
      <c r="C75" t="s">
        <v>1030</v>
      </c>
      <c r="D75" t="s">
        <v>517</v>
      </c>
      <c r="E75" t="s">
        <v>1043</v>
      </c>
      <c r="G75" t="s">
        <v>1044</v>
      </c>
      <c r="M75" t="s">
        <v>1045</v>
      </c>
      <c r="R75" s="37" t="s">
        <v>482</v>
      </c>
      <c r="S75" s="14">
        <v>73</v>
      </c>
      <c r="T75" s="14" t="s">
        <v>1046</v>
      </c>
      <c r="U75" t="s">
        <v>1047</v>
      </c>
      <c r="V75" t="s">
        <v>1048</v>
      </c>
      <c r="W75" t="s">
        <v>1036</v>
      </c>
      <c r="X75" t="s">
        <v>1049</v>
      </c>
      <c r="Y75" t="s">
        <v>1038</v>
      </c>
      <c r="Z75" t="s">
        <v>1039</v>
      </c>
      <c r="AA75" t="s">
        <v>1050</v>
      </c>
      <c r="AB75" t="s">
        <v>1051</v>
      </c>
    </row>
    <row r="76" spans="1:34">
      <c r="A76" t="s">
        <v>719</v>
      </c>
      <c r="C76" t="s">
        <v>1030</v>
      </c>
      <c r="D76" t="s">
        <v>517</v>
      </c>
      <c r="E76" s="13">
        <v>44911</v>
      </c>
      <c r="F76" s="13"/>
      <c r="G76" t="s">
        <v>1052</v>
      </c>
      <c r="M76" t="s">
        <v>1053</v>
      </c>
      <c r="R76" s="37" t="s">
        <v>482</v>
      </c>
      <c r="S76" s="14">
        <v>74</v>
      </c>
      <c r="T76" s="14" t="s">
        <v>1054</v>
      </c>
      <c r="U76" t="s">
        <v>1034</v>
      </c>
      <c r="V76" t="s">
        <v>1055</v>
      </c>
      <c r="W76" t="s">
        <v>1036</v>
      </c>
      <c r="X76" t="s">
        <v>1049</v>
      </c>
      <c r="Y76" t="s">
        <v>1038</v>
      </c>
      <c r="Z76" t="s">
        <v>1039</v>
      </c>
      <c r="AA76" t="s">
        <v>1056</v>
      </c>
      <c r="AB76" t="s">
        <v>1057</v>
      </c>
    </row>
    <row r="77" spans="1:34">
      <c r="A77" t="s">
        <v>688</v>
      </c>
      <c r="C77" t="s">
        <v>1030</v>
      </c>
      <c r="D77" t="s">
        <v>517</v>
      </c>
      <c r="E77" s="13">
        <v>44903</v>
      </c>
      <c r="F77" s="13"/>
      <c r="G77" t="s">
        <v>1058</v>
      </c>
      <c r="M77" t="s">
        <v>1059</v>
      </c>
      <c r="R77" s="37" t="s">
        <v>482</v>
      </c>
      <c r="S77" s="14">
        <v>75</v>
      </c>
      <c r="T77" s="14" t="s">
        <v>1060</v>
      </c>
      <c r="U77" t="s">
        <v>1034</v>
      </c>
      <c r="V77" t="s">
        <v>1061</v>
      </c>
      <c r="W77" t="s">
        <v>1036</v>
      </c>
      <c r="X77" t="s">
        <v>1062</v>
      </c>
      <c r="Y77" t="s">
        <v>1038</v>
      </c>
      <c r="Z77" t="s">
        <v>1063</v>
      </c>
      <c r="AA77" t="s">
        <v>1050</v>
      </c>
      <c r="AB77" t="s">
        <v>1064</v>
      </c>
    </row>
    <row r="78" spans="1:34">
      <c r="A78" t="s">
        <v>688</v>
      </c>
      <c r="C78" t="s">
        <v>1030</v>
      </c>
      <c r="D78" t="s">
        <v>517</v>
      </c>
      <c r="E78" s="13">
        <v>44844</v>
      </c>
      <c r="F78" s="13"/>
      <c r="G78" t="s">
        <v>1065</v>
      </c>
      <c r="M78" t="s">
        <v>1066</v>
      </c>
      <c r="R78" s="37" t="s">
        <v>482</v>
      </c>
      <c r="S78" s="14">
        <v>76</v>
      </c>
      <c r="T78" s="14" t="s">
        <v>1054</v>
      </c>
      <c r="U78" t="s">
        <v>1034</v>
      </c>
      <c r="V78" t="s">
        <v>1055</v>
      </c>
      <c r="W78" t="s">
        <v>1067</v>
      </c>
      <c r="X78" t="s">
        <v>1068</v>
      </c>
      <c r="Y78" t="s">
        <v>1069</v>
      </c>
      <c r="Z78" t="s">
        <v>1070</v>
      </c>
      <c r="AA78" t="s">
        <v>1056</v>
      </c>
      <c r="AB78" t="s">
        <v>1071</v>
      </c>
    </row>
    <row r="79" spans="1:34">
      <c r="A79" t="s">
        <v>532</v>
      </c>
      <c r="C79" t="s">
        <v>1030</v>
      </c>
      <c r="D79" t="s">
        <v>517</v>
      </c>
      <c r="E79" s="13">
        <v>44721</v>
      </c>
      <c r="F79" s="13"/>
      <c r="G79" t="s">
        <v>1072</v>
      </c>
      <c r="M79" t="s">
        <v>1073</v>
      </c>
      <c r="R79" s="37" t="s">
        <v>482</v>
      </c>
      <c r="S79" s="14">
        <v>77</v>
      </c>
      <c r="T79" s="14" t="s">
        <v>1074</v>
      </c>
      <c r="U79" t="s">
        <v>1047</v>
      </c>
      <c r="V79" t="s">
        <v>1075</v>
      </c>
      <c r="W79" t="s">
        <v>1036</v>
      </c>
      <c r="X79" t="s">
        <v>1049</v>
      </c>
      <c r="Y79" t="s">
        <v>1038</v>
      </c>
      <c r="Z79" t="s">
        <v>1039</v>
      </c>
      <c r="AA79" t="s">
        <v>1050</v>
      </c>
      <c r="AB79" t="s">
        <v>1076</v>
      </c>
    </row>
    <row r="80" spans="1:34">
      <c r="A80" t="s">
        <v>532</v>
      </c>
      <c r="C80" t="s">
        <v>1030</v>
      </c>
      <c r="D80" t="s">
        <v>517</v>
      </c>
      <c r="E80" s="13">
        <v>44545</v>
      </c>
      <c r="F80" s="13"/>
      <c r="G80" t="s">
        <v>1077</v>
      </c>
      <c r="M80" t="s">
        <v>1078</v>
      </c>
      <c r="R80" s="37" t="s">
        <v>482</v>
      </c>
      <c r="S80" s="14">
        <v>78</v>
      </c>
      <c r="T80" s="14" t="s">
        <v>1054</v>
      </c>
      <c r="U80" t="s">
        <v>1079</v>
      </c>
      <c r="V80" t="s">
        <v>1075</v>
      </c>
      <c r="W80" t="s">
        <v>1080</v>
      </c>
      <c r="X80" t="s">
        <v>1049</v>
      </c>
      <c r="Y80" t="s">
        <v>1038</v>
      </c>
      <c r="Z80" t="s">
        <v>1039</v>
      </c>
      <c r="AA80" t="s">
        <v>1050</v>
      </c>
      <c r="AB80" t="s">
        <v>1081</v>
      </c>
    </row>
    <row r="81" spans="1:28">
      <c r="A81" t="s">
        <v>532</v>
      </c>
      <c r="C81" t="s">
        <v>1030</v>
      </c>
      <c r="D81" t="s">
        <v>517</v>
      </c>
      <c r="E81" s="13">
        <v>44412</v>
      </c>
      <c r="F81" s="13"/>
      <c r="G81" t="s">
        <v>1082</v>
      </c>
      <c r="M81" t="s">
        <v>1083</v>
      </c>
      <c r="R81" s="37" t="s">
        <v>482</v>
      </c>
      <c r="S81" s="14">
        <v>79</v>
      </c>
      <c r="T81" s="14" t="s">
        <v>1084</v>
      </c>
      <c r="U81" t="s">
        <v>1034</v>
      </c>
      <c r="V81" t="s">
        <v>1085</v>
      </c>
      <c r="W81" t="s">
        <v>1086</v>
      </c>
      <c r="X81" t="s">
        <v>1062</v>
      </c>
      <c r="Y81" t="s">
        <v>1038</v>
      </c>
      <c r="Z81" t="s">
        <v>1039</v>
      </c>
      <c r="AA81" t="s">
        <v>1040</v>
      </c>
      <c r="AB81" t="s">
        <v>1087</v>
      </c>
    </row>
    <row r="82" spans="1:28">
      <c r="A82" t="s">
        <v>532</v>
      </c>
      <c r="C82" t="s">
        <v>1030</v>
      </c>
      <c r="D82" t="s">
        <v>517</v>
      </c>
      <c r="E82" s="13">
        <v>44411</v>
      </c>
      <c r="F82" s="13"/>
      <c r="G82" t="s">
        <v>1088</v>
      </c>
      <c r="M82" t="s">
        <v>1089</v>
      </c>
      <c r="R82" s="37" t="s">
        <v>482</v>
      </c>
      <c r="S82" s="14">
        <v>80</v>
      </c>
      <c r="T82" s="14" t="s">
        <v>1090</v>
      </c>
      <c r="U82" t="s">
        <v>1047</v>
      </c>
      <c r="V82" t="s">
        <v>1091</v>
      </c>
      <c r="W82" t="s">
        <v>1036</v>
      </c>
      <c r="X82" t="s">
        <v>1049</v>
      </c>
      <c r="Y82" t="s">
        <v>1038</v>
      </c>
      <c r="Z82" t="s">
        <v>1039</v>
      </c>
      <c r="AA82" t="s">
        <v>1040</v>
      </c>
      <c r="AB82" t="s">
        <v>1092</v>
      </c>
    </row>
    <row r="83" spans="1:28">
      <c r="A83" t="s">
        <v>532</v>
      </c>
      <c r="C83" t="s">
        <v>1030</v>
      </c>
      <c r="D83" t="s">
        <v>517</v>
      </c>
      <c r="E83" s="13">
        <v>44407</v>
      </c>
      <c r="F83" s="13"/>
      <c r="G83" t="s">
        <v>1093</v>
      </c>
      <c r="M83" t="s">
        <v>1094</v>
      </c>
      <c r="R83" s="37" t="s">
        <v>482</v>
      </c>
      <c r="S83" s="14">
        <v>81</v>
      </c>
      <c r="T83" s="14" t="s">
        <v>1095</v>
      </c>
      <c r="U83" t="s">
        <v>1034</v>
      </c>
      <c r="V83" t="s">
        <v>1035</v>
      </c>
      <c r="W83" t="s">
        <v>1036</v>
      </c>
      <c r="X83" t="s">
        <v>1049</v>
      </c>
      <c r="Y83" t="s">
        <v>1038</v>
      </c>
      <c r="Z83" t="s">
        <v>1039</v>
      </c>
      <c r="AA83" t="s">
        <v>1040</v>
      </c>
      <c r="AB83" t="s">
        <v>1096</v>
      </c>
    </row>
    <row r="84" spans="1:28">
      <c r="A84" t="s">
        <v>839</v>
      </c>
      <c r="C84" t="s">
        <v>1030</v>
      </c>
      <c r="D84" t="s">
        <v>517</v>
      </c>
      <c r="E84" s="13">
        <v>44407</v>
      </c>
      <c r="F84" s="13"/>
      <c r="G84" t="s">
        <v>1097</v>
      </c>
      <c r="M84" t="s">
        <v>1098</v>
      </c>
      <c r="R84" s="37" t="s">
        <v>482</v>
      </c>
      <c r="S84" s="14">
        <v>82</v>
      </c>
      <c r="T84" s="14" t="s">
        <v>1060</v>
      </c>
      <c r="U84" t="s">
        <v>1034</v>
      </c>
      <c r="V84" t="s">
        <v>1085</v>
      </c>
      <c r="W84" t="s">
        <v>1036</v>
      </c>
      <c r="X84" t="s">
        <v>1099</v>
      </c>
      <c r="Y84" t="s">
        <v>1038</v>
      </c>
      <c r="Z84" t="s">
        <v>1039</v>
      </c>
      <c r="AA84" t="s">
        <v>1040</v>
      </c>
      <c r="AB84" t="s">
        <v>1100</v>
      </c>
    </row>
    <row r="85" spans="1:28">
      <c r="A85" t="s">
        <v>519</v>
      </c>
      <c r="C85" t="s">
        <v>1030</v>
      </c>
      <c r="D85" t="s">
        <v>517</v>
      </c>
      <c r="E85" s="13">
        <v>44407</v>
      </c>
      <c r="F85" s="13"/>
      <c r="G85" t="s">
        <v>1101</v>
      </c>
      <c r="M85" t="s">
        <v>1102</v>
      </c>
      <c r="R85" s="37" t="s">
        <v>482</v>
      </c>
      <c r="S85" s="14">
        <v>83</v>
      </c>
      <c r="T85" s="14" t="s">
        <v>1103</v>
      </c>
      <c r="U85" t="s">
        <v>1034</v>
      </c>
      <c r="V85" t="s">
        <v>1085</v>
      </c>
      <c r="W85" t="s">
        <v>1036</v>
      </c>
      <c r="X85" t="s">
        <v>1049</v>
      </c>
      <c r="Y85" t="s">
        <v>1038</v>
      </c>
      <c r="Z85" t="s">
        <v>1039</v>
      </c>
      <c r="AA85" t="s">
        <v>1040</v>
      </c>
      <c r="AB85" t="s">
        <v>1104</v>
      </c>
    </row>
    <row r="86" spans="1:28">
      <c r="A86" t="s">
        <v>532</v>
      </c>
      <c r="C86" t="s">
        <v>1030</v>
      </c>
      <c r="D86" t="s">
        <v>517</v>
      </c>
      <c r="E86" s="13">
        <v>44407</v>
      </c>
      <c r="F86" s="13"/>
      <c r="G86" t="s">
        <v>1105</v>
      </c>
      <c r="M86" t="s">
        <v>1106</v>
      </c>
      <c r="R86" s="37" t="s">
        <v>482</v>
      </c>
      <c r="S86" s="14">
        <v>84</v>
      </c>
      <c r="T86" s="14" t="s">
        <v>1054</v>
      </c>
      <c r="U86" t="s">
        <v>1047</v>
      </c>
      <c r="V86" t="s">
        <v>1107</v>
      </c>
      <c r="W86" t="s">
        <v>1036</v>
      </c>
      <c r="X86" t="s">
        <v>1108</v>
      </c>
      <c r="Y86" t="s">
        <v>1109</v>
      </c>
      <c r="Z86" t="s">
        <v>1110</v>
      </c>
      <c r="AA86" t="s">
        <v>1056</v>
      </c>
      <c r="AB86" t="s">
        <v>1111</v>
      </c>
    </row>
    <row r="87" spans="1:28">
      <c r="A87" t="s">
        <v>548</v>
      </c>
      <c r="C87" t="s">
        <v>1112</v>
      </c>
      <c r="D87" t="s">
        <v>521</v>
      </c>
      <c r="G87" t="s">
        <v>1113</v>
      </c>
      <c r="L87" t="s">
        <v>1114</v>
      </c>
      <c r="M87" t="s">
        <v>1115</v>
      </c>
      <c r="O87" s="12">
        <v>44953.491111111114</v>
      </c>
      <c r="P87" s="12">
        <v>44980.608287037037</v>
      </c>
      <c r="Q87" s="12">
        <v>44953.491111111114</v>
      </c>
      <c r="R87" t="s">
        <v>1116</v>
      </c>
      <c r="S87" s="14">
        <v>85</v>
      </c>
      <c r="T87" s="14"/>
    </row>
    <row r="88" spans="1:28">
      <c r="A88" t="s">
        <v>548</v>
      </c>
      <c r="C88" t="s">
        <v>1117</v>
      </c>
      <c r="D88" t="s">
        <v>521</v>
      </c>
      <c r="G88" t="s">
        <v>1118</v>
      </c>
      <c r="L88" t="s">
        <v>1114</v>
      </c>
      <c r="M88" t="s">
        <v>1119</v>
      </c>
      <c r="O88" s="12">
        <v>44953.491307870368</v>
      </c>
      <c r="P88" s="12">
        <v>44980.608611111114</v>
      </c>
      <c r="Q88" s="12">
        <v>44953.491307870368</v>
      </c>
      <c r="R88" t="s">
        <v>1116</v>
      </c>
      <c r="S88" s="14">
        <v>86</v>
      </c>
      <c r="T88" s="14"/>
    </row>
    <row r="89" spans="1:28">
      <c r="A89" t="s">
        <v>548</v>
      </c>
      <c r="C89" t="s">
        <v>1120</v>
      </c>
      <c r="D89" t="s">
        <v>521</v>
      </c>
      <c r="G89" t="s">
        <v>1121</v>
      </c>
      <c r="L89" t="s">
        <v>1114</v>
      </c>
      <c r="M89" t="s">
        <v>1122</v>
      </c>
      <c r="O89" s="12">
        <v>44953.491354166668</v>
      </c>
      <c r="P89" s="12">
        <v>44980.608807870369</v>
      </c>
      <c r="Q89" s="12">
        <v>44953.491354166668</v>
      </c>
      <c r="R89" t="s">
        <v>1116</v>
      </c>
      <c r="S89" s="14">
        <v>87</v>
      </c>
    </row>
    <row r="90" spans="1:28">
      <c r="A90" t="s">
        <v>548</v>
      </c>
      <c r="C90" t="s">
        <v>1123</v>
      </c>
      <c r="D90" t="s">
        <v>521</v>
      </c>
      <c r="G90" t="s">
        <v>1124</v>
      </c>
      <c r="L90" t="s">
        <v>1114</v>
      </c>
      <c r="M90" t="s">
        <v>1125</v>
      </c>
      <c r="O90" s="12">
        <v>44953.491388888891</v>
      </c>
      <c r="P90" s="12">
        <v>44980.608842592592</v>
      </c>
      <c r="Q90" s="12">
        <v>44953.491388888891</v>
      </c>
      <c r="R90" t="s">
        <v>1116</v>
      </c>
      <c r="S90" s="14">
        <v>88</v>
      </c>
    </row>
    <row r="91" spans="1:28">
      <c r="A91" t="s">
        <v>1126</v>
      </c>
      <c r="C91" t="s">
        <v>1127</v>
      </c>
      <c r="D91" t="s">
        <v>521</v>
      </c>
      <c r="G91" t="s">
        <v>1128</v>
      </c>
      <c r="L91" t="s">
        <v>1129</v>
      </c>
      <c r="M91" t="s">
        <v>1130</v>
      </c>
      <c r="R91" t="s">
        <v>1131</v>
      </c>
      <c r="S91" s="14">
        <v>89</v>
      </c>
    </row>
    <row r="92" spans="1:28">
      <c r="A92" t="s">
        <v>598</v>
      </c>
      <c r="C92" t="s">
        <v>1132</v>
      </c>
      <c r="D92" t="s">
        <v>521</v>
      </c>
      <c r="G92" t="s">
        <v>1133</v>
      </c>
      <c r="L92" t="s">
        <v>1134</v>
      </c>
      <c r="M92" t="s">
        <v>1135</v>
      </c>
      <c r="R92" t="s">
        <v>1131</v>
      </c>
      <c r="S92" s="14">
        <v>90</v>
      </c>
    </row>
    <row r="93" spans="1:28">
      <c r="A93" t="s">
        <v>519</v>
      </c>
      <c r="C93" t="s">
        <v>1136</v>
      </c>
      <c r="D93" t="s">
        <v>521</v>
      </c>
      <c r="G93" t="s">
        <v>1137</v>
      </c>
      <c r="L93" t="s">
        <v>1138</v>
      </c>
      <c r="M93" t="s">
        <v>1139</v>
      </c>
      <c r="R93" t="s">
        <v>1131</v>
      </c>
      <c r="S93" s="14">
        <v>91</v>
      </c>
    </row>
    <row r="94" spans="1:28">
      <c r="A94" t="s">
        <v>950</v>
      </c>
      <c r="C94" t="s">
        <v>1140</v>
      </c>
      <c r="D94" t="s">
        <v>521</v>
      </c>
      <c r="G94" t="s">
        <v>1141</v>
      </c>
      <c r="L94" t="s">
        <v>1142</v>
      </c>
      <c r="M94" t="s">
        <v>1143</v>
      </c>
      <c r="R94" t="s">
        <v>1131</v>
      </c>
      <c r="S94" s="14">
        <v>92</v>
      </c>
    </row>
    <row r="95" spans="1:28">
      <c r="A95" t="s">
        <v>950</v>
      </c>
      <c r="C95" t="s">
        <v>1144</v>
      </c>
      <c r="D95" t="s">
        <v>521</v>
      </c>
      <c r="G95" t="s">
        <v>1145</v>
      </c>
      <c r="L95" t="s">
        <v>1146</v>
      </c>
      <c r="M95" t="s">
        <v>1147</v>
      </c>
      <c r="R95" t="s">
        <v>1131</v>
      </c>
      <c r="S95" s="14">
        <v>93</v>
      </c>
    </row>
    <row r="96" spans="1:28">
      <c r="A96" t="s">
        <v>519</v>
      </c>
      <c r="C96" t="s">
        <v>1148</v>
      </c>
      <c r="D96" t="s">
        <v>521</v>
      </c>
      <c r="G96" t="s">
        <v>1149</v>
      </c>
      <c r="L96" t="s">
        <v>1150</v>
      </c>
      <c r="M96" t="s">
        <v>1151</v>
      </c>
      <c r="R96" t="s">
        <v>1131</v>
      </c>
      <c r="S96" s="14">
        <v>94</v>
      </c>
    </row>
    <row r="97" spans="1:19">
      <c r="A97" t="s">
        <v>830</v>
      </c>
      <c r="C97" t="s">
        <v>1152</v>
      </c>
      <c r="D97" t="s">
        <v>521</v>
      </c>
      <c r="G97" t="s">
        <v>1153</v>
      </c>
      <c r="L97" t="s">
        <v>1154</v>
      </c>
      <c r="M97" t="s">
        <v>1155</v>
      </c>
      <c r="R97" t="s">
        <v>1131</v>
      </c>
      <c r="S97" s="14">
        <v>95</v>
      </c>
    </row>
    <row r="98" spans="1:19">
      <c r="A98" t="s">
        <v>1156</v>
      </c>
      <c r="C98" t="s">
        <v>1157</v>
      </c>
      <c r="D98" t="s">
        <v>521</v>
      </c>
      <c r="G98" t="s">
        <v>1158</v>
      </c>
      <c r="L98" t="s">
        <v>1159</v>
      </c>
      <c r="M98" t="s">
        <v>1160</v>
      </c>
      <c r="R98" t="s">
        <v>1131</v>
      </c>
      <c r="S98" s="14">
        <v>96</v>
      </c>
    </row>
    <row r="99" spans="1:19">
      <c r="A99" t="s">
        <v>1161</v>
      </c>
      <c r="C99" t="s">
        <v>1162</v>
      </c>
      <c r="D99" t="s">
        <v>521</v>
      </c>
      <c r="G99" t="s">
        <v>1163</v>
      </c>
      <c r="L99" t="s">
        <v>1164</v>
      </c>
      <c r="M99" t="s">
        <v>1165</v>
      </c>
      <c r="R99" t="s">
        <v>1131</v>
      </c>
      <c r="S99" s="14">
        <v>97</v>
      </c>
    </row>
    <row r="100" spans="1:19">
      <c r="A100" t="s">
        <v>519</v>
      </c>
      <c r="C100" t="s">
        <v>1166</v>
      </c>
      <c r="D100" t="s">
        <v>521</v>
      </c>
      <c r="G100" t="s">
        <v>1167</v>
      </c>
      <c r="L100" t="s">
        <v>1168</v>
      </c>
      <c r="M100" t="s">
        <v>1169</v>
      </c>
      <c r="R100" t="s">
        <v>1131</v>
      </c>
      <c r="S100" s="14">
        <v>98</v>
      </c>
    </row>
    <row r="101" spans="1:19">
      <c r="A101" t="s">
        <v>950</v>
      </c>
      <c r="C101" t="s">
        <v>1170</v>
      </c>
      <c r="D101" t="s">
        <v>521</v>
      </c>
      <c r="G101" t="s">
        <v>1171</v>
      </c>
      <c r="L101" t="s">
        <v>1172</v>
      </c>
      <c r="M101" t="s">
        <v>1173</v>
      </c>
      <c r="R101" t="s">
        <v>1131</v>
      </c>
      <c r="S101" s="14">
        <v>99</v>
      </c>
    </row>
    <row r="102" spans="1:19">
      <c r="A102" t="s">
        <v>1174</v>
      </c>
      <c r="C102" t="s">
        <v>1175</v>
      </c>
      <c r="D102" t="s">
        <v>521</v>
      </c>
      <c r="G102" t="s">
        <v>1176</v>
      </c>
      <c r="L102" t="s">
        <v>1177</v>
      </c>
      <c r="M102" t="s">
        <v>1178</v>
      </c>
      <c r="R102" t="s">
        <v>1131</v>
      </c>
      <c r="S102" s="14">
        <v>100</v>
      </c>
    </row>
    <row r="103" spans="1:19">
      <c r="A103" t="s">
        <v>1161</v>
      </c>
      <c r="C103" t="s">
        <v>1179</v>
      </c>
      <c r="D103" t="s">
        <v>521</v>
      </c>
      <c r="G103" t="s">
        <v>1180</v>
      </c>
      <c r="L103" t="s">
        <v>1181</v>
      </c>
      <c r="M103" t="s">
        <v>1182</v>
      </c>
      <c r="R103" t="s">
        <v>1131</v>
      </c>
      <c r="S103" s="14">
        <v>101</v>
      </c>
    </row>
    <row r="104" spans="1:19">
      <c r="A104" t="s">
        <v>1183</v>
      </c>
      <c r="C104" t="s">
        <v>1184</v>
      </c>
      <c r="D104" t="s">
        <v>521</v>
      </c>
      <c r="G104" t="s">
        <v>1185</v>
      </c>
      <c r="L104" t="s">
        <v>1186</v>
      </c>
      <c r="M104" t="s">
        <v>1187</v>
      </c>
      <c r="R104" t="s">
        <v>1131</v>
      </c>
      <c r="S104" s="14">
        <v>102</v>
      </c>
    </row>
    <row r="105" spans="1:19">
      <c r="A105" t="s">
        <v>553</v>
      </c>
      <c r="C105" t="s">
        <v>1188</v>
      </c>
      <c r="D105" t="s">
        <v>521</v>
      </c>
      <c r="G105" t="s">
        <v>1189</v>
      </c>
      <c r="L105" t="s">
        <v>1190</v>
      </c>
      <c r="M105" t="s">
        <v>1191</v>
      </c>
      <c r="R105" t="s">
        <v>1131</v>
      </c>
      <c r="S105" s="14">
        <v>103</v>
      </c>
    </row>
    <row r="106" spans="1:19">
      <c r="A106" t="s">
        <v>1174</v>
      </c>
      <c r="C106" t="s">
        <v>1192</v>
      </c>
      <c r="D106" t="s">
        <v>521</v>
      </c>
      <c r="G106" t="s">
        <v>1193</v>
      </c>
      <c r="L106" t="s">
        <v>1194</v>
      </c>
      <c r="M106" t="s">
        <v>1195</v>
      </c>
      <c r="R106" t="s">
        <v>1131</v>
      </c>
      <c r="S106" s="14">
        <v>104</v>
      </c>
    </row>
    <row r="107" spans="1:19">
      <c r="A107" t="s">
        <v>950</v>
      </c>
      <c r="C107" t="s">
        <v>1196</v>
      </c>
      <c r="D107" t="s">
        <v>521</v>
      </c>
      <c r="G107" t="s">
        <v>1197</v>
      </c>
      <c r="L107" t="s">
        <v>1198</v>
      </c>
      <c r="M107" t="s">
        <v>1199</v>
      </c>
      <c r="R107" t="s">
        <v>1131</v>
      </c>
      <c r="S107" s="14">
        <v>105</v>
      </c>
    </row>
  </sheetData>
  <hyperlinks>
    <hyperlink ref="R2" r:id="rId1" xr:uid="{8271235B-C4E4-4720-9A94-4B917BDC663E}"/>
    <hyperlink ref="R3" r:id="rId2" xr:uid="{0B457241-99AB-4EF6-90FF-360900E1B406}"/>
    <hyperlink ref="R4" r:id="rId3" xr:uid="{2AB4C385-F3E7-4C51-805F-599657105C0D}"/>
    <hyperlink ref="R5" r:id="rId4" xr:uid="{C9E3CA27-6237-4FCA-8B4A-361A3D4B63DC}"/>
    <hyperlink ref="R6" r:id="rId5" xr:uid="{D1150972-4750-429A-924C-B583BDF519FF}"/>
    <hyperlink ref="R7" r:id="rId6" xr:uid="{54BA1CFD-7D63-44EF-8BEF-163FCF6B30BD}"/>
    <hyperlink ref="R8:R17" r:id="rId7" display="https://ai-watch.github.io/AI-watch-T6-X/service/" xr:uid="{94D42533-1A0B-48DC-9CDF-626FE95BCBE5}"/>
    <hyperlink ref="H18" r:id="rId8" xr:uid="{7229C006-AD92-42B3-9851-89DD7F41B88E}"/>
    <hyperlink ref="H19" r:id="rId9" xr:uid="{DE80356A-26F4-4593-8B96-D65AEECCA2F9}"/>
    <hyperlink ref="H20" r:id="rId10" xr:uid="{5F91C758-BB31-4ED7-A938-E9EBAD213A91}"/>
    <hyperlink ref="H21" r:id="rId11" xr:uid="{A64E538D-5391-4223-B694-4668497821E1}"/>
    <hyperlink ref="H22" r:id="rId12" xr:uid="{16B1EE48-20A1-47A9-839B-34E3B054A0CA}"/>
    <hyperlink ref="H23" r:id="rId13" xr:uid="{2F0A93B1-7A35-4236-8829-A6975FAC526E}"/>
    <hyperlink ref="H24" r:id="rId14" xr:uid="{7230E79F-2B8B-4C47-8E22-F4B74568081D}"/>
    <hyperlink ref="H25" r:id="rId15" xr:uid="{D6E3E898-2C32-4D1B-BF8A-15AD0D3088DE}"/>
    <hyperlink ref="H26" r:id="rId16" xr:uid="{9562DD14-ECA1-427C-AD9C-35D249B9AE96}"/>
    <hyperlink ref="H27" r:id="rId17" xr:uid="{EDA91ACA-1B5B-4B24-BA94-A70C6A8AE1BB}"/>
    <hyperlink ref="H31" r:id="rId18" xr:uid="{00880838-5A9F-4E6F-9E67-931DCE605180}"/>
    <hyperlink ref="H32" r:id="rId19" xr:uid="{FDFA2312-2A24-4640-9390-0499B6D08A1B}"/>
    <hyperlink ref="H33" r:id="rId20" xr:uid="{99D9561D-C53A-4377-9D60-F5B7CF8C333C}"/>
    <hyperlink ref="H34" r:id="rId21" xr:uid="{D8276C1B-967E-46F9-8F80-A3ACF0BDFC1E}"/>
    <hyperlink ref="H35" r:id="rId22" xr:uid="{74F03741-704A-4001-BF2B-E3988F40EF3C}"/>
    <hyperlink ref="H36" r:id="rId23" xr:uid="{97A4D6FA-B662-4CFF-A47A-74857BB2C55A}"/>
    <hyperlink ref="H37" r:id="rId24" xr:uid="{279CA997-4239-47B1-8C20-C3EF07DD601E}"/>
    <hyperlink ref="H38" r:id="rId25" xr:uid="{35F2A961-AC76-4C84-91C4-BFCCDCB8F504}"/>
    <hyperlink ref="H39" r:id="rId26" xr:uid="{2B329522-1B9F-4317-A1BD-14BD7AB6D5AE}"/>
    <hyperlink ref="H40" r:id="rId27" xr:uid="{1F1D9B4B-1C13-4E70-BE61-D03B44D6C768}"/>
    <hyperlink ref="H41" r:id="rId28" xr:uid="{6CDEFA47-5C2E-4956-966E-9E74636EE830}"/>
    <hyperlink ref="H42" r:id="rId29" xr:uid="{59F0A31D-BCCC-4156-B168-C1B0F2438D2B}"/>
    <hyperlink ref="H43" r:id="rId30" xr:uid="{EAD73185-4AB3-4213-AB4C-51B7F4937D77}"/>
    <hyperlink ref="H44" r:id="rId31" xr:uid="{98C24C83-4A42-4102-B831-5488B1E9B03E}"/>
    <hyperlink ref="H45" r:id="rId32" xr:uid="{F45383C6-1CB0-4B59-BE1E-8AE547B2DCDA}"/>
    <hyperlink ref="H46" r:id="rId33" xr:uid="{BA3BAA0F-AAC5-498F-B837-576F45072D7F}"/>
    <hyperlink ref="H47" r:id="rId34" xr:uid="{E84DC55F-2247-4756-B32D-25C571D4D1F7}"/>
    <hyperlink ref="H48" r:id="rId35" xr:uid="{7BAECF4F-E87F-494B-A5F4-F6D1F7700440}"/>
    <hyperlink ref="H49" r:id="rId36" xr:uid="{10730051-D079-486C-BB31-D8FF74821B24}"/>
    <hyperlink ref="H50" r:id="rId37" xr:uid="{64D11306-AA7F-41CC-A4EC-08540A641D48}"/>
    <hyperlink ref="H51" r:id="rId38" xr:uid="{F9E1343C-1467-4574-93AB-DC5CC89B3BCE}"/>
    <hyperlink ref="H52" r:id="rId39" xr:uid="{3A28A0F9-9CD4-4B5F-BE63-B9E27E922D4E}"/>
    <hyperlink ref="H53" r:id="rId40" xr:uid="{D04CA133-003A-4CC9-B1E5-6D53D8FB5FEB}"/>
    <hyperlink ref="H54" r:id="rId41" xr:uid="{A581E383-1B2A-4EFB-8045-2F4EB5A02D6B}"/>
    <hyperlink ref="H55" r:id="rId42" location="h.yddexa32l463" xr:uid="{3FE74537-B73B-425C-91D6-6BA612BC913B}"/>
    <hyperlink ref="H56" r:id="rId43" xr:uid="{2A7B1799-B9C1-4D3A-90B7-22855A21875E}"/>
    <hyperlink ref="H57" r:id="rId44" xr:uid="{2190F914-0F92-4CEF-BEA8-728E90FD83CC}"/>
    <hyperlink ref="H58" r:id="rId45" xr:uid="{7C86FE01-DE35-4A36-A142-E2256D310CF9}"/>
    <hyperlink ref="H59" r:id="rId46" xr:uid="{DA6937A5-AAB4-446F-A260-4B2CFCB2330C}"/>
    <hyperlink ref="H60" r:id="rId47" xr:uid="{19F91F24-B1CB-43E2-AC16-92CF91D74348}"/>
    <hyperlink ref="H61" r:id="rId48" xr:uid="{82600487-637D-4348-B886-882536D8596E}"/>
    <hyperlink ref="H62" r:id="rId49" xr:uid="{1F9D34B8-25DF-49CC-B9D7-CF1127C0FA94}"/>
    <hyperlink ref="H63" r:id="rId50" xr:uid="{EB6A5287-00DD-4373-8B87-994905F0C641}"/>
    <hyperlink ref="H64" r:id="rId51" xr:uid="{DF71CE78-04FE-41E7-B1F3-AC603F6D54D2}"/>
    <hyperlink ref="H65" r:id="rId52" xr:uid="{9C8835CB-09DF-44F8-BC0D-1F2448917ED2}"/>
    <hyperlink ref="R66" r:id="rId53" display="http://www.algoritmospublicos.cl/searchbar?search=educaci%C3%B3n" xr:uid="{ED1C4654-4D50-44AC-9FC7-967E62E58CCB}"/>
    <hyperlink ref="R67:R69" r:id="rId54" display="http://www.algoritmospublicos.cl/searchbar?search=educaci%C3%B3n" xr:uid="{A41AE7CB-FE21-4E05-8E94-D84AA4A2B1E0}"/>
  </hyperlinks>
  <pageMargins left="0.7" right="0.7" top="0.75" bottom="0.75" header="0.3" footer="0.3"/>
  <pageSetup paperSize="9" orientation="portrait" horizontalDpi="1200" verticalDpi="1200" r:id="rId5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699B6-E5DA-4BC6-8C9C-99DA7EBF3429}">
  <dimension ref="A1:AK107"/>
  <sheetViews>
    <sheetView workbookViewId="0">
      <selection activeCell="A2" sqref="A2"/>
    </sheetView>
  </sheetViews>
  <sheetFormatPr defaultRowHeight="14.5"/>
  <cols>
    <col min="1" max="1" width="74.453125" bestFit="1" customWidth="1"/>
    <col min="3" max="3" width="14.453125" customWidth="1"/>
  </cols>
  <sheetData>
    <row r="1" spans="1:37">
      <c r="A1" t="s">
        <v>501</v>
      </c>
      <c r="B1" t="s">
        <v>502</v>
      </c>
      <c r="C1" t="s">
        <v>1200</v>
      </c>
      <c r="D1" t="s">
        <v>1201</v>
      </c>
      <c r="E1" t="s">
        <v>503</v>
      </c>
      <c r="F1" t="s">
        <v>504</v>
      </c>
      <c r="G1" t="s">
        <v>505</v>
      </c>
      <c r="H1" t="s">
        <v>506</v>
      </c>
      <c r="I1" t="s">
        <v>30</v>
      </c>
      <c r="J1" t="s">
        <v>507</v>
      </c>
      <c r="K1" t="s">
        <v>508</v>
      </c>
      <c r="L1" t="s">
        <v>509</v>
      </c>
      <c r="M1" t="s">
        <v>510</v>
      </c>
      <c r="N1" t="s">
        <v>511</v>
      </c>
      <c r="O1" t="s">
        <v>512</v>
      </c>
      <c r="P1" t="s">
        <v>513</v>
      </c>
      <c r="Q1" t="s">
        <v>514</v>
      </c>
      <c r="R1" t="s">
        <v>515</v>
      </c>
      <c r="S1" t="s">
        <v>516</v>
      </c>
      <c r="T1" t="s">
        <v>417</v>
      </c>
      <c r="U1" s="14" t="s">
        <v>517</v>
      </c>
      <c r="V1" t="s">
        <v>518</v>
      </c>
      <c r="W1" t="s">
        <v>518</v>
      </c>
      <c r="X1" t="s">
        <v>518</v>
      </c>
      <c r="Y1" t="s">
        <v>518</v>
      </c>
      <c r="Z1" t="s">
        <v>518</v>
      </c>
      <c r="AA1" t="s">
        <v>518</v>
      </c>
      <c r="AB1" t="s">
        <v>518</v>
      </c>
      <c r="AC1" t="s">
        <v>518</v>
      </c>
      <c r="AD1" t="s">
        <v>518</v>
      </c>
      <c r="AE1" t="s">
        <v>518</v>
      </c>
      <c r="AF1" t="s">
        <v>518</v>
      </c>
      <c r="AG1" t="s">
        <v>518</v>
      </c>
      <c r="AH1" t="s">
        <v>518</v>
      </c>
      <c r="AI1" t="s">
        <v>518</v>
      </c>
      <c r="AJ1" t="s">
        <v>518</v>
      </c>
      <c r="AK1" t="s">
        <v>518</v>
      </c>
    </row>
    <row r="2" spans="1:37">
      <c r="A2" t="s">
        <v>519</v>
      </c>
      <c r="C2" t="str">
        <f>_xlfn.CONCAT(J2,N2,AD2)</f>
        <v>The Wirehttps://ai-observatory.in/database</v>
      </c>
      <c r="D2" t="str">
        <f>MID(C2,FIND("http",C2),IFERROR(FIND(" ",C2,FIND("http",C2))-1,LEN(C2))-FIND("http",C2)+1)</f>
        <v>https://ai-observatory.in/database</v>
      </c>
      <c r="E2" t="s">
        <v>520</v>
      </c>
      <c r="F2" t="s">
        <v>521</v>
      </c>
      <c r="I2" t="s">
        <v>522</v>
      </c>
      <c r="J2" t="s">
        <v>523</v>
      </c>
      <c r="N2" t="s">
        <v>28</v>
      </c>
      <c r="O2" t="s">
        <v>524</v>
      </c>
      <c r="Q2" s="12">
        <v>44953.512557870374</v>
      </c>
      <c r="R2" s="12">
        <v>44980.567731481482</v>
      </c>
      <c r="S2" s="12">
        <v>44953.512557870374</v>
      </c>
      <c r="T2" s="10" t="s">
        <v>28</v>
      </c>
      <c r="U2" s="14">
        <v>1</v>
      </c>
    </row>
    <row r="3" spans="1:37">
      <c r="A3" t="s">
        <v>519</v>
      </c>
      <c r="C3" t="str">
        <f t="shared" ref="C3:C66" si="0">_xlfn.CONCAT(J3,N3,AD3)</f>
        <v>The Times of Indiahttps://timesofindia.indiatimes.com/city/chennai/chennai-government-school-sees-85-drop-in-latecomers/articleshow/71121118.cms</v>
      </c>
      <c r="D3" t="str">
        <f t="shared" ref="D3:D66" si="1">MID(C3,FIND("http",C3),IFERROR(FIND(" ",C3,FIND("http",C3))-1,LEN(C3))-FIND("http",C3)+1)</f>
        <v>https://timesofindia.indiatimes.com/city/chennai/chennai-government-school-sees-85-drop-in-latecomers/articleshow/71121118.cms</v>
      </c>
      <c r="E3" t="s">
        <v>525</v>
      </c>
      <c r="F3" t="s">
        <v>526</v>
      </c>
      <c r="G3">
        <v>2019</v>
      </c>
      <c r="I3" t="s">
        <v>527</v>
      </c>
      <c r="J3" t="s">
        <v>528</v>
      </c>
      <c r="L3" t="s">
        <v>529</v>
      </c>
      <c r="N3" t="s">
        <v>530</v>
      </c>
      <c r="O3" t="s">
        <v>531</v>
      </c>
      <c r="P3" s="13">
        <v>43722</v>
      </c>
      <c r="Q3" s="12">
        <v>44953.514166666668</v>
      </c>
      <c r="R3" s="12">
        <v>44953.514166666668</v>
      </c>
      <c r="S3" s="12">
        <v>44953.514166666668</v>
      </c>
      <c r="T3" s="10" t="s">
        <v>28</v>
      </c>
      <c r="U3" s="14">
        <v>2</v>
      </c>
    </row>
    <row r="4" spans="1:37">
      <c r="A4" t="s">
        <v>532</v>
      </c>
      <c r="C4" t="str">
        <f t="shared" si="0"/>
        <v>News Karnatakahttps://newskarnataka.com/karnataka/bengaluru/rte-free-quota-rules-changed-first-preference-to-government-schools/08022019</v>
      </c>
      <c r="D4" t="str">
        <f t="shared" si="1"/>
        <v>https://newskarnataka.com/karnataka/bengaluru/rte-free-quota-rules-changed-first-preference-to-government-schools/08022019</v>
      </c>
      <c r="E4" t="s">
        <v>533</v>
      </c>
      <c r="F4" t="s">
        <v>534</v>
      </c>
      <c r="G4">
        <v>2019</v>
      </c>
      <c r="H4" t="s">
        <v>535</v>
      </c>
      <c r="I4" t="s">
        <v>536</v>
      </c>
      <c r="J4" t="s">
        <v>537</v>
      </c>
      <c r="N4" t="s">
        <v>538</v>
      </c>
      <c r="O4" t="s">
        <v>539</v>
      </c>
      <c r="P4" s="13">
        <v>43504</v>
      </c>
      <c r="Q4" s="12">
        <v>44953.514733796299</v>
      </c>
      <c r="R4" s="12">
        <v>44953.514733796299</v>
      </c>
      <c r="S4" s="12">
        <v>44953.514733796299</v>
      </c>
      <c r="T4" s="10" t="s">
        <v>28</v>
      </c>
      <c r="U4" s="14">
        <v>3</v>
      </c>
    </row>
    <row r="5" spans="1:37">
      <c r="A5" t="s">
        <v>532</v>
      </c>
      <c r="C5" t="str">
        <f t="shared" si="0"/>
        <v>The Times of Indiahttps://timesofindia.indiatimes.com/city/nagpur/fix-rte-mapping-software/articleshow/73850161.cms</v>
      </c>
      <c r="D5" t="str">
        <f t="shared" si="1"/>
        <v>https://timesofindia.indiatimes.com/city/nagpur/fix-rte-mapping-software/articleshow/73850161.cms</v>
      </c>
      <c r="E5" t="s">
        <v>540</v>
      </c>
      <c r="F5" t="s">
        <v>526</v>
      </c>
      <c r="G5">
        <v>2020</v>
      </c>
      <c r="I5" t="s">
        <v>541</v>
      </c>
      <c r="J5" t="s">
        <v>528</v>
      </c>
      <c r="L5" t="s">
        <v>529</v>
      </c>
      <c r="N5" t="s">
        <v>542</v>
      </c>
      <c r="O5" t="s">
        <v>543</v>
      </c>
      <c r="P5" s="13">
        <v>43864</v>
      </c>
      <c r="Q5" s="12">
        <v>44953.514756944445</v>
      </c>
      <c r="R5" s="12">
        <v>44953.514756944445</v>
      </c>
      <c r="S5" s="12">
        <v>44953.514756944445</v>
      </c>
      <c r="T5" s="10" t="s">
        <v>28</v>
      </c>
      <c r="U5" s="14">
        <v>3</v>
      </c>
    </row>
    <row r="6" spans="1:37">
      <c r="A6" t="s">
        <v>532</v>
      </c>
      <c r="C6" t="str">
        <f t="shared" si="0"/>
        <v>The Times of Indiahttps://timesofindia.indiatimes.com/city/nagpur/incorporating-various-quotas-in-software-delays-rte-admissions/articleshow/68118991.cms</v>
      </c>
      <c r="D6" t="str">
        <f t="shared" si="1"/>
        <v>https://timesofindia.indiatimes.com/city/nagpur/incorporating-various-quotas-in-software-delays-rte-admissions/articleshow/68118991.cms</v>
      </c>
      <c r="E6" t="s">
        <v>544</v>
      </c>
      <c r="F6" t="s">
        <v>526</v>
      </c>
      <c r="G6">
        <v>2019</v>
      </c>
      <c r="I6" t="s">
        <v>545</v>
      </c>
      <c r="J6" t="s">
        <v>528</v>
      </c>
      <c r="L6" t="s">
        <v>529</v>
      </c>
      <c r="N6" t="s">
        <v>546</v>
      </c>
      <c r="O6" t="s">
        <v>547</v>
      </c>
      <c r="P6" s="13">
        <v>43519</v>
      </c>
      <c r="Q6" s="12">
        <v>44953.514780092592</v>
      </c>
      <c r="R6" s="12">
        <v>44953.514780092592</v>
      </c>
      <c r="S6" s="12">
        <v>44953.514780092592</v>
      </c>
      <c r="T6" s="10" t="s">
        <v>28</v>
      </c>
      <c r="U6" s="14">
        <v>4</v>
      </c>
    </row>
    <row r="7" spans="1:37">
      <c r="A7" t="s">
        <v>548</v>
      </c>
      <c r="C7" t="str">
        <f t="shared" si="0"/>
        <v>https://ai-watch.github.io/AI-watch-T6-X/service/90009.html</v>
      </c>
      <c r="D7" t="str">
        <f t="shared" si="1"/>
        <v>https://ai-watch.github.io/AI-watch-T6-X/service/90009.html</v>
      </c>
      <c r="E7" t="s">
        <v>549</v>
      </c>
      <c r="F7" t="s">
        <v>521</v>
      </c>
      <c r="I7" t="s">
        <v>550</v>
      </c>
      <c r="N7" t="s">
        <v>551</v>
      </c>
      <c r="O7" t="s">
        <v>552</v>
      </c>
      <c r="Q7" s="12">
        <v>44953.502233796295</v>
      </c>
      <c r="R7" s="12">
        <v>44980.590555555558</v>
      </c>
      <c r="S7" s="12">
        <v>44953.502233796295</v>
      </c>
      <c r="T7" s="10" t="s">
        <v>61</v>
      </c>
      <c r="U7" s="14">
        <v>5</v>
      </c>
    </row>
    <row r="8" spans="1:37">
      <c r="A8" t="s">
        <v>553</v>
      </c>
      <c r="C8" t="str">
        <f t="shared" si="0"/>
        <v>https://ai-watch.github.io/AI-watch-T6-X/service/90024.html</v>
      </c>
      <c r="D8" t="str">
        <f t="shared" si="1"/>
        <v>https://ai-watch.github.io/AI-watch-T6-X/service/90024.html</v>
      </c>
      <c r="E8" t="s">
        <v>554</v>
      </c>
      <c r="F8" t="s">
        <v>521</v>
      </c>
      <c r="I8" t="s">
        <v>555</v>
      </c>
      <c r="N8" t="s">
        <v>556</v>
      </c>
      <c r="O8" t="s">
        <v>557</v>
      </c>
      <c r="Q8" s="12">
        <v>44953.502418981479</v>
      </c>
      <c r="R8" s="12">
        <v>44980.591006944444</v>
      </c>
      <c r="S8" s="12">
        <v>44953.502418981479</v>
      </c>
      <c r="T8" s="10" t="s">
        <v>61</v>
      </c>
      <c r="U8" s="14">
        <v>6</v>
      </c>
    </row>
    <row r="9" spans="1:37">
      <c r="A9" t="s">
        <v>553</v>
      </c>
      <c r="C9" t="str">
        <f t="shared" si="0"/>
        <v>https://ai-watch.github.io/AI-watch-T6-X/service/90043.html</v>
      </c>
      <c r="D9" t="str">
        <f t="shared" si="1"/>
        <v>https://ai-watch.github.io/AI-watch-T6-X/service/90043.html</v>
      </c>
      <c r="E9" t="s">
        <v>558</v>
      </c>
      <c r="F9" t="s">
        <v>521</v>
      </c>
      <c r="I9" t="s">
        <v>559</v>
      </c>
      <c r="N9" t="s">
        <v>560</v>
      </c>
      <c r="O9" t="s">
        <v>561</v>
      </c>
      <c r="Q9" s="12">
        <v>44953.502453703702</v>
      </c>
      <c r="R9" s="12">
        <v>44980.591458333336</v>
      </c>
      <c r="S9" s="12">
        <v>44953.502453703702</v>
      </c>
      <c r="T9" s="10" t="s">
        <v>61</v>
      </c>
      <c r="U9" s="14">
        <v>7</v>
      </c>
    </row>
    <row r="10" spans="1:37">
      <c r="A10" t="s">
        <v>562</v>
      </c>
      <c r="C10" t="str">
        <f t="shared" si="0"/>
        <v>https://ai-watch.github.io/AI-watch-T6-X/service/90050.html</v>
      </c>
      <c r="D10" t="str">
        <f t="shared" si="1"/>
        <v>https://ai-watch.github.io/AI-watch-T6-X/service/90050.html</v>
      </c>
      <c r="E10" t="s">
        <v>563</v>
      </c>
      <c r="F10" t="s">
        <v>521</v>
      </c>
      <c r="I10" t="s">
        <v>564</v>
      </c>
      <c r="N10" t="s">
        <v>565</v>
      </c>
      <c r="O10" t="s">
        <v>566</v>
      </c>
      <c r="Q10" s="12">
        <v>44953.502465277779</v>
      </c>
      <c r="R10" s="12">
        <v>44980.589328703703</v>
      </c>
      <c r="S10" s="12">
        <v>44953.502465277779</v>
      </c>
      <c r="T10" s="10" t="s">
        <v>61</v>
      </c>
      <c r="U10" s="14">
        <v>8</v>
      </c>
    </row>
    <row r="11" spans="1:37">
      <c r="A11" t="s">
        <v>562</v>
      </c>
      <c r="C11" t="str">
        <f t="shared" si="0"/>
        <v>https://ai-watch.github.io/AI-watch-T6-X/service/90054.html</v>
      </c>
      <c r="D11" t="str">
        <f t="shared" si="1"/>
        <v>https://ai-watch.github.io/AI-watch-T6-X/service/90054.html</v>
      </c>
      <c r="E11" t="s">
        <v>567</v>
      </c>
      <c r="F11" t="s">
        <v>521</v>
      </c>
      <c r="I11" t="s">
        <v>568</v>
      </c>
      <c r="N11" t="s">
        <v>569</v>
      </c>
      <c r="O11" t="s">
        <v>570</v>
      </c>
      <c r="Q11" s="12">
        <v>44953.502488425926</v>
      </c>
      <c r="R11" s="12">
        <v>44980.590925925928</v>
      </c>
      <c r="S11" s="12">
        <v>44953.502488425926</v>
      </c>
      <c r="T11" s="10" t="s">
        <v>61</v>
      </c>
      <c r="U11" s="14">
        <v>9</v>
      </c>
    </row>
    <row r="12" spans="1:37">
      <c r="A12" t="s">
        <v>571</v>
      </c>
      <c r="C12" t="str">
        <f t="shared" si="0"/>
        <v>https://ai-watch.github.io/AI-watch-T6-X/service/90061.html</v>
      </c>
      <c r="D12" t="str">
        <f t="shared" si="1"/>
        <v>https://ai-watch.github.io/AI-watch-T6-X/service/90061.html</v>
      </c>
      <c r="E12" t="s">
        <v>572</v>
      </c>
      <c r="F12" t="s">
        <v>521</v>
      </c>
      <c r="I12" t="s">
        <v>573</v>
      </c>
      <c r="N12" t="s">
        <v>574</v>
      </c>
      <c r="O12" t="s">
        <v>575</v>
      </c>
      <c r="Q12" s="12">
        <v>44953.502500000002</v>
      </c>
      <c r="R12" s="12">
        <v>44980.589201388888</v>
      </c>
      <c r="S12" s="12">
        <v>44953.502500000002</v>
      </c>
      <c r="T12" s="10" t="s">
        <v>61</v>
      </c>
      <c r="U12" s="14">
        <v>10</v>
      </c>
    </row>
    <row r="13" spans="1:37">
      <c r="A13" t="s">
        <v>548</v>
      </c>
      <c r="C13" t="str">
        <f t="shared" si="0"/>
        <v>https://ai-watch.github.io/AI-watch-T6-X/service/90063.html</v>
      </c>
      <c r="D13" t="str">
        <f t="shared" si="1"/>
        <v>https://ai-watch.github.io/AI-watch-T6-X/service/90063.html</v>
      </c>
      <c r="E13" t="s">
        <v>576</v>
      </c>
      <c r="F13" t="s">
        <v>521</v>
      </c>
      <c r="I13" t="s">
        <v>577</v>
      </c>
      <c r="N13" t="s">
        <v>578</v>
      </c>
      <c r="O13" t="s">
        <v>579</v>
      </c>
      <c r="Q13" s="12">
        <v>44953.502511574072</v>
      </c>
      <c r="R13" s="12">
        <v>44953.502523148149</v>
      </c>
      <c r="S13" s="12">
        <v>44953.502511574072</v>
      </c>
      <c r="T13" s="10" t="s">
        <v>61</v>
      </c>
      <c r="U13" s="14">
        <v>11</v>
      </c>
    </row>
    <row r="14" spans="1:37">
      <c r="A14" t="s">
        <v>580</v>
      </c>
      <c r="C14" t="str">
        <f t="shared" si="0"/>
        <v>https://ai-watch.github.io/AI-watch-T6-X/service/90091.html</v>
      </c>
      <c r="D14" t="str">
        <f t="shared" si="1"/>
        <v>https://ai-watch.github.io/AI-watch-T6-X/service/90091.html</v>
      </c>
      <c r="E14" t="s">
        <v>581</v>
      </c>
      <c r="F14" t="s">
        <v>521</v>
      </c>
      <c r="I14" t="s">
        <v>582</v>
      </c>
      <c r="N14" t="s">
        <v>583</v>
      </c>
      <c r="O14" t="s">
        <v>584</v>
      </c>
      <c r="Q14" s="12">
        <v>44953.502534722225</v>
      </c>
      <c r="R14" s="12">
        <v>44980.591111111113</v>
      </c>
      <c r="S14" s="12">
        <v>44953.502534722225</v>
      </c>
      <c r="T14" s="10" t="s">
        <v>61</v>
      </c>
      <c r="U14" s="14">
        <v>12</v>
      </c>
    </row>
    <row r="15" spans="1:37">
      <c r="A15" t="s">
        <v>580</v>
      </c>
      <c r="C15" t="str">
        <f t="shared" si="0"/>
        <v>https://ai-watch.github.io/AI-watch-T6-X/service/90105.html</v>
      </c>
      <c r="D15" t="str">
        <f t="shared" si="1"/>
        <v>https://ai-watch.github.io/AI-watch-T6-X/service/90105.html</v>
      </c>
      <c r="E15" t="s">
        <v>585</v>
      </c>
      <c r="F15" t="s">
        <v>521</v>
      </c>
      <c r="I15" t="s">
        <v>586</v>
      </c>
      <c r="N15" t="s">
        <v>587</v>
      </c>
      <c r="O15" t="s">
        <v>588</v>
      </c>
      <c r="Q15" s="12">
        <v>44953.502557870372</v>
      </c>
      <c r="R15" s="12">
        <v>44980.591493055559</v>
      </c>
      <c r="S15" s="12">
        <v>44953.502557870372</v>
      </c>
      <c r="T15" s="10" t="s">
        <v>61</v>
      </c>
      <c r="U15" s="14">
        <v>13</v>
      </c>
    </row>
    <row r="16" spans="1:37">
      <c r="A16" t="s">
        <v>589</v>
      </c>
      <c r="C16" t="str">
        <f t="shared" si="0"/>
        <v>https://ai-watch.github.io/AI-watch-T6-X/service/90108.html</v>
      </c>
      <c r="D16" t="str">
        <f t="shared" si="1"/>
        <v>https://ai-watch.github.io/AI-watch-T6-X/service/90108.html</v>
      </c>
      <c r="E16" t="s">
        <v>590</v>
      </c>
      <c r="F16" t="s">
        <v>521</v>
      </c>
      <c r="I16" t="s">
        <v>591</v>
      </c>
      <c r="N16" t="s">
        <v>592</v>
      </c>
      <c r="O16" t="s">
        <v>593</v>
      </c>
      <c r="Q16" s="12">
        <v>44953.502569444441</v>
      </c>
      <c r="R16" s="12">
        <v>44980.590821759259</v>
      </c>
      <c r="S16" s="12">
        <v>44953.502569444441</v>
      </c>
      <c r="T16" s="10" t="s">
        <v>61</v>
      </c>
      <c r="U16" s="14">
        <v>14</v>
      </c>
    </row>
    <row r="17" spans="1:36">
      <c r="A17" t="s">
        <v>519</v>
      </c>
      <c r="C17" t="str">
        <f t="shared" si="0"/>
        <v>https://ai-watch.github.io/AI-watch-T6-X/service/90141.html</v>
      </c>
      <c r="D17" t="str">
        <f t="shared" si="1"/>
        <v>https://ai-watch.github.io/AI-watch-T6-X/service/90141.html</v>
      </c>
      <c r="E17" t="s">
        <v>594</v>
      </c>
      <c r="F17" t="s">
        <v>521</v>
      </c>
      <c r="I17" t="s">
        <v>595</v>
      </c>
      <c r="N17" t="s">
        <v>596</v>
      </c>
      <c r="O17" t="s">
        <v>597</v>
      </c>
      <c r="Q17" s="12">
        <v>44953.502592592595</v>
      </c>
      <c r="R17" s="12">
        <v>44980.589490740742</v>
      </c>
      <c r="S17" s="12">
        <v>44953.502592592595</v>
      </c>
      <c r="T17" s="10" t="s">
        <v>61</v>
      </c>
      <c r="U17" s="14">
        <v>15</v>
      </c>
    </row>
    <row r="18" spans="1:36">
      <c r="A18" t="s">
        <v>598</v>
      </c>
      <c r="B18" t="str">
        <f>RIGHT(AB18,LEN(AB18)-12)</f>
        <v>Promote mental health</v>
      </c>
      <c r="C18" t="str">
        <f t="shared" si="0"/>
        <v xml:space="preserve">https://www.aiaaic.org/aiaaic-repository/ai-and-algorithmic-incidents-and-controversies/singapore-moe-mindline-at-work-appIssue(s): Accuracy/reliability; Appropriateness/need; Effectiveness/value </v>
      </c>
      <c r="D18" t="str">
        <f t="shared" si="1"/>
        <v>https://www.aiaaic.org/aiaaic-repository/ai-and-algorithmic-incidents-and-controversies/singapore-moe-mindline-at-work-appIssue(s):</v>
      </c>
      <c r="E18" t="s">
        <v>599</v>
      </c>
      <c r="F18" s="15" t="s">
        <v>600</v>
      </c>
      <c r="G18" s="16">
        <v>2022</v>
      </c>
      <c r="I18" s="17" t="s">
        <v>601</v>
      </c>
      <c r="J18" s="39" t="s">
        <v>602</v>
      </c>
      <c r="K18" s="18"/>
      <c r="L18" s="18"/>
      <c r="M18" s="18"/>
      <c r="N18" s="18"/>
      <c r="T18" t="s">
        <v>447</v>
      </c>
      <c r="U18" s="14">
        <v>16</v>
      </c>
      <c r="V18" t="s">
        <v>603</v>
      </c>
      <c r="W18" t="s">
        <v>604</v>
      </c>
      <c r="X18" t="s">
        <v>605</v>
      </c>
      <c r="Y18" t="s">
        <v>606</v>
      </c>
      <c r="Z18" t="s">
        <v>607</v>
      </c>
      <c r="AA18" t="s">
        <v>608</v>
      </c>
      <c r="AB18" t="s">
        <v>609</v>
      </c>
      <c r="AC18" t="s">
        <v>610</v>
      </c>
      <c r="AD18" t="s">
        <v>611</v>
      </c>
      <c r="AE18" t="s">
        <v>612</v>
      </c>
      <c r="AF18" t="s">
        <v>613</v>
      </c>
      <c r="AG18" t="s">
        <v>614</v>
      </c>
      <c r="AH18" t="s">
        <v>614</v>
      </c>
      <c r="AI18" t="s">
        <v>615</v>
      </c>
      <c r="AJ18" t="s">
        <v>614</v>
      </c>
    </row>
    <row r="19" spans="1:36">
      <c r="A19" t="s">
        <v>616</v>
      </c>
      <c r="B19" t="str">
        <f t="shared" ref="B19:B27" si="2">RIGHT(AB19,LEN(AB19)-12)</f>
        <v>Strengthen security</v>
      </c>
      <c r="C19" t="str">
        <f t="shared" si="0"/>
        <v xml:space="preserve">https://www.aiaaic.org/aiaaic-repository/ai-and-algorithmic-incidents-and-controversies/axon-school-security-taser-dronesIssue(s): Appropriateness/need; Effectiveness/value; Privacy; Surveillance; Bias/discrimination - race, ethnicity </v>
      </c>
      <c r="D19" t="str">
        <f t="shared" si="1"/>
        <v>https://www.aiaaic.org/aiaaic-repository/ai-and-algorithmic-incidents-and-controversies/axon-school-security-taser-dronesIssue(s):</v>
      </c>
      <c r="E19" t="s">
        <v>599</v>
      </c>
      <c r="F19" s="15" t="s">
        <v>617</v>
      </c>
      <c r="G19" s="16">
        <v>2022</v>
      </c>
      <c r="I19" s="19" t="s">
        <v>618</v>
      </c>
      <c r="J19" s="18" t="s">
        <v>619</v>
      </c>
      <c r="K19" s="18"/>
      <c r="L19" s="18"/>
      <c r="M19" s="18"/>
      <c r="N19" s="18"/>
      <c r="T19" t="s">
        <v>447</v>
      </c>
      <c r="U19" s="14">
        <v>17</v>
      </c>
      <c r="V19" t="s">
        <v>620</v>
      </c>
      <c r="W19" t="s">
        <v>621</v>
      </c>
      <c r="X19" t="s">
        <v>622</v>
      </c>
      <c r="Y19" t="s">
        <v>623</v>
      </c>
      <c r="Z19" t="s">
        <v>624</v>
      </c>
      <c r="AA19" t="s">
        <v>625</v>
      </c>
      <c r="AB19" t="s">
        <v>626</v>
      </c>
      <c r="AC19" t="s">
        <v>627</v>
      </c>
      <c r="AD19" t="s">
        <v>628</v>
      </c>
      <c r="AE19" t="s">
        <v>629</v>
      </c>
      <c r="AF19" t="s">
        <v>630</v>
      </c>
      <c r="AG19" t="s">
        <v>614</v>
      </c>
      <c r="AH19" t="s">
        <v>614</v>
      </c>
      <c r="AI19" t="s">
        <v>615</v>
      </c>
      <c r="AJ19" t="s">
        <v>631</v>
      </c>
    </row>
    <row r="20" spans="1:36">
      <c r="A20" t="s">
        <v>632</v>
      </c>
      <c r="B20" t="str">
        <f t="shared" si="2"/>
        <v>Improve student engagement</v>
      </c>
      <c r="C20" t="str">
        <f t="shared" si="0"/>
        <v>https://www.aiaaic.org/aiaaic-repository/ai-and-algorithmic-incidents-and-controversies/intel-ai-student-emotion-monitoringIssue(s): Accuracy/reliability; Pseudoscience; Privacy; Surveillance</v>
      </c>
      <c r="D20" t="str">
        <f t="shared" si="1"/>
        <v>https://www.aiaaic.org/aiaaic-repository/ai-and-algorithmic-incidents-and-controversies/intel-ai-student-emotion-monitoringIssue(s):</v>
      </c>
      <c r="E20" t="s">
        <v>599</v>
      </c>
      <c r="F20" s="15" t="s">
        <v>633</v>
      </c>
      <c r="G20" s="20">
        <v>2022</v>
      </c>
      <c r="I20" s="21" t="s">
        <v>634</v>
      </c>
      <c r="J20" s="18" t="s">
        <v>635</v>
      </c>
      <c r="K20" s="18"/>
      <c r="L20" s="18"/>
      <c r="M20" s="18"/>
      <c r="N20" s="18"/>
      <c r="T20" t="s">
        <v>447</v>
      </c>
      <c r="U20" s="14">
        <v>18</v>
      </c>
      <c r="V20" t="s">
        <v>620</v>
      </c>
      <c r="W20" t="s">
        <v>621</v>
      </c>
      <c r="X20" t="s">
        <v>622</v>
      </c>
      <c r="Y20" t="s">
        <v>636</v>
      </c>
      <c r="Z20" t="s">
        <v>637</v>
      </c>
      <c r="AA20" t="s">
        <v>638</v>
      </c>
      <c r="AB20" t="s">
        <v>639</v>
      </c>
      <c r="AC20" t="s">
        <v>640</v>
      </c>
      <c r="AD20" t="s">
        <v>641</v>
      </c>
      <c r="AE20" t="s">
        <v>642</v>
      </c>
      <c r="AF20" t="s">
        <v>630</v>
      </c>
      <c r="AG20" t="s">
        <v>614</v>
      </c>
      <c r="AH20" t="s">
        <v>614</v>
      </c>
      <c r="AI20" t="s">
        <v>615</v>
      </c>
      <c r="AJ20" t="s">
        <v>614</v>
      </c>
    </row>
    <row r="21" spans="1:36">
      <c r="A21" t="s">
        <v>643</v>
      </c>
      <c r="B21" t="str">
        <f t="shared" si="2"/>
        <v>Verify identity</v>
      </c>
      <c r="C21" t="str">
        <f t="shared" si="0"/>
        <v>https://www.aiaaic.org/aiaaic-repository/ai-and-algorithmic-incidents-and-controversies/nhgsfp-school-meal-fingerprint-biometricsIssue(s): Privacy; Security; Dual/multi-use</v>
      </c>
      <c r="D21" t="str">
        <f t="shared" si="1"/>
        <v>https://www.aiaaic.org/aiaaic-repository/ai-and-algorithmic-incidents-and-controversies/nhgsfp-school-meal-fingerprint-biometricsIssue(s):</v>
      </c>
      <c r="E21" t="s">
        <v>599</v>
      </c>
      <c r="F21" s="15" t="s">
        <v>644</v>
      </c>
      <c r="G21" s="16">
        <v>2021</v>
      </c>
      <c r="I21" s="19" t="s">
        <v>645</v>
      </c>
      <c r="J21" s="22" t="s">
        <v>646</v>
      </c>
      <c r="K21" s="22"/>
      <c r="L21" s="22"/>
      <c r="M21" s="22"/>
      <c r="N21" s="22"/>
      <c r="T21" t="s">
        <v>447</v>
      </c>
      <c r="U21" s="14">
        <v>19</v>
      </c>
      <c r="V21" t="s">
        <v>647</v>
      </c>
      <c r="W21" t="s">
        <v>621</v>
      </c>
      <c r="X21" t="s">
        <v>648</v>
      </c>
      <c r="Y21" t="s">
        <v>649</v>
      </c>
      <c r="Z21" t="s">
        <v>650</v>
      </c>
      <c r="AA21" t="s">
        <v>651</v>
      </c>
      <c r="AB21" t="s">
        <v>652</v>
      </c>
      <c r="AC21" t="s">
        <v>653</v>
      </c>
      <c r="AD21" t="s">
        <v>654</v>
      </c>
      <c r="AE21" t="s">
        <v>655</v>
      </c>
      <c r="AF21" t="s">
        <v>630</v>
      </c>
      <c r="AG21" t="s">
        <v>614</v>
      </c>
      <c r="AH21" t="s">
        <v>614</v>
      </c>
      <c r="AI21" t="s">
        <v>615</v>
      </c>
      <c r="AJ21" t="s">
        <v>614</v>
      </c>
    </row>
    <row r="22" spans="1:36">
      <c r="A22" t="s">
        <v>643</v>
      </c>
      <c r="B22" t="str">
        <f t="shared" si="2"/>
        <v>Verify meal payments</v>
      </c>
      <c r="C22" t="str">
        <f t="shared" si="0"/>
        <v>https://www.aiaaic.org/aiaaic-repository/ai-and-algorithmic-incidents-and-controversies/gdansk-primary-school-no-2-meal-payment-verificationIssue(s): Privacy; Appropriateness/need</v>
      </c>
      <c r="D22" t="str">
        <f t="shared" si="1"/>
        <v>https://www.aiaaic.org/aiaaic-repository/ai-and-algorithmic-incidents-and-controversies/gdansk-primary-school-no-2-meal-payment-verificationIssue(s):</v>
      </c>
      <c r="E22" t="s">
        <v>599</v>
      </c>
      <c r="F22" s="15" t="s">
        <v>656</v>
      </c>
      <c r="G22" s="20">
        <v>2020</v>
      </c>
      <c r="I22" s="23" t="s">
        <v>657</v>
      </c>
      <c r="J22" s="22" t="s">
        <v>658</v>
      </c>
      <c r="K22" s="22"/>
      <c r="L22" s="22"/>
      <c r="M22" s="22"/>
      <c r="N22" s="22"/>
      <c r="T22" t="s">
        <v>447</v>
      </c>
      <c r="U22" s="14">
        <v>20</v>
      </c>
      <c r="V22" t="s">
        <v>659</v>
      </c>
      <c r="W22" t="s">
        <v>621</v>
      </c>
      <c r="X22" t="s">
        <v>660</v>
      </c>
      <c r="Y22" t="s">
        <v>661</v>
      </c>
      <c r="Z22" t="s">
        <v>662</v>
      </c>
      <c r="AA22" t="s">
        <v>651</v>
      </c>
      <c r="AB22" t="s">
        <v>663</v>
      </c>
      <c r="AC22" t="s">
        <v>664</v>
      </c>
      <c r="AD22" t="s">
        <v>665</v>
      </c>
      <c r="AE22" t="s">
        <v>655</v>
      </c>
      <c r="AF22" t="s">
        <v>630</v>
      </c>
      <c r="AG22" t="s">
        <v>614</v>
      </c>
      <c r="AH22" t="s">
        <v>614</v>
      </c>
      <c r="AI22" t="s">
        <v>615</v>
      </c>
      <c r="AJ22" t="s">
        <v>614</v>
      </c>
    </row>
    <row r="23" spans="1:36">
      <c r="A23" t="s">
        <v>643</v>
      </c>
      <c r="B23" t="str">
        <f t="shared" si="2"/>
        <v>Verify meal payments</v>
      </c>
      <c r="C23" t="str">
        <f t="shared" si="0"/>
        <v>https://www.aiaaic.org/aiaaic-repository/ai-and-algorithmic-incidents-and-controversies/north-ayrshire-school-meal-payment-verificationIssue(s): Privacy; Appropriateness/need</v>
      </c>
      <c r="D23" t="str">
        <f t="shared" si="1"/>
        <v>https://www.aiaaic.org/aiaaic-repository/ai-and-algorithmic-incidents-and-controversies/north-ayrshire-school-meal-payment-verificationIssue(s):</v>
      </c>
      <c r="E23" t="s">
        <v>599</v>
      </c>
      <c r="F23" s="15" t="s">
        <v>666</v>
      </c>
      <c r="G23" s="20">
        <v>2021</v>
      </c>
      <c r="I23" s="23" t="s">
        <v>667</v>
      </c>
      <c r="J23" s="22" t="s">
        <v>668</v>
      </c>
      <c r="K23" s="22"/>
      <c r="L23" s="22"/>
      <c r="M23" s="22"/>
      <c r="N23" s="22"/>
      <c r="T23" t="s">
        <v>447</v>
      </c>
      <c r="U23" s="14">
        <v>21</v>
      </c>
      <c r="V23" t="s">
        <v>669</v>
      </c>
      <c r="W23" t="s">
        <v>621</v>
      </c>
      <c r="X23" t="s">
        <v>670</v>
      </c>
      <c r="Y23" t="s">
        <v>671</v>
      </c>
      <c r="Z23" t="s">
        <v>672</v>
      </c>
      <c r="AA23" t="s">
        <v>673</v>
      </c>
      <c r="AB23" t="s">
        <v>663</v>
      </c>
      <c r="AC23" t="s">
        <v>640</v>
      </c>
      <c r="AD23" t="s">
        <v>665</v>
      </c>
      <c r="AE23" t="s">
        <v>674</v>
      </c>
      <c r="AF23" t="s">
        <v>630</v>
      </c>
      <c r="AG23" t="s">
        <v>614</v>
      </c>
      <c r="AH23" t="s">
        <v>614</v>
      </c>
      <c r="AI23" t="s">
        <v>615</v>
      </c>
      <c r="AJ23" t="s">
        <v>675</v>
      </c>
    </row>
    <row r="24" spans="1:36">
      <c r="A24" t="s">
        <v>676</v>
      </c>
      <c r="B24" t="str">
        <f t="shared" si="2"/>
        <v>Monitor student behaviour</v>
      </c>
      <c r="C24" t="str">
        <f t="shared" si="0"/>
        <v>https://www.aiaaic.org/aiaaic-repository/ai-and-algorithmic-incidents-and-controversies/gaggle-student-behavioural-monitoringIssue(s): Surveillance; Privacy; Accuracy/reliability; Appropriateness/need; Effectiveness/value</v>
      </c>
      <c r="D24" t="str">
        <f t="shared" si="1"/>
        <v>https://www.aiaaic.org/aiaaic-repository/ai-and-algorithmic-incidents-and-controversies/gaggle-student-behavioural-monitoringIssue(s):</v>
      </c>
      <c r="E24" t="s">
        <v>599</v>
      </c>
      <c r="F24" s="15" t="s">
        <v>677</v>
      </c>
      <c r="G24" s="20">
        <v>2019</v>
      </c>
      <c r="I24" s="19" t="s">
        <v>678</v>
      </c>
      <c r="J24" s="24" t="s">
        <v>679</v>
      </c>
      <c r="K24" s="24"/>
      <c r="L24" s="24"/>
      <c r="M24" s="24"/>
      <c r="N24" s="24"/>
      <c r="T24" t="s">
        <v>447</v>
      </c>
      <c r="U24" s="14">
        <v>22</v>
      </c>
      <c r="V24" t="s">
        <v>620</v>
      </c>
      <c r="W24" t="s">
        <v>621</v>
      </c>
      <c r="X24" t="s">
        <v>680</v>
      </c>
      <c r="Y24" t="s">
        <v>681</v>
      </c>
      <c r="Z24" t="s">
        <v>682</v>
      </c>
      <c r="AA24" t="s">
        <v>683</v>
      </c>
      <c r="AB24" t="s">
        <v>684</v>
      </c>
      <c r="AC24" t="s">
        <v>685</v>
      </c>
      <c r="AD24" t="s">
        <v>686</v>
      </c>
      <c r="AE24" t="s">
        <v>687</v>
      </c>
      <c r="AF24" t="s">
        <v>630</v>
      </c>
      <c r="AG24" t="s">
        <v>614</v>
      </c>
      <c r="AH24" t="s">
        <v>614</v>
      </c>
      <c r="AI24" t="s">
        <v>615</v>
      </c>
      <c r="AJ24" t="s">
        <v>614</v>
      </c>
    </row>
    <row r="25" spans="1:36">
      <c r="A25" t="s">
        <v>688</v>
      </c>
      <c r="B25" t="str">
        <f t="shared" si="2"/>
        <v>Assess teacher performance</v>
      </c>
      <c r="C25" t="str">
        <f t="shared" si="0"/>
        <v>https://www.aiaaic.org/aiaaic-repository/ai-and-algorithmic-incidents-and-controversies/washington-dc-schools-teacher-value-added-scoringIssue(s): Accuracy/reliability; Bias/discrimination - income, location; Fairness; Effectiveness/value</v>
      </c>
      <c r="D25" t="str">
        <f t="shared" si="1"/>
        <v>https://www.aiaaic.org/aiaaic-repository/ai-and-algorithmic-incidents-and-controversies/washington-dc-schools-teacher-value-added-scoringIssue(s):</v>
      </c>
      <c r="E25" t="s">
        <v>599</v>
      </c>
      <c r="F25" s="15" t="s">
        <v>689</v>
      </c>
      <c r="G25" s="20">
        <v>2011</v>
      </c>
      <c r="I25" s="25" t="s">
        <v>690</v>
      </c>
      <c r="J25" s="22" t="s">
        <v>691</v>
      </c>
      <c r="K25" s="22"/>
      <c r="L25" s="22"/>
      <c r="M25" s="22"/>
      <c r="N25" s="22"/>
      <c r="T25" t="s">
        <v>447</v>
      </c>
      <c r="U25" s="14">
        <v>23</v>
      </c>
      <c r="V25" t="s">
        <v>620</v>
      </c>
      <c r="W25" t="s">
        <v>621</v>
      </c>
      <c r="X25" t="s">
        <v>692</v>
      </c>
      <c r="Y25" t="s">
        <v>693</v>
      </c>
      <c r="Z25" t="s">
        <v>694</v>
      </c>
      <c r="AA25" t="s">
        <v>695</v>
      </c>
      <c r="AB25" t="s">
        <v>696</v>
      </c>
      <c r="AC25" t="s">
        <v>697</v>
      </c>
      <c r="AD25" t="s">
        <v>698</v>
      </c>
      <c r="AE25" t="s">
        <v>699</v>
      </c>
      <c r="AF25" t="s">
        <v>630</v>
      </c>
      <c r="AG25" t="s">
        <v>614</v>
      </c>
      <c r="AH25" t="s">
        <v>614</v>
      </c>
      <c r="AI25" t="s">
        <v>615</v>
      </c>
      <c r="AJ25" t="s">
        <v>614</v>
      </c>
    </row>
    <row r="26" spans="1:36">
      <c r="A26" t="s">
        <v>676</v>
      </c>
      <c r="B26" t="str">
        <f t="shared" si="2"/>
        <v>Detect &amp; categorise at-risk behaviour</v>
      </c>
      <c r="C26" t="str">
        <f t="shared" si="0"/>
        <v>https://www.aiaaic.org/aiaaic-repository/ai-and-algorithmic-incidents-and-controversies/goguardian-student-monitoringIssue(s): Privacy; Surveillance; Bias/discrimination - economic; Dual/multi-use</v>
      </c>
      <c r="D26" t="str">
        <f t="shared" si="1"/>
        <v>https://www.aiaaic.org/aiaaic-repository/ai-and-algorithmic-incidents-and-controversies/goguardian-student-monitoringIssue(s):</v>
      </c>
      <c r="E26" t="s">
        <v>599</v>
      </c>
      <c r="F26" s="15" t="s">
        <v>700</v>
      </c>
      <c r="G26" s="20">
        <v>2021</v>
      </c>
      <c r="I26" s="26" t="s">
        <v>701</v>
      </c>
      <c r="J26" s="22" t="s">
        <v>702</v>
      </c>
      <c r="K26" s="22"/>
      <c r="L26" s="22"/>
      <c r="M26" s="22"/>
      <c r="N26" s="22"/>
      <c r="T26" t="s">
        <v>447</v>
      </c>
      <c r="U26" s="14">
        <v>24</v>
      </c>
      <c r="V26" t="s">
        <v>620</v>
      </c>
      <c r="W26" t="s">
        <v>621</v>
      </c>
      <c r="X26" t="s">
        <v>703</v>
      </c>
      <c r="Y26" t="s">
        <v>704</v>
      </c>
      <c r="Z26" t="s">
        <v>662</v>
      </c>
      <c r="AA26" t="s">
        <v>705</v>
      </c>
      <c r="AB26" t="s">
        <v>706</v>
      </c>
      <c r="AC26" t="s">
        <v>610</v>
      </c>
      <c r="AD26" t="s">
        <v>707</v>
      </c>
      <c r="AE26" t="s">
        <v>642</v>
      </c>
      <c r="AF26" t="s">
        <v>630</v>
      </c>
      <c r="AG26" t="s">
        <v>614</v>
      </c>
      <c r="AH26" t="s">
        <v>614</v>
      </c>
      <c r="AI26" t="s">
        <v>615</v>
      </c>
      <c r="AJ26" t="s">
        <v>614</v>
      </c>
    </row>
    <row r="27" spans="1:36">
      <c r="A27" t="s">
        <v>643</v>
      </c>
      <c r="B27" t="str">
        <f t="shared" si="2"/>
        <v>Access documents</v>
      </c>
      <c r="C27" t="str">
        <f t="shared" si="0"/>
        <v>https://www.aiaaic.org/aiaaic-repository/ai-and-algorithmic-incidents-and-controversies/cbse-india-student-facial-matchingrecognitionIssue(s): Accuracy/reliability; Privacy; Security</v>
      </c>
      <c r="D27" t="str">
        <f t="shared" si="1"/>
        <v>https://www.aiaaic.org/aiaaic-repository/ai-and-algorithmic-incidents-and-controversies/cbse-india-student-facial-matchingrecognitionIssue(s):</v>
      </c>
      <c r="E27" t="s">
        <v>599</v>
      </c>
      <c r="F27" s="27" t="s">
        <v>708</v>
      </c>
      <c r="G27" s="20">
        <v>2020</v>
      </c>
      <c r="I27" s="19" t="s">
        <v>709</v>
      </c>
      <c r="J27" s="22" t="s">
        <v>710</v>
      </c>
      <c r="K27" s="22"/>
      <c r="L27" s="22"/>
      <c r="M27" s="22"/>
      <c r="N27" s="22"/>
      <c r="T27" t="s">
        <v>447</v>
      </c>
      <c r="U27" s="14">
        <v>25</v>
      </c>
      <c r="V27" t="s">
        <v>711</v>
      </c>
      <c r="W27" t="s">
        <v>621</v>
      </c>
      <c r="X27" t="s">
        <v>712</v>
      </c>
      <c r="Y27" t="s">
        <v>713</v>
      </c>
      <c r="Z27" t="s">
        <v>714</v>
      </c>
      <c r="AA27" t="s">
        <v>673</v>
      </c>
      <c r="AB27" t="s">
        <v>715</v>
      </c>
      <c r="AC27" t="s">
        <v>716</v>
      </c>
      <c r="AD27" t="s">
        <v>717</v>
      </c>
      <c r="AE27" t="s">
        <v>718</v>
      </c>
      <c r="AF27" t="s">
        <v>630</v>
      </c>
      <c r="AG27" t="s">
        <v>614</v>
      </c>
      <c r="AH27" t="s">
        <v>614</v>
      </c>
      <c r="AI27" t="s">
        <v>615</v>
      </c>
      <c r="AJ27" t="s">
        <v>614</v>
      </c>
    </row>
    <row r="28" spans="1:36">
      <c r="A28" t="s">
        <v>719</v>
      </c>
      <c r="B28" t="s">
        <v>719</v>
      </c>
      <c r="C28" t="str">
        <f t="shared" si="0"/>
        <v>Issue(s): Privacy</v>
      </c>
      <c r="D28" t="e">
        <f t="shared" si="1"/>
        <v>#VALUE!</v>
      </c>
      <c r="E28" t="s">
        <v>599</v>
      </c>
      <c r="F28" s="27" t="s">
        <v>720</v>
      </c>
      <c r="G28" s="16">
        <v>2021</v>
      </c>
      <c r="I28" s="19" t="s">
        <v>721</v>
      </c>
      <c r="J28" s="28"/>
      <c r="K28" s="28"/>
      <c r="L28" s="28"/>
      <c r="M28" s="28"/>
      <c r="N28" s="28"/>
      <c r="T28" t="s">
        <v>447</v>
      </c>
      <c r="U28" s="14">
        <v>26</v>
      </c>
      <c r="V28" t="s">
        <v>620</v>
      </c>
      <c r="W28" t="s">
        <v>621</v>
      </c>
      <c r="X28" t="s">
        <v>622</v>
      </c>
      <c r="Y28" t="s">
        <v>722</v>
      </c>
      <c r="Z28" t="s">
        <v>662</v>
      </c>
      <c r="AA28" t="s">
        <v>673</v>
      </c>
      <c r="AB28" t="s">
        <v>723</v>
      </c>
      <c r="AC28" t="s">
        <v>724</v>
      </c>
      <c r="AD28" t="s">
        <v>725</v>
      </c>
      <c r="AE28" t="s">
        <v>726</v>
      </c>
      <c r="AF28" t="s">
        <v>630</v>
      </c>
      <c r="AG28" t="s">
        <v>614</v>
      </c>
      <c r="AH28" t="s">
        <v>614</v>
      </c>
      <c r="AI28" t="s">
        <v>615</v>
      </c>
      <c r="AJ28" t="s">
        <v>614</v>
      </c>
    </row>
    <row r="29" spans="1:36">
      <c r="A29" t="s">
        <v>719</v>
      </c>
      <c r="B29" t="s">
        <v>719</v>
      </c>
      <c r="C29" t="str">
        <f t="shared" si="0"/>
        <v>Issue(s): Privacy</v>
      </c>
      <c r="D29" t="e">
        <f t="shared" si="1"/>
        <v>#VALUE!</v>
      </c>
      <c r="E29" t="s">
        <v>599</v>
      </c>
      <c r="F29" s="27" t="s">
        <v>727</v>
      </c>
      <c r="G29" s="16">
        <v>2021</v>
      </c>
      <c r="I29" s="19" t="s">
        <v>728</v>
      </c>
      <c r="J29" s="28"/>
      <c r="K29" s="28"/>
      <c r="L29" s="28"/>
      <c r="M29" s="28"/>
      <c r="N29" s="28"/>
      <c r="T29" t="s">
        <v>447</v>
      </c>
      <c r="U29" s="14">
        <v>27</v>
      </c>
      <c r="V29" t="s">
        <v>620</v>
      </c>
      <c r="W29" t="s">
        <v>621</v>
      </c>
      <c r="X29" t="s">
        <v>622</v>
      </c>
      <c r="Y29" t="s">
        <v>729</v>
      </c>
      <c r="Z29" t="s">
        <v>662</v>
      </c>
      <c r="AA29" t="s">
        <v>673</v>
      </c>
      <c r="AB29" t="s">
        <v>723</v>
      </c>
      <c r="AC29" t="s">
        <v>724</v>
      </c>
      <c r="AD29" t="s">
        <v>725</v>
      </c>
      <c r="AE29" t="s">
        <v>726</v>
      </c>
      <c r="AF29" t="s">
        <v>630</v>
      </c>
      <c r="AG29" t="s">
        <v>614</v>
      </c>
      <c r="AH29" t="s">
        <v>614</v>
      </c>
      <c r="AI29" t="s">
        <v>615</v>
      </c>
      <c r="AJ29" t="s">
        <v>614</v>
      </c>
    </row>
    <row r="30" spans="1:36">
      <c r="A30" t="s">
        <v>719</v>
      </c>
      <c r="B30" t="s">
        <v>719</v>
      </c>
      <c r="C30" t="str">
        <f t="shared" si="0"/>
        <v>Issue(s): Bias/discrimination - race; Privacy; Surveillance</v>
      </c>
      <c r="D30" t="e">
        <f t="shared" si="1"/>
        <v>#VALUE!</v>
      </c>
      <c r="E30" t="s">
        <v>599</v>
      </c>
      <c r="F30" s="27" t="s">
        <v>730</v>
      </c>
      <c r="G30" s="16">
        <v>2021</v>
      </c>
      <c r="I30" s="19" t="s">
        <v>731</v>
      </c>
      <c r="J30" s="29"/>
      <c r="K30" s="29"/>
      <c r="L30" s="29"/>
      <c r="M30" s="29"/>
      <c r="N30" s="29"/>
      <c r="T30" t="s">
        <v>447</v>
      </c>
      <c r="U30" s="14">
        <v>28</v>
      </c>
      <c r="V30" t="s">
        <v>620</v>
      </c>
      <c r="W30" t="s">
        <v>621</v>
      </c>
      <c r="X30" t="s">
        <v>732</v>
      </c>
      <c r="Y30" t="s">
        <v>733</v>
      </c>
      <c r="Z30" t="s">
        <v>662</v>
      </c>
      <c r="AA30" t="s">
        <v>673</v>
      </c>
      <c r="AB30" t="s">
        <v>723</v>
      </c>
      <c r="AC30" t="s">
        <v>610</v>
      </c>
      <c r="AD30" t="s">
        <v>734</v>
      </c>
      <c r="AE30" t="s">
        <v>726</v>
      </c>
      <c r="AF30" t="s">
        <v>630</v>
      </c>
      <c r="AG30" t="s">
        <v>614</v>
      </c>
      <c r="AH30" t="s">
        <v>614</v>
      </c>
      <c r="AI30" t="s">
        <v>735</v>
      </c>
      <c r="AJ30" t="s">
        <v>614</v>
      </c>
    </row>
    <row r="31" spans="1:36">
      <c r="A31" t="s">
        <v>719</v>
      </c>
      <c r="B31" t="s">
        <v>719</v>
      </c>
      <c r="C31" t="str">
        <f t="shared" si="0"/>
        <v>https://www.aiaaic.org/aiaaic-repository/ai-and-algorithmic-incidents-and-controversies/proctorio-racist-facial-detectionIssue(s): Bias/discrimination - race; ethnicity; Security</v>
      </c>
      <c r="D31" t="str">
        <f t="shared" si="1"/>
        <v>https://www.aiaaic.org/aiaaic-repository/ai-and-algorithmic-incidents-and-controversies/proctorio-racist-facial-detectionIssue(s):</v>
      </c>
      <c r="E31" t="s">
        <v>599</v>
      </c>
      <c r="F31" s="27" t="s">
        <v>736</v>
      </c>
      <c r="G31" s="16">
        <v>2021</v>
      </c>
      <c r="I31" s="19" t="s">
        <v>737</v>
      </c>
      <c r="J31" s="22" t="s">
        <v>738</v>
      </c>
      <c r="K31" s="22"/>
      <c r="L31" s="22"/>
      <c r="M31" s="22"/>
      <c r="N31" s="22"/>
      <c r="T31" t="s">
        <v>447</v>
      </c>
      <c r="U31" s="14">
        <v>29</v>
      </c>
      <c r="V31" t="s">
        <v>620</v>
      </c>
      <c r="W31" t="s">
        <v>621</v>
      </c>
      <c r="X31" t="s">
        <v>739</v>
      </c>
      <c r="Y31" t="s">
        <v>740</v>
      </c>
      <c r="Z31" t="s">
        <v>741</v>
      </c>
      <c r="AA31" t="s">
        <v>742</v>
      </c>
      <c r="AB31" t="s">
        <v>743</v>
      </c>
      <c r="AC31" t="s">
        <v>610</v>
      </c>
      <c r="AD31" t="s">
        <v>744</v>
      </c>
      <c r="AE31" t="s">
        <v>745</v>
      </c>
      <c r="AF31" t="s">
        <v>630</v>
      </c>
      <c r="AG31" t="s">
        <v>614</v>
      </c>
      <c r="AH31" t="s">
        <v>614</v>
      </c>
      <c r="AI31" t="s">
        <v>615</v>
      </c>
      <c r="AJ31" t="s">
        <v>614</v>
      </c>
    </row>
    <row r="32" spans="1:36">
      <c r="A32" t="s">
        <v>632</v>
      </c>
      <c r="B32" t="str">
        <f t="shared" ref="B32:B65" si="3">RIGHT(AB32,LEN(AB32)-12)</f>
        <v>Identify/monitor emotions</v>
      </c>
      <c r="C32" t="str">
        <f t="shared" si="0"/>
        <v>https://www.aiaaic.org/aiaaic-repository/ai-and-algorithmic-incidents-and-controversies/4-little-trees-4ltIssue(s): Accuracy/reliability; Privacy; Surveillance; Bias/discrimination - race, ethnicity</v>
      </c>
      <c r="D32" t="str">
        <f t="shared" si="1"/>
        <v>https://www.aiaaic.org/aiaaic-repository/ai-and-algorithmic-incidents-and-controversies/4-little-trees-4ltIssue(s):</v>
      </c>
      <c r="E32" t="s">
        <v>599</v>
      </c>
      <c r="F32" s="27" t="s">
        <v>746</v>
      </c>
      <c r="G32" s="16">
        <v>2021</v>
      </c>
      <c r="I32" s="19" t="s">
        <v>747</v>
      </c>
      <c r="J32" s="22" t="s">
        <v>748</v>
      </c>
      <c r="K32" s="22"/>
      <c r="L32" s="22"/>
      <c r="M32" s="22"/>
      <c r="N32" s="22"/>
      <c r="T32" t="s">
        <v>447</v>
      </c>
      <c r="U32" s="14">
        <v>30</v>
      </c>
      <c r="V32" t="s">
        <v>749</v>
      </c>
      <c r="W32" t="s">
        <v>621</v>
      </c>
      <c r="X32" t="s">
        <v>750</v>
      </c>
      <c r="Y32" t="s">
        <v>751</v>
      </c>
      <c r="Z32" t="s">
        <v>752</v>
      </c>
      <c r="AA32" t="s">
        <v>753</v>
      </c>
      <c r="AB32" t="s">
        <v>754</v>
      </c>
      <c r="AC32" t="s">
        <v>640</v>
      </c>
      <c r="AD32" t="s">
        <v>755</v>
      </c>
      <c r="AE32" t="s">
        <v>687</v>
      </c>
      <c r="AF32" t="s">
        <v>630</v>
      </c>
      <c r="AG32" t="s">
        <v>614</v>
      </c>
      <c r="AH32" t="s">
        <v>614</v>
      </c>
      <c r="AI32" t="s">
        <v>615</v>
      </c>
      <c r="AJ32" t="s">
        <v>614</v>
      </c>
    </row>
    <row r="33" spans="1:36">
      <c r="A33" t="s">
        <v>756</v>
      </c>
      <c r="B33" t="str">
        <f t="shared" si="3"/>
        <v>Damage reputation</v>
      </c>
      <c r="C33" t="str">
        <f t="shared" si="0"/>
        <v>https://www.aiaaic.org/aiaaic-repository/ai-and-algorithmic-incidents-and-controversies/raffaela-spone-deepfake-reputational-attacksIssue(s): Mis/disinformation; Privacy; Ethics</v>
      </c>
      <c r="D33" t="str">
        <f t="shared" si="1"/>
        <v>https://www.aiaaic.org/aiaaic-repository/ai-and-algorithmic-incidents-and-controversies/raffaela-spone-deepfake-reputational-attacksIssue(s):</v>
      </c>
      <c r="E33" t="s">
        <v>599</v>
      </c>
      <c r="F33" s="27" t="s">
        <v>757</v>
      </c>
      <c r="G33" s="16">
        <v>2021</v>
      </c>
      <c r="I33" s="19" t="s">
        <v>758</v>
      </c>
      <c r="J33" s="29" t="s">
        <v>759</v>
      </c>
      <c r="K33" s="29"/>
      <c r="L33" s="29"/>
      <c r="M33" s="29"/>
      <c r="N33" s="29"/>
      <c r="T33" t="s">
        <v>447</v>
      </c>
      <c r="U33" s="14">
        <v>31</v>
      </c>
      <c r="V33" t="s">
        <v>620</v>
      </c>
      <c r="W33" t="s">
        <v>760</v>
      </c>
      <c r="X33" t="s">
        <v>761</v>
      </c>
      <c r="Y33" t="s">
        <v>661</v>
      </c>
      <c r="Z33" t="s">
        <v>662</v>
      </c>
      <c r="AA33" t="s">
        <v>762</v>
      </c>
      <c r="AB33" t="s">
        <v>763</v>
      </c>
      <c r="AC33" t="s">
        <v>764</v>
      </c>
      <c r="AD33" t="s">
        <v>765</v>
      </c>
      <c r="AE33" t="s">
        <v>766</v>
      </c>
      <c r="AF33" t="s">
        <v>630</v>
      </c>
      <c r="AG33" t="s">
        <v>614</v>
      </c>
      <c r="AH33" t="s">
        <v>614</v>
      </c>
      <c r="AI33" t="s">
        <v>615</v>
      </c>
      <c r="AJ33" t="s">
        <v>614</v>
      </c>
    </row>
    <row r="34" spans="1:36">
      <c r="A34" t="s">
        <v>767</v>
      </c>
      <c r="B34" t="str">
        <f t="shared" si="3"/>
        <v>Verify student identity</v>
      </c>
      <c r="C34" t="str">
        <f t="shared" si="0"/>
        <v>https://www.aiaaic.org/aiaaic-repository/ai-and-algorithmic-incidents-and-controversies/delhi-government-schools-facial-recognitionIssue(s): Accuracy/reliability; Appropriateness/need; Privacy; Security; Surveillance</v>
      </c>
      <c r="D34" t="str">
        <f t="shared" si="1"/>
        <v>https://www.aiaaic.org/aiaaic-repository/ai-and-algorithmic-incidents-and-controversies/delhi-government-schools-facial-recognitionIssue(s):</v>
      </c>
      <c r="E34" t="s">
        <v>599</v>
      </c>
      <c r="F34" s="27" t="s">
        <v>768</v>
      </c>
      <c r="G34" s="16">
        <v>2021</v>
      </c>
      <c r="I34" s="19" t="s">
        <v>769</v>
      </c>
      <c r="J34" s="22" t="s">
        <v>770</v>
      </c>
      <c r="K34" s="22"/>
      <c r="L34" s="22"/>
      <c r="M34" s="22"/>
      <c r="N34" s="22"/>
      <c r="T34" t="s">
        <v>447</v>
      </c>
      <c r="U34" s="14">
        <v>32</v>
      </c>
      <c r="V34" t="s">
        <v>711</v>
      </c>
      <c r="W34" t="s">
        <v>621</v>
      </c>
      <c r="X34" t="s">
        <v>622</v>
      </c>
      <c r="Y34" t="s">
        <v>771</v>
      </c>
      <c r="Z34" t="s">
        <v>662</v>
      </c>
      <c r="AA34" t="s">
        <v>772</v>
      </c>
      <c r="AB34" t="s">
        <v>773</v>
      </c>
      <c r="AC34" t="s">
        <v>774</v>
      </c>
      <c r="AD34" t="s">
        <v>775</v>
      </c>
      <c r="AE34" t="s">
        <v>718</v>
      </c>
      <c r="AF34" t="s">
        <v>630</v>
      </c>
      <c r="AG34" t="s">
        <v>614</v>
      </c>
      <c r="AH34" t="s">
        <v>614</v>
      </c>
      <c r="AI34" t="s">
        <v>615</v>
      </c>
      <c r="AJ34" t="s">
        <v>614</v>
      </c>
    </row>
    <row r="35" spans="1:36">
      <c r="A35" t="s">
        <v>532</v>
      </c>
      <c r="B35" t="str">
        <f t="shared" si="3"/>
        <v>Assess PhD applications</v>
      </c>
      <c r="C35" t="str">
        <f t="shared" si="0"/>
        <v>https://twitter.com/yasmmeme/status/1333670480574771201Issue(s): Bias/discrimination - race, gender</v>
      </c>
      <c r="D35" t="str">
        <f t="shared" si="1"/>
        <v>https://twitter.com/yasmmeme/status/1333670480574771201Issue(s):</v>
      </c>
      <c r="E35" t="s">
        <v>599</v>
      </c>
      <c r="F35" s="27" t="s">
        <v>776</v>
      </c>
      <c r="G35" s="16">
        <v>2020</v>
      </c>
      <c r="I35" s="19" t="s">
        <v>777</v>
      </c>
      <c r="J35" s="22" t="s">
        <v>778</v>
      </c>
      <c r="K35" s="22"/>
      <c r="L35" s="22"/>
      <c r="M35" s="22"/>
      <c r="N35" s="22"/>
      <c r="T35" t="s">
        <v>447</v>
      </c>
      <c r="U35" s="14">
        <v>33</v>
      </c>
      <c r="V35" t="s">
        <v>620</v>
      </c>
      <c r="W35" t="s">
        <v>621</v>
      </c>
      <c r="X35" t="s">
        <v>622</v>
      </c>
      <c r="Y35" t="s">
        <v>779</v>
      </c>
      <c r="Z35" t="s">
        <v>662</v>
      </c>
      <c r="AA35" t="s">
        <v>780</v>
      </c>
      <c r="AB35" t="s">
        <v>781</v>
      </c>
      <c r="AC35" t="s">
        <v>782</v>
      </c>
      <c r="AD35" t="s">
        <v>783</v>
      </c>
      <c r="AE35" t="s">
        <v>726</v>
      </c>
      <c r="AF35" t="s">
        <v>630</v>
      </c>
      <c r="AG35" t="s">
        <v>614</v>
      </c>
      <c r="AH35" t="s">
        <v>614</v>
      </c>
      <c r="AI35" t="s">
        <v>615</v>
      </c>
      <c r="AJ35" t="s">
        <v>784</v>
      </c>
    </row>
    <row r="36" spans="1:36">
      <c r="A36" t="s">
        <v>719</v>
      </c>
      <c r="B36" t="str">
        <f t="shared" si="3"/>
        <v>Detect and prevent cheating</v>
      </c>
      <c r="C36" t="str">
        <f t="shared" si="0"/>
        <v>https://www.csmonitor.com/Technology/2020/1117/Online-exams-raise-concerns-of-racial-bias-in-facial-recognitionIssue(s): Accuracy/reliability; Bias/discrimination - race; Privacy</v>
      </c>
      <c r="D36" t="str">
        <f t="shared" si="1"/>
        <v>https://www.csmonitor.com/Technology/2020/1117/Online-exams-raise-concerns-of-racial-bias-in-facial-recognitionIssue(s):</v>
      </c>
      <c r="E36" t="s">
        <v>599</v>
      </c>
      <c r="F36" s="27" t="s">
        <v>785</v>
      </c>
      <c r="G36" s="16">
        <v>2020</v>
      </c>
      <c r="I36" s="19" t="s">
        <v>786</v>
      </c>
      <c r="J36" s="29" t="s">
        <v>787</v>
      </c>
      <c r="K36" s="29"/>
      <c r="L36" s="29"/>
      <c r="M36" s="29"/>
      <c r="N36" s="29"/>
      <c r="T36" t="s">
        <v>447</v>
      </c>
      <c r="U36" s="14">
        <v>34</v>
      </c>
      <c r="V36" t="s">
        <v>620</v>
      </c>
      <c r="W36" t="s">
        <v>621</v>
      </c>
      <c r="X36" t="s">
        <v>622</v>
      </c>
      <c r="Y36" t="s">
        <v>788</v>
      </c>
      <c r="Z36" t="s">
        <v>662</v>
      </c>
      <c r="AA36" t="s">
        <v>673</v>
      </c>
      <c r="AB36" t="s">
        <v>723</v>
      </c>
      <c r="AC36" t="s">
        <v>789</v>
      </c>
      <c r="AD36" t="s">
        <v>790</v>
      </c>
      <c r="AE36" t="s">
        <v>726</v>
      </c>
      <c r="AF36" t="s">
        <v>630</v>
      </c>
      <c r="AG36" t="s">
        <v>614</v>
      </c>
      <c r="AH36" t="s">
        <v>614</v>
      </c>
      <c r="AI36" t="s">
        <v>615</v>
      </c>
      <c r="AJ36" t="s">
        <v>614</v>
      </c>
    </row>
    <row r="37" spans="1:36">
      <c r="A37" t="s">
        <v>719</v>
      </c>
      <c r="B37" t="str">
        <f t="shared" si="3"/>
        <v>Identify and monitor students</v>
      </c>
      <c r="C37" t="str">
        <f t="shared" si="0"/>
        <v>https://themarkup.org/coronavirus/2020/10/13/remote-exam-software-failures-privacyIssue(s): Security</v>
      </c>
      <c r="D37" t="str">
        <f t="shared" si="1"/>
        <v>https://themarkup.org/coronavirus/2020/10/13/remote-exam-software-failures-privacyIssue(s):</v>
      </c>
      <c r="E37" t="s">
        <v>599</v>
      </c>
      <c r="F37" s="27" t="s">
        <v>791</v>
      </c>
      <c r="G37" s="16">
        <v>2020</v>
      </c>
      <c r="I37" s="19" t="s">
        <v>792</v>
      </c>
      <c r="J37" s="22" t="s">
        <v>793</v>
      </c>
      <c r="K37" s="22"/>
      <c r="L37" s="22"/>
      <c r="M37" s="22"/>
      <c r="N37" s="22"/>
      <c r="T37" t="s">
        <v>447</v>
      </c>
      <c r="U37" s="14">
        <v>35</v>
      </c>
      <c r="V37" t="s">
        <v>620</v>
      </c>
      <c r="W37" t="s">
        <v>621</v>
      </c>
      <c r="X37" t="s">
        <v>622</v>
      </c>
      <c r="Y37" t="s">
        <v>788</v>
      </c>
      <c r="Z37" t="s">
        <v>662</v>
      </c>
      <c r="AA37" t="s">
        <v>673</v>
      </c>
      <c r="AB37" t="s">
        <v>794</v>
      </c>
      <c r="AC37" t="s">
        <v>795</v>
      </c>
      <c r="AD37" t="s">
        <v>796</v>
      </c>
      <c r="AE37" t="s">
        <v>726</v>
      </c>
      <c r="AF37" t="s">
        <v>630</v>
      </c>
      <c r="AG37" t="s">
        <v>614</v>
      </c>
      <c r="AH37" t="s">
        <v>614</v>
      </c>
      <c r="AI37" t="s">
        <v>615</v>
      </c>
      <c r="AJ37" t="s">
        <v>614</v>
      </c>
    </row>
    <row r="38" spans="1:36">
      <c r="A38" t="s">
        <v>719</v>
      </c>
      <c r="B38" t="str">
        <f t="shared" si="3"/>
        <v>Detect and prevent cheating</v>
      </c>
      <c r="C38" t="str">
        <f t="shared" si="0"/>
        <v>https://www.vice.com/en/article/4adajq/privacy-group-asks-for-investigation-into-software-that-spies-on-studentsIssue(s): Accuracy/reliability; Privacy; Bias/discrimination - race</v>
      </c>
      <c r="D38" t="str">
        <f t="shared" si="1"/>
        <v>https://www.vice.com/en/article/4adajq/privacy-group-asks-for-investigation-into-software-that-spies-on-studentsIssue(s):</v>
      </c>
      <c r="E38" t="s">
        <v>599</v>
      </c>
      <c r="F38" s="27" t="s">
        <v>797</v>
      </c>
      <c r="G38" s="16">
        <v>2020</v>
      </c>
      <c r="I38" s="19" t="s">
        <v>798</v>
      </c>
      <c r="J38" s="29" t="s">
        <v>799</v>
      </c>
      <c r="K38" s="29"/>
      <c r="L38" s="29"/>
      <c r="M38" s="29"/>
      <c r="N38" s="29"/>
      <c r="T38" t="s">
        <v>447</v>
      </c>
      <c r="U38" s="14">
        <v>36</v>
      </c>
      <c r="V38" t="s">
        <v>620</v>
      </c>
      <c r="W38" t="s">
        <v>621</v>
      </c>
      <c r="X38" t="s">
        <v>622</v>
      </c>
      <c r="Y38" t="s">
        <v>800</v>
      </c>
      <c r="Z38" t="s">
        <v>662</v>
      </c>
      <c r="AA38" t="s">
        <v>673</v>
      </c>
      <c r="AB38" t="s">
        <v>723</v>
      </c>
      <c r="AC38" t="s">
        <v>801</v>
      </c>
      <c r="AD38" t="s">
        <v>802</v>
      </c>
      <c r="AE38" t="s">
        <v>726</v>
      </c>
      <c r="AF38" t="s">
        <v>630</v>
      </c>
      <c r="AG38" t="s">
        <v>614</v>
      </c>
      <c r="AH38" t="s">
        <v>614</v>
      </c>
      <c r="AI38" t="s">
        <v>803</v>
      </c>
      <c r="AJ38" t="s">
        <v>614</v>
      </c>
    </row>
    <row r="39" spans="1:36">
      <c r="A39" t="s">
        <v>719</v>
      </c>
      <c r="B39" t="str">
        <f t="shared" si="3"/>
        <v>Detect and prevent cheating</v>
      </c>
      <c r="C39" t="str">
        <f t="shared" si="0"/>
        <v>https://www.vice.com/en/article/88am8k/2000-parents-demand-major-academic-publisher-drop-proctorio-surveillance-techIssue(s): Accuracy/reliability; Privacy; Bias/discrimination - race</v>
      </c>
      <c r="D39" t="str">
        <f t="shared" si="1"/>
        <v>https://www.vice.com/en/article/88am8k/2000-parents-demand-major-academic-publisher-drop-proctorio-surveillance-techIssue(s):</v>
      </c>
      <c r="E39" t="s">
        <v>599</v>
      </c>
      <c r="F39" s="27" t="s">
        <v>804</v>
      </c>
      <c r="G39" s="16">
        <v>2020</v>
      </c>
      <c r="I39" s="19" t="s">
        <v>805</v>
      </c>
      <c r="J39" s="30" t="s">
        <v>806</v>
      </c>
      <c r="K39" s="30"/>
      <c r="L39" s="30"/>
      <c r="M39" s="30"/>
      <c r="N39" s="30"/>
      <c r="T39" t="s">
        <v>447</v>
      </c>
      <c r="U39" s="14">
        <v>37</v>
      </c>
      <c r="V39" t="s">
        <v>620</v>
      </c>
      <c r="W39" t="s">
        <v>621</v>
      </c>
      <c r="X39" t="s">
        <v>622</v>
      </c>
      <c r="Y39" t="s">
        <v>740</v>
      </c>
      <c r="Z39" t="s">
        <v>662</v>
      </c>
      <c r="AA39" t="s">
        <v>807</v>
      </c>
      <c r="AB39" t="s">
        <v>723</v>
      </c>
      <c r="AC39" t="s">
        <v>808</v>
      </c>
      <c r="AD39" t="s">
        <v>802</v>
      </c>
      <c r="AE39" t="s">
        <v>726</v>
      </c>
      <c r="AF39" t="s">
        <v>630</v>
      </c>
      <c r="AG39" t="s">
        <v>614</v>
      </c>
      <c r="AH39" t="s">
        <v>614</v>
      </c>
      <c r="AI39" t="s">
        <v>803</v>
      </c>
      <c r="AJ39" t="s">
        <v>614</v>
      </c>
    </row>
    <row r="40" spans="1:36">
      <c r="A40" t="s">
        <v>719</v>
      </c>
      <c r="B40" t="str">
        <f t="shared" si="3"/>
        <v>Detect and prevent cheating</v>
      </c>
      <c r="C40" t="str">
        <f t="shared" si="0"/>
        <v>https://www.eff.org/deeplinks/2021/02/student-surveillance-vendor-proctorio-files-slapp-lawsuit-silence-criticIssue(s): Privacy; Marketing - misleading</v>
      </c>
      <c r="D40" t="str">
        <f t="shared" si="1"/>
        <v>https://www.eff.org/deeplinks/2021/02/student-surveillance-vendor-proctorio-files-slapp-lawsuit-silence-criticIssue(s):</v>
      </c>
      <c r="E40" t="s">
        <v>599</v>
      </c>
      <c r="F40" s="27" t="s">
        <v>809</v>
      </c>
      <c r="G40" s="16">
        <v>2020</v>
      </c>
      <c r="I40" s="19" t="s">
        <v>810</v>
      </c>
      <c r="J40" s="22" t="s">
        <v>811</v>
      </c>
      <c r="K40" s="22"/>
      <c r="L40" s="22"/>
      <c r="M40" s="22"/>
      <c r="N40" s="22"/>
      <c r="T40" t="s">
        <v>447</v>
      </c>
      <c r="U40" s="14">
        <v>38</v>
      </c>
      <c r="V40" t="s">
        <v>812</v>
      </c>
      <c r="W40" t="s">
        <v>621</v>
      </c>
      <c r="X40" t="s">
        <v>622</v>
      </c>
      <c r="Y40" t="s">
        <v>740</v>
      </c>
      <c r="Z40" t="s">
        <v>662</v>
      </c>
      <c r="AA40" t="s">
        <v>807</v>
      </c>
      <c r="AB40" t="s">
        <v>723</v>
      </c>
      <c r="AC40" t="s">
        <v>724</v>
      </c>
      <c r="AD40" t="s">
        <v>813</v>
      </c>
      <c r="AE40" t="s">
        <v>726</v>
      </c>
      <c r="AF40" t="s">
        <v>630</v>
      </c>
      <c r="AG40" t="s">
        <v>614</v>
      </c>
      <c r="AH40" t="s">
        <v>614</v>
      </c>
      <c r="AI40" t="s">
        <v>814</v>
      </c>
      <c r="AJ40" t="s">
        <v>614</v>
      </c>
    </row>
    <row r="41" spans="1:36">
      <c r="A41" t="s">
        <v>719</v>
      </c>
      <c r="B41" t="str">
        <f t="shared" si="3"/>
        <v>Detect and prevent cheating</v>
      </c>
      <c r="C41" t="str">
        <f t="shared" si="0"/>
        <v>https://twitter.com/ejohnson99/status/1303121786637373443Issue(s): Surveillance; Privacy; Copyright</v>
      </c>
      <c r="D41" t="str">
        <f t="shared" si="1"/>
        <v>https://twitter.com/ejohnson99/status/1303121786637373443Issue(s):</v>
      </c>
      <c r="E41" t="s">
        <v>599</v>
      </c>
      <c r="F41" s="27" t="s">
        <v>815</v>
      </c>
      <c r="G41" s="16">
        <v>2020</v>
      </c>
      <c r="I41" s="19" t="s">
        <v>816</v>
      </c>
      <c r="J41" s="22" t="s">
        <v>817</v>
      </c>
      <c r="K41" s="22"/>
      <c r="L41" s="22"/>
      <c r="M41" s="22"/>
      <c r="N41" s="22"/>
      <c r="T41" t="s">
        <v>447</v>
      </c>
      <c r="U41" s="14">
        <v>39</v>
      </c>
      <c r="V41" t="s">
        <v>620</v>
      </c>
      <c r="W41" t="s">
        <v>621</v>
      </c>
      <c r="X41" t="s">
        <v>622</v>
      </c>
      <c r="Y41" t="s">
        <v>740</v>
      </c>
      <c r="Z41" t="s">
        <v>662</v>
      </c>
      <c r="AA41" t="s">
        <v>807</v>
      </c>
      <c r="AB41" t="s">
        <v>723</v>
      </c>
      <c r="AC41" t="s">
        <v>610</v>
      </c>
      <c r="AD41" t="s">
        <v>818</v>
      </c>
      <c r="AE41" t="s">
        <v>726</v>
      </c>
      <c r="AF41" t="s">
        <v>630</v>
      </c>
      <c r="AG41" t="s">
        <v>614</v>
      </c>
      <c r="AH41" t="s">
        <v>614</v>
      </c>
      <c r="AI41" t="s">
        <v>735</v>
      </c>
      <c r="AJ41" t="s">
        <v>614</v>
      </c>
    </row>
    <row r="42" spans="1:36">
      <c r="A42" t="s">
        <v>719</v>
      </c>
      <c r="B42" t="str">
        <f t="shared" si="3"/>
        <v>Detect and prevent cheating</v>
      </c>
      <c r="C42" t="str">
        <f t="shared" si="0"/>
        <v>https://www.consumerreports.org/digital-security/poor-security-at-online-proctoring-company-proctortrack-may-have-put-student-data-at-risk/Issue(s): Security; Privacy</v>
      </c>
      <c r="D42" t="str">
        <f t="shared" si="1"/>
        <v>https://www.consumerreports.org/digital-security/poor-security-at-online-proctoring-company-proctortrack-may-have-put-student-data-at-risk/Issue(s):</v>
      </c>
      <c r="E42" t="s">
        <v>599</v>
      </c>
      <c r="F42" s="27" t="s">
        <v>819</v>
      </c>
      <c r="G42" s="16">
        <v>2020</v>
      </c>
      <c r="I42" s="19" t="s">
        <v>820</v>
      </c>
      <c r="J42" s="22" t="s">
        <v>821</v>
      </c>
      <c r="K42" s="22"/>
      <c r="L42" s="22"/>
      <c r="M42" s="22"/>
      <c r="N42" s="22"/>
      <c r="T42" t="s">
        <v>447</v>
      </c>
      <c r="U42" s="14">
        <v>40</v>
      </c>
      <c r="V42" t="s">
        <v>620</v>
      </c>
      <c r="W42" t="s">
        <v>621</v>
      </c>
      <c r="X42" t="s">
        <v>622</v>
      </c>
      <c r="Y42" t="s">
        <v>822</v>
      </c>
      <c r="Z42" t="s">
        <v>662</v>
      </c>
      <c r="AA42" t="s">
        <v>673</v>
      </c>
      <c r="AB42" t="s">
        <v>723</v>
      </c>
      <c r="AC42" t="s">
        <v>823</v>
      </c>
      <c r="AD42" t="s">
        <v>824</v>
      </c>
      <c r="AE42" t="s">
        <v>726</v>
      </c>
      <c r="AF42" t="s">
        <v>630</v>
      </c>
      <c r="AG42" t="s">
        <v>614</v>
      </c>
      <c r="AH42" t="s">
        <v>614</v>
      </c>
      <c r="AI42" t="s">
        <v>615</v>
      </c>
      <c r="AJ42" t="s">
        <v>614</v>
      </c>
    </row>
    <row r="43" spans="1:36">
      <c r="A43" t="s">
        <v>719</v>
      </c>
      <c r="B43" t="str">
        <f t="shared" si="3"/>
        <v>Detect and prevent cheating</v>
      </c>
      <c r="C43" t="str">
        <f t="shared" si="0"/>
        <v>https://www.bleepingcomputer.com/news/security/proctoru-confirms-data-breach-after-database-leaked-online/Issue(s): Security; Privacy</v>
      </c>
      <c r="D43" t="str">
        <f t="shared" si="1"/>
        <v>https://www.bleepingcomputer.com/news/security/proctoru-confirms-data-breach-after-database-leaked-online/Issue(s):</v>
      </c>
      <c r="E43" t="s">
        <v>599</v>
      </c>
      <c r="F43" s="27" t="s">
        <v>825</v>
      </c>
      <c r="G43" s="16">
        <v>2020</v>
      </c>
      <c r="I43" s="19" t="s">
        <v>826</v>
      </c>
      <c r="J43" s="22" t="s">
        <v>827</v>
      </c>
      <c r="K43" s="22"/>
      <c r="L43" s="22"/>
      <c r="M43" s="22"/>
      <c r="N43" s="22"/>
      <c r="T43" t="s">
        <v>447</v>
      </c>
      <c r="U43" s="14">
        <v>41</v>
      </c>
      <c r="V43" t="s">
        <v>828</v>
      </c>
      <c r="W43" t="s">
        <v>621</v>
      </c>
      <c r="X43" t="s">
        <v>622</v>
      </c>
      <c r="Y43" t="s">
        <v>829</v>
      </c>
      <c r="Z43" t="s">
        <v>662</v>
      </c>
      <c r="AA43" t="s">
        <v>673</v>
      </c>
      <c r="AB43" t="s">
        <v>723</v>
      </c>
      <c r="AC43" t="s">
        <v>823</v>
      </c>
      <c r="AD43" t="s">
        <v>824</v>
      </c>
      <c r="AE43" t="s">
        <v>726</v>
      </c>
      <c r="AF43" t="s">
        <v>630</v>
      </c>
      <c r="AG43" t="s">
        <v>614</v>
      </c>
      <c r="AH43" t="s">
        <v>614</v>
      </c>
      <c r="AI43" t="s">
        <v>615</v>
      </c>
      <c r="AJ43" t="s">
        <v>614</v>
      </c>
    </row>
    <row r="44" spans="1:36">
      <c r="A44" t="s">
        <v>830</v>
      </c>
      <c r="B44" t="str">
        <f t="shared" si="3"/>
        <v>Grade student work</v>
      </c>
      <c r="C44" t="str">
        <f t="shared" si="0"/>
        <v>https://twitter.com/DanaJSimmons/status/1300997133311508480Issue(s): Accuracy/reliability</v>
      </c>
      <c r="D44" t="str">
        <f t="shared" si="1"/>
        <v>https://twitter.com/DanaJSimmons/status/1300997133311508480Issue(s):</v>
      </c>
      <c r="E44" t="s">
        <v>599</v>
      </c>
      <c r="F44" s="27" t="s">
        <v>831</v>
      </c>
      <c r="G44" s="16">
        <v>2020</v>
      </c>
      <c r="I44" s="19" t="s">
        <v>832</v>
      </c>
      <c r="J44" s="47" t="s">
        <v>833</v>
      </c>
      <c r="K44" s="22"/>
      <c r="L44" s="22"/>
      <c r="M44" s="22"/>
      <c r="N44" s="22"/>
      <c r="T44" t="s">
        <v>447</v>
      </c>
      <c r="U44" s="14">
        <v>42</v>
      </c>
      <c r="V44" t="s">
        <v>620</v>
      </c>
      <c r="W44" t="s">
        <v>621</v>
      </c>
      <c r="X44" t="s">
        <v>622</v>
      </c>
      <c r="Y44" t="s">
        <v>834</v>
      </c>
      <c r="Z44" t="s">
        <v>662</v>
      </c>
      <c r="AA44" t="s">
        <v>835</v>
      </c>
      <c r="AB44" t="s">
        <v>836</v>
      </c>
      <c r="AC44" t="s">
        <v>837</v>
      </c>
      <c r="AD44" t="s">
        <v>838</v>
      </c>
      <c r="AE44" t="s">
        <v>726</v>
      </c>
      <c r="AF44" t="s">
        <v>630</v>
      </c>
      <c r="AG44" t="s">
        <v>614</v>
      </c>
      <c r="AH44" t="s">
        <v>614</v>
      </c>
      <c r="AI44" t="s">
        <v>735</v>
      </c>
      <c r="AJ44" t="s">
        <v>614</v>
      </c>
    </row>
    <row r="45" spans="1:36">
      <c r="A45" t="s">
        <v>839</v>
      </c>
      <c r="B45" t="str">
        <f t="shared" si="3"/>
        <v>Predict exam results</v>
      </c>
      <c r="C45" t="str">
        <f t="shared" si="0"/>
        <v>https://www.telegraph.co.uk/news/2020/07/08/predicted-grades-awarded-summer-will-dodgy-private-school-chief/Issue(s): Accuracy/reliability; Bias/discrimination</v>
      </c>
      <c r="D45" t="str">
        <f t="shared" si="1"/>
        <v>https://www.telegraph.co.uk/news/2020/07/08/predicted-grades-awarded-summer-will-dodgy-private-school-chief/Issue(s):</v>
      </c>
      <c r="E45" t="s">
        <v>599</v>
      </c>
      <c r="F45" s="27" t="s">
        <v>840</v>
      </c>
      <c r="G45" s="16">
        <v>2020</v>
      </c>
      <c r="I45" s="19" t="s">
        <v>841</v>
      </c>
      <c r="J45" s="29" t="s">
        <v>842</v>
      </c>
      <c r="K45" s="29"/>
      <c r="L45" s="29"/>
      <c r="M45" s="29"/>
      <c r="N45" s="29"/>
      <c r="T45" t="s">
        <v>447</v>
      </c>
      <c r="U45" s="14">
        <v>43</v>
      </c>
      <c r="V45" t="s">
        <v>843</v>
      </c>
      <c r="W45" t="s">
        <v>621</v>
      </c>
      <c r="X45" t="s">
        <v>622</v>
      </c>
      <c r="Y45" t="s">
        <v>844</v>
      </c>
      <c r="Z45" t="s">
        <v>662</v>
      </c>
      <c r="AA45" t="s">
        <v>845</v>
      </c>
      <c r="AB45" t="s">
        <v>846</v>
      </c>
      <c r="AC45" t="s">
        <v>789</v>
      </c>
      <c r="AD45" t="s">
        <v>847</v>
      </c>
      <c r="AE45" t="s">
        <v>726</v>
      </c>
      <c r="AF45" t="s">
        <v>630</v>
      </c>
      <c r="AG45" t="s">
        <v>614</v>
      </c>
      <c r="AH45" t="s">
        <v>614</v>
      </c>
      <c r="AI45" t="s">
        <v>735</v>
      </c>
      <c r="AJ45" t="s">
        <v>614</v>
      </c>
    </row>
    <row r="46" spans="1:36">
      <c r="A46" t="s">
        <v>767</v>
      </c>
      <c r="B46" t="str">
        <f t="shared" si="3"/>
        <v>Strengthen safety/security</v>
      </c>
      <c r="C46" t="str">
        <f t="shared" si="0"/>
        <v>https://www.wsj.com/articles/university-of-miami-becomes-latest-battleground-over-facial-recognition-11603233631Issue(s): Surveillance; Privacy</v>
      </c>
      <c r="D46" t="str">
        <f t="shared" si="1"/>
        <v>https://www.wsj.com/articles/university-of-miami-becomes-latest-battleground-over-facial-recognition-11603233631Issue(s):</v>
      </c>
      <c r="E46" t="s">
        <v>599</v>
      </c>
      <c r="F46" s="27" t="s">
        <v>848</v>
      </c>
      <c r="G46" s="16">
        <v>2020</v>
      </c>
      <c r="I46" s="19" t="s">
        <v>849</v>
      </c>
      <c r="J46" s="22" t="s">
        <v>850</v>
      </c>
      <c r="K46" s="22"/>
      <c r="L46" s="22"/>
      <c r="M46" s="22"/>
      <c r="N46" s="22"/>
      <c r="T46" t="s">
        <v>447</v>
      </c>
      <c r="U46" s="14">
        <v>44</v>
      </c>
      <c r="V46" t="s">
        <v>620</v>
      </c>
      <c r="W46" t="s">
        <v>621</v>
      </c>
      <c r="X46" t="s">
        <v>622</v>
      </c>
      <c r="Y46" t="s">
        <v>851</v>
      </c>
      <c r="Z46" t="s">
        <v>662</v>
      </c>
      <c r="AA46" t="s">
        <v>673</v>
      </c>
      <c r="AB46" t="s">
        <v>852</v>
      </c>
      <c r="AC46" t="s">
        <v>853</v>
      </c>
      <c r="AD46" t="s">
        <v>854</v>
      </c>
      <c r="AE46" t="s">
        <v>726</v>
      </c>
      <c r="AF46" t="s">
        <v>630</v>
      </c>
      <c r="AG46" t="s">
        <v>614</v>
      </c>
      <c r="AH46" t="s">
        <v>614</v>
      </c>
      <c r="AI46" t="s">
        <v>615</v>
      </c>
      <c r="AJ46" t="s">
        <v>855</v>
      </c>
    </row>
    <row r="47" spans="1:36">
      <c r="A47" t="s">
        <v>839</v>
      </c>
      <c r="B47" t="str">
        <f t="shared" si="3"/>
        <v>Determine exam results</v>
      </c>
      <c r="C47" t="str">
        <f t="shared" si="0"/>
        <v>https://www.irishtimes.com/business/technology/leaving-cert-why-the-government-deserves-an-f-for-algorithms-1.4374801Issue(s): Accuracy/reliability; Bias/discrimination - economic</v>
      </c>
      <c r="D47" t="str">
        <f t="shared" si="1"/>
        <v>https://www.irishtimes.com/business/technology/leaving-cert-why-the-government-deserves-an-f-for-algorithms-1.4374801Issue(s):</v>
      </c>
      <c r="E47" t="s">
        <v>599</v>
      </c>
      <c r="F47" s="27" t="s">
        <v>856</v>
      </c>
      <c r="G47" s="16">
        <v>2020</v>
      </c>
      <c r="I47" s="19" t="s">
        <v>857</v>
      </c>
      <c r="J47" s="22" t="s">
        <v>858</v>
      </c>
      <c r="K47" s="22"/>
      <c r="L47" s="22"/>
      <c r="M47" s="22"/>
      <c r="N47" s="22"/>
      <c r="T47" t="s">
        <v>447</v>
      </c>
      <c r="U47" s="14">
        <v>45</v>
      </c>
      <c r="V47" t="s">
        <v>859</v>
      </c>
      <c r="W47" t="s">
        <v>860</v>
      </c>
      <c r="X47" t="s">
        <v>622</v>
      </c>
      <c r="Y47" t="s">
        <v>861</v>
      </c>
      <c r="Z47" t="s">
        <v>662</v>
      </c>
      <c r="AA47" t="s">
        <v>845</v>
      </c>
      <c r="AB47" t="s">
        <v>862</v>
      </c>
      <c r="AC47" t="s">
        <v>863</v>
      </c>
      <c r="AD47" t="s">
        <v>864</v>
      </c>
      <c r="AE47" t="s">
        <v>726</v>
      </c>
      <c r="AF47" t="s">
        <v>630</v>
      </c>
      <c r="AG47" t="s">
        <v>614</v>
      </c>
      <c r="AH47" t="s">
        <v>614</v>
      </c>
      <c r="AI47" t="s">
        <v>615</v>
      </c>
      <c r="AJ47" t="s">
        <v>614</v>
      </c>
    </row>
    <row r="48" spans="1:36">
      <c r="A48" t="s">
        <v>839</v>
      </c>
      <c r="B48" t="str">
        <f t="shared" si="3"/>
        <v>Determine exam results</v>
      </c>
      <c r="C48" t="str">
        <f t="shared" si="0"/>
        <v>https://en.wikipedia.org/wiki/Ofqual_exam_results_algorithmIssue(s): Accuracy/reliability; Bias/discrimination - economic</v>
      </c>
      <c r="D48" t="str">
        <f t="shared" si="1"/>
        <v>https://en.wikipedia.org/wiki/Ofqual_exam_results_algorithmIssue(s):</v>
      </c>
      <c r="E48" t="s">
        <v>599</v>
      </c>
      <c r="F48" s="27" t="s">
        <v>865</v>
      </c>
      <c r="G48" s="16">
        <v>2020</v>
      </c>
      <c r="I48" s="19" t="s">
        <v>866</v>
      </c>
      <c r="J48" s="22" t="s">
        <v>867</v>
      </c>
      <c r="K48" s="22"/>
      <c r="L48" s="22"/>
      <c r="M48" s="22"/>
      <c r="N48" s="22"/>
      <c r="T48" t="s">
        <v>447</v>
      </c>
      <c r="U48" s="14">
        <v>46</v>
      </c>
      <c r="V48" t="s">
        <v>868</v>
      </c>
      <c r="W48" t="s">
        <v>860</v>
      </c>
      <c r="X48" t="s">
        <v>622</v>
      </c>
      <c r="Y48" t="s">
        <v>869</v>
      </c>
      <c r="Z48" t="s">
        <v>662</v>
      </c>
      <c r="AA48" t="s">
        <v>845</v>
      </c>
      <c r="AB48" t="s">
        <v>862</v>
      </c>
      <c r="AC48" t="s">
        <v>863</v>
      </c>
      <c r="AD48" t="s">
        <v>864</v>
      </c>
      <c r="AE48" t="s">
        <v>726</v>
      </c>
      <c r="AF48" t="s">
        <v>630</v>
      </c>
      <c r="AG48" t="s">
        <v>614</v>
      </c>
      <c r="AH48" t="s">
        <v>614</v>
      </c>
      <c r="AI48" t="s">
        <v>870</v>
      </c>
      <c r="AJ48" t="s">
        <v>871</v>
      </c>
    </row>
    <row r="49" spans="1:36">
      <c r="A49" t="s">
        <v>839</v>
      </c>
      <c r="B49" t="str">
        <f t="shared" si="3"/>
        <v>Determine exam results</v>
      </c>
      <c r="C49" t="str">
        <f t="shared" si="0"/>
        <v>https://en.wikipedia.org/wiki/2000_SQA_examinations_controversyIssue(s): Accuracy/reliability; Bias/discrimination - equality</v>
      </c>
      <c r="D49" t="str">
        <f t="shared" si="1"/>
        <v>https://en.wikipedia.org/wiki/2000_SQA_examinations_controversyIssue(s):</v>
      </c>
      <c r="E49" t="s">
        <v>599</v>
      </c>
      <c r="F49" s="27" t="s">
        <v>872</v>
      </c>
      <c r="G49" s="16">
        <v>2020</v>
      </c>
      <c r="I49" s="19" t="s">
        <v>873</v>
      </c>
      <c r="J49" s="22" t="s">
        <v>874</v>
      </c>
      <c r="K49" s="22"/>
      <c r="L49" s="22"/>
      <c r="M49" s="22"/>
      <c r="N49" s="22"/>
      <c r="T49" t="s">
        <v>447</v>
      </c>
      <c r="U49" s="14">
        <v>47</v>
      </c>
      <c r="V49" t="s">
        <v>875</v>
      </c>
      <c r="W49" t="s">
        <v>860</v>
      </c>
      <c r="X49" t="s">
        <v>622</v>
      </c>
      <c r="Y49" t="s">
        <v>876</v>
      </c>
      <c r="Z49" t="s">
        <v>662</v>
      </c>
      <c r="AA49" t="s">
        <v>845</v>
      </c>
      <c r="AB49" t="s">
        <v>862</v>
      </c>
      <c r="AC49" t="s">
        <v>863</v>
      </c>
      <c r="AD49" t="s">
        <v>877</v>
      </c>
      <c r="AE49" t="s">
        <v>726</v>
      </c>
      <c r="AF49" t="s">
        <v>630</v>
      </c>
      <c r="AG49" t="s">
        <v>614</v>
      </c>
      <c r="AH49" t="s">
        <v>614</v>
      </c>
      <c r="AI49" t="s">
        <v>878</v>
      </c>
      <c r="AJ49" t="s">
        <v>871</v>
      </c>
    </row>
    <row r="50" spans="1:36">
      <c r="A50" t="s">
        <v>767</v>
      </c>
      <c r="B50" t="str">
        <f t="shared" si="3"/>
        <v>Verify student identity</v>
      </c>
      <c r="C50" t="str">
        <f t="shared" si="0"/>
        <v>https://www.biometricupdate.com/202010/privacy-concerns-greet-adoption-of-facial-recognition-system-by-indias-secondary-education-boardIssue(s): Privacy</v>
      </c>
      <c r="D50" t="str">
        <f t="shared" si="1"/>
        <v>https://www.biometricupdate.com/202010/privacy-concerns-greet-adoption-of-facial-recognition-system-by-indias-secondary-education-boardIssue(s):</v>
      </c>
      <c r="E50" t="s">
        <v>599</v>
      </c>
      <c r="F50" s="27" t="s">
        <v>879</v>
      </c>
      <c r="G50" s="16">
        <v>2020</v>
      </c>
      <c r="I50" s="19" t="s">
        <v>880</v>
      </c>
      <c r="J50" s="22" t="s">
        <v>881</v>
      </c>
      <c r="K50" s="22"/>
      <c r="L50" s="22"/>
      <c r="M50" s="22"/>
      <c r="N50" s="22"/>
      <c r="T50" t="s">
        <v>447</v>
      </c>
      <c r="U50" s="14">
        <v>48</v>
      </c>
      <c r="V50" t="s">
        <v>711</v>
      </c>
      <c r="W50" t="s">
        <v>860</v>
      </c>
      <c r="X50" t="s">
        <v>622</v>
      </c>
      <c r="Y50" t="s">
        <v>882</v>
      </c>
      <c r="Z50" t="s">
        <v>662</v>
      </c>
      <c r="AA50" t="s">
        <v>883</v>
      </c>
      <c r="AB50" t="s">
        <v>773</v>
      </c>
      <c r="AC50" t="s">
        <v>653</v>
      </c>
      <c r="AD50" t="s">
        <v>725</v>
      </c>
      <c r="AE50" t="s">
        <v>726</v>
      </c>
      <c r="AF50" t="s">
        <v>630</v>
      </c>
      <c r="AG50" t="s">
        <v>614</v>
      </c>
      <c r="AH50" t="s">
        <v>614</v>
      </c>
      <c r="AI50" t="s">
        <v>615</v>
      </c>
      <c r="AJ50" t="s">
        <v>614</v>
      </c>
    </row>
    <row r="51" spans="1:36">
      <c r="A51" t="s">
        <v>830</v>
      </c>
      <c r="B51" t="str">
        <f t="shared" si="3"/>
        <v>Assess &amp; score student essays</v>
      </c>
      <c r="C51" t="str">
        <f t="shared" si="0"/>
        <v>https://www.vice.com/en/article/pa7dj9/flawed-algorithms-are-grading-millions-of-students-essaysIssue(s): Accuracy/reliability; Bias/discrimination - race</v>
      </c>
      <c r="D51" t="str">
        <f t="shared" si="1"/>
        <v>https://www.vice.com/en/article/pa7dj9/flawed-algorithms-are-grading-millions-of-students-essaysIssue(s):</v>
      </c>
      <c r="E51" t="s">
        <v>599</v>
      </c>
      <c r="F51" s="15" t="s">
        <v>884</v>
      </c>
      <c r="G51" s="16">
        <v>2019</v>
      </c>
      <c r="I51" s="19" t="s">
        <v>885</v>
      </c>
      <c r="J51" s="22" t="s">
        <v>886</v>
      </c>
      <c r="K51" s="22"/>
      <c r="L51" s="22"/>
      <c r="M51" s="22"/>
      <c r="N51" s="22"/>
      <c r="T51" t="s">
        <v>447</v>
      </c>
      <c r="U51" s="14">
        <v>49</v>
      </c>
      <c r="V51" t="s">
        <v>620</v>
      </c>
      <c r="W51" t="s">
        <v>621</v>
      </c>
      <c r="X51" t="s">
        <v>622</v>
      </c>
      <c r="Y51" t="s">
        <v>887</v>
      </c>
      <c r="Z51" t="s">
        <v>662</v>
      </c>
      <c r="AA51" t="s">
        <v>780</v>
      </c>
      <c r="AB51" t="s">
        <v>888</v>
      </c>
      <c r="AC51" t="s">
        <v>774</v>
      </c>
      <c r="AD51" t="s">
        <v>889</v>
      </c>
      <c r="AE51" t="s">
        <v>726</v>
      </c>
      <c r="AF51" t="s">
        <v>630</v>
      </c>
      <c r="AG51" t="s">
        <v>614</v>
      </c>
      <c r="AH51" t="s">
        <v>614</v>
      </c>
      <c r="AI51" t="s">
        <v>615</v>
      </c>
      <c r="AJ51" t="s">
        <v>614</v>
      </c>
    </row>
    <row r="52" spans="1:36">
      <c r="A52" t="s">
        <v>767</v>
      </c>
      <c r="B52" t="str">
        <f t="shared" si="3"/>
        <v>Strengthen security</v>
      </c>
      <c r="C52" t="str">
        <f t="shared" si="0"/>
        <v>https://www.cnil.fr/fr/experimentation-de-la-reconnaissance-faciale-dans-deux-lycees-la-cnil-precise-sa-positionIssue(s): Privacy</v>
      </c>
      <c r="D52" t="str">
        <f t="shared" si="1"/>
        <v>https://www.cnil.fr/fr/experimentation-de-la-reconnaissance-faciale-dans-deux-lycees-la-cnil-precise-sa-positionIssue(s):</v>
      </c>
      <c r="E52" t="s">
        <v>599</v>
      </c>
      <c r="F52" s="15" t="s">
        <v>890</v>
      </c>
      <c r="G52" s="16">
        <v>2019</v>
      </c>
      <c r="I52" s="31" t="s">
        <v>891</v>
      </c>
      <c r="J52" s="22" t="s">
        <v>892</v>
      </c>
      <c r="K52" s="22"/>
      <c r="L52" s="22"/>
      <c r="M52" s="22"/>
      <c r="N52" s="22"/>
      <c r="T52" t="s">
        <v>447</v>
      </c>
      <c r="U52" s="14">
        <v>50</v>
      </c>
      <c r="V52" t="s">
        <v>893</v>
      </c>
      <c r="W52" t="s">
        <v>621</v>
      </c>
      <c r="X52" t="s">
        <v>622</v>
      </c>
      <c r="Y52" t="s">
        <v>894</v>
      </c>
      <c r="Z52" t="s">
        <v>662</v>
      </c>
      <c r="AA52" t="s">
        <v>673</v>
      </c>
      <c r="AB52" t="s">
        <v>626</v>
      </c>
      <c r="AC52" t="s">
        <v>895</v>
      </c>
      <c r="AD52" t="s">
        <v>725</v>
      </c>
      <c r="AE52" t="s">
        <v>726</v>
      </c>
      <c r="AF52" t="s">
        <v>630</v>
      </c>
      <c r="AG52" t="s">
        <v>614</v>
      </c>
      <c r="AH52" t="s">
        <v>614</v>
      </c>
      <c r="AI52" t="s">
        <v>615</v>
      </c>
      <c r="AJ52" t="s">
        <v>896</v>
      </c>
    </row>
    <row r="53" spans="1:36">
      <c r="A53" t="s">
        <v>767</v>
      </c>
      <c r="B53" t="str">
        <f t="shared" si="3"/>
        <v>Strengthen security</v>
      </c>
      <c r="C53" t="str">
        <f t="shared" si="0"/>
        <v>https://edpb.europa.eu/news/national-news/2019/facial-recognition-school-renders-swedens-first-gdpr-fine_enIssue(s): Privacy</v>
      </c>
      <c r="D53" t="str">
        <f t="shared" si="1"/>
        <v>https://edpb.europa.eu/news/national-news/2019/facial-recognition-school-renders-swedens-first-gdpr-fine_enIssue(s):</v>
      </c>
      <c r="E53" t="s">
        <v>599</v>
      </c>
      <c r="F53" s="15" t="s">
        <v>897</v>
      </c>
      <c r="G53" s="16">
        <v>2019</v>
      </c>
      <c r="I53" s="31" t="s">
        <v>898</v>
      </c>
      <c r="J53" s="22" t="s">
        <v>899</v>
      </c>
      <c r="K53" s="22"/>
      <c r="L53" s="22"/>
      <c r="M53" s="22"/>
      <c r="N53" s="22"/>
      <c r="T53" t="s">
        <v>447</v>
      </c>
      <c r="U53" s="14">
        <v>51</v>
      </c>
      <c r="V53" t="s">
        <v>900</v>
      </c>
      <c r="W53" t="s">
        <v>621</v>
      </c>
      <c r="X53" t="s">
        <v>622</v>
      </c>
      <c r="Y53" t="s">
        <v>901</v>
      </c>
      <c r="Z53" t="s">
        <v>662</v>
      </c>
      <c r="AA53" t="s">
        <v>673</v>
      </c>
      <c r="AB53" t="s">
        <v>626</v>
      </c>
      <c r="AC53" t="s">
        <v>640</v>
      </c>
      <c r="AD53" t="s">
        <v>725</v>
      </c>
      <c r="AE53" t="s">
        <v>726</v>
      </c>
      <c r="AF53" t="s">
        <v>630</v>
      </c>
      <c r="AG53" t="s">
        <v>614</v>
      </c>
      <c r="AH53" t="s">
        <v>614</v>
      </c>
      <c r="AI53" t="s">
        <v>615</v>
      </c>
      <c r="AJ53" t="s">
        <v>896</v>
      </c>
    </row>
    <row r="54" spans="1:36">
      <c r="A54" t="s">
        <v>767</v>
      </c>
      <c r="B54" t="str">
        <f t="shared" si="3"/>
        <v>Record student attendance/absence</v>
      </c>
      <c r="C54" t="str">
        <f t="shared" si="0"/>
        <v>https://www.theage.com.au/national/victoria/minority-report-crackdown-on-facial-recognition-technology-in-schools-20181005-p5080p.htmlIssue(s): Surveillance; Privacy</v>
      </c>
      <c r="D54" t="str">
        <f t="shared" si="1"/>
        <v>https://www.theage.com.au/national/victoria/minority-report-crackdown-on-facial-recognition-technology-in-schools-20181005-p5080p.htmlIssue(s):</v>
      </c>
      <c r="E54" t="s">
        <v>599</v>
      </c>
      <c r="F54" s="27" t="s">
        <v>902</v>
      </c>
      <c r="G54" s="16">
        <v>2019</v>
      </c>
      <c r="I54" s="31" t="s">
        <v>903</v>
      </c>
      <c r="J54" s="22" t="s">
        <v>904</v>
      </c>
      <c r="K54" s="22"/>
      <c r="L54" s="22"/>
      <c r="M54" s="22"/>
      <c r="N54" s="22"/>
      <c r="T54" t="s">
        <v>447</v>
      </c>
      <c r="U54" s="14">
        <v>52</v>
      </c>
      <c r="V54" t="s">
        <v>905</v>
      </c>
      <c r="W54" t="s">
        <v>621</v>
      </c>
      <c r="X54" t="s">
        <v>622</v>
      </c>
      <c r="Y54" t="s">
        <v>906</v>
      </c>
      <c r="Z54" t="s">
        <v>662</v>
      </c>
      <c r="AA54" t="s">
        <v>673</v>
      </c>
      <c r="AB54" t="s">
        <v>907</v>
      </c>
      <c r="AC54" t="s">
        <v>908</v>
      </c>
      <c r="AD54" t="s">
        <v>854</v>
      </c>
      <c r="AE54" t="s">
        <v>726</v>
      </c>
      <c r="AF54" t="s">
        <v>630</v>
      </c>
      <c r="AG54" t="s">
        <v>614</v>
      </c>
      <c r="AH54" t="s">
        <v>614</v>
      </c>
      <c r="AI54" t="s">
        <v>615</v>
      </c>
      <c r="AJ54" t="s">
        <v>614</v>
      </c>
    </row>
    <row r="55" spans="1:36">
      <c r="A55" t="s">
        <v>767</v>
      </c>
      <c r="B55" t="str">
        <f t="shared" si="3"/>
        <v>Strengthen security</v>
      </c>
      <c r="C55" t="str">
        <f t="shared" si="0"/>
        <v>https://www.aiaaic.org/aiaaic-repository/ai-and-algorithmic-incidents-and-controversies/lockport-city-school-district-facial-recognition#h.yddexa32l463Issue(s): Accuracy/reliability; Effectiveness/value; Bias/discrimination - race, ethnicity; Surveillance; Privacy</v>
      </c>
      <c r="D55" t="str">
        <f t="shared" si="1"/>
        <v>https://www.aiaaic.org/aiaaic-repository/ai-and-algorithmic-incidents-and-controversies/lockport-city-school-district-facial-recognition#h.yddexa32l463Issue(s):</v>
      </c>
      <c r="E55" t="s">
        <v>599</v>
      </c>
      <c r="F55" s="27" t="s">
        <v>909</v>
      </c>
      <c r="G55" s="16">
        <v>2019</v>
      </c>
      <c r="I55" s="19" t="s">
        <v>910</v>
      </c>
      <c r="J55" s="22" t="s">
        <v>911</v>
      </c>
      <c r="K55" s="22"/>
      <c r="L55" s="22"/>
      <c r="M55" s="22"/>
      <c r="N55" s="22"/>
      <c r="T55" t="s">
        <v>447</v>
      </c>
      <c r="U55" s="14">
        <v>53</v>
      </c>
      <c r="V55" t="s">
        <v>620</v>
      </c>
      <c r="W55" t="s">
        <v>860</v>
      </c>
      <c r="X55" t="s">
        <v>912</v>
      </c>
      <c r="Y55" t="s">
        <v>913</v>
      </c>
      <c r="Z55" t="s">
        <v>914</v>
      </c>
      <c r="AA55" t="s">
        <v>915</v>
      </c>
      <c r="AB55" t="s">
        <v>626</v>
      </c>
      <c r="AC55" t="s">
        <v>664</v>
      </c>
      <c r="AD55" t="s">
        <v>916</v>
      </c>
      <c r="AE55" t="s">
        <v>629</v>
      </c>
      <c r="AF55" t="s">
        <v>630</v>
      </c>
      <c r="AG55" t="s">
        <v>614</v>
      </c>
      <c r="AH55" t="s">
        <v>614</v>
      </c>
      <c r="AI55" t="s">
        <v>615</v>
      </c>
      <c r="AJ55" t="s">
        <v>917</v>
      </c>
    </row>
    <row r="56" spans="1:36">
      <c r="A56" t="s">
        <v>632</v>
      </c>
      <c r="B56" t="str">
        <f t="shared" si="3"/>
        <v>Assess &amp; rank student behaviour</v>
      </c>
      <c r="C56" t="str">
        <f t="shared" si="0"/>
        <v>http://www.sixthtone.com/news/1003759/camera-above-the-classroomIssue(s): Surveillance; Privacy</v>
      </c>
      <c r="D56" t="str">
        <f t="shared" si="1"/>
        <v>http://www.sixthtone.com/news/1003759/camera-above-the-classroomIssue(s):</v>
      </c>
      <c r="E56" t="s">
        <v>599</v>
      </c>
      <c r="F56" s="27" t="s">
        <v>918</v>
      </c>
      <c r="G56" s="16">
        <v>2019</v>
      </c>
      <c r="I56" s="19" t="s">
        <v>919</v>
      </c>
      <c r="J56" s="22" t="s">
        <v>920</v>
      </c>
      <c r="K56" s="22"/>
      <c r="L56" s="22"/>
      <c r="M56" s="22"/>
      <c r="N56" s="22"/>
      <c r="T56" t="s">
        <v>447</v>
      </c>
      <c r="U56" s="14">
        <v>54</v>
      </c>
      <c r="V56" t="s">
        <v>921</v>
      </c>
      <c r="W56" t="s">
        <v>860</v>
      </c>
      <c r="X56" t="s">
        <v>922</v>
      </c>
      <c r="Y56" t="s">
        <v>923</v>
      </c>
      <c r="Z56" t="s">
        <v>924</v>
      </c>
      <c r="AA56" t="s">
        <v>925</v>
      </c>
      <c r="AB56" t="s">
        <v>926</v>
      </c>
      <c r="AC56" t="s">
        <v>610</v>
      </c>
      <c r="AD56" t="s">
        <v>854</v>
      </c>
      <c r="AE56" t="s">
        <v>726</v>
      </c>
      <c r="AF56" t="s">
        <v>630</v>
      </c>
      <c r="AG56" t="s">
        <v>614</v>
      </c>
      <c r="AH56" t="s">
        <v>614</v>
      </c>
      <c r="AI56" t="s">
        <v>615</v>
      </c>
      <c r="AJ56" t="s">
        <v>614</v>
      </c>
    </row>
    <row r="57" spans="1:36">
      <c r="A57" t="s">
        <v>767</v>
      </c>
      <c r="B57" t="str">
        <f t="shared" si="3"/>
        <v>Reduce truancy</v>
      </c>
      <c r="C57" t="str">
        <f t="shared" si="0"/>
        <v>https://www.globaltimes.cn/content/1132856.shtmlIssue(s): Surveillance; Privacy</v>
      </c>
      <c r="D57" t="str">
        <f t="shared" si="1"/>
        <v>https://www.globaltimes.cn/content/1132856.shtmlIssue(s):</v>
      </c>
      <c r="E57" t="s">
        <v>599</v>
      </c>
      <c r="F57" s="27" t="s">
        <v>927</v>
      </c>
      <c r="G57" s="32">
        <v>2018</v>
      </c>
      <c r="I57" s="19" t="s">
        <v>928</v>
      </c>
      <c r="J57" s="22" t="s">
        <v>929</v>
      </c>
      <c r="K57" s="22"/>
      <c r="L57" s="22"/>
      <c r="M57" s="22"/>
      <c r="N57" s="22"/>
      <c r="T57" t="s">
        <v>447</v>
      </c>
      <c r="U57" s="14">
        <v>55</v>
      </c>
      <c r="V57" t="s">
        <v>921</v>
      </c>
      <c r="W57" t="s">
        <v>621</v>
      </c>
      <c r="X57" t="s">
        <v>930</v>
      </c>
      <c r="Y57" t="s">
        <v>931</v>
      </c>
      <c r="Z57" t="s">
        <v>662</v>
      </c>
      <c r="AA57" t="s">
        <v>673</v>
      </c>
      <c r="AB57" t="s">
        <v>932</v>
      </c>
      <c r="AC57" t="s">
        <v>933</v>
      </c>
      <c r="AD57" t="s">
        <v>854</v>
      </c>
      <c r="AE57" t="s">
        <v>726</v>
      </c>
      <c r="AF57" t="s">
        <v>630</v>
      </c>
      <c r="AG57" t="s">
        <v>614</v>
      </c>
      <c r="AH57" t="s">
        <v>614</v>
      </c>
      <c r="AI57" t="s">
        <v>615</v>
      </c>
      <c r="AJ57" t="s">
        <v>614</v>
      </c>
    </row>
    <row r="58" spans="1:36">
      <c r="A58" t="s">
        <v>632</v>
      </c>
      <c r="B58" t="str">
        <f t="shared" si="3"/>
        <v>Assess student attentiveness</v>
      </c>
      <c r="C58" t="str">
        <f t="shared" si="0"/>
        <v>https://nypost.com/2018/05/17/china-is-using-ai-to-keep-high-school-students-in-line/Issue(s): Accuracy/reliability; Bias/discrimination - gender, ethnicity; Surveillance; Privacy; Security</v>
      </c>
      <c r="D58" t="str">
        <f t="shared" si="1"/>
        <v>https://nypost.com/2018/05/17/china-is-using-ai-to-keep-high-school-students-in-line/Issue(s):</v>
      </c>
      <c r="E58" t="s">
        <v>599</v>
      </c>
      <c r="F58" s="27" t="s">
        <v>934</v>
      </c>
      <c r="G58" s="32">
        <v>2018</v>
      </c>
      <c r="I58" s="19" t="s">
        <v>935</v>
      </c>
      <c r="J58" s="22" t="s">
        <v>936</v>
      </c>
      <c r="K58" s="22"/>
      <c r="L58" s="22"/>
      <c r="M58" s="22"/>
      <c r="N58" s="22"/>
      <c r="T58" t="s">
        <v>447</v>
      </c>
      <c r="U58" s="14">
        <v>56</v>
      </c>
      <c r="V58" t="s">
        <v>921</v>
      </c>
      <c r="W58" t="s">
        <v>621</v>
      </c>
      <c r="X58" t="s">
        <v>937</v>
      </c>
      <c r="Y58" t="s">
        <v>938</v>
      </c>
      <c r="Z58" t="s">
        <v>939</v>
      </c>
      <c r="AA58" t="s">
        <v>925</v>
      </c>
      <c r="AB58" t="s">
        <v>940</v>
      </c>
      <c r="AC58" t="s">
        <v>782</v>
      </c>
      <c r="AD58" t="s">
        <v>941</v>
      </c>
      <c r="AE58" t="s">
        <v>726</v>
      </c>
      <c r="AF58" t="s">
        <v>630</v>
      </c>
      <c r="AG58" t="s">
        <v>614</v>
      </c>
      <c r="AH58" t="s">
        <v>614</v>
      </c>
      <c r="AI58" t="s">
        <v>615</v>
      </c>
      <c r="AJ58" t="s">
        <v>631</v>
      </c>
    </row>
    <row r="59" spans="1:36">
      <c r="A59" t="s">
        <v>767</v>
      </c>
      <c r="B59" t="str">
        <f t="shared" si="3"/>
        <v>Strengthen security &amp; safety</v>
      </c>
      <c r="C59" t="str">
        <f t="shared" si="0"/>
        <v>https://www.vice.com/en_us/article/z3by79/ucla-abandons-plans-to-use-facial-recognition-after-backlashIssue(s): Surveillance; Privacy</v>
      </c>
      <c r="D59" t="str">
        <f t="shared" si="1"/>
        <v>https://www.vice.com/en_us/article/z3by79/ucla-abandons-plans-to-use-facial-recognition-after-backlashIssue(s):</v>
      </c>
      <c r="E59" t="s">
        <v>599</v>
      </c>
      <c r="F59" s="27" t="s">
        <v>942</v>
      </c>
      <c r="G59" s="33">
        <v>2018</v>
      </c>
      <c r="I59" s="19" t="s">
        <v>943</v>
      </c>
      <c r="J59" s="22" t="s">
        <v>944</v>
      </c>
      <c r="K59" s="22"/>
      <c r="L59" s="22"/>
      <c r="M59" s="22"/>
      <c r="N59" s="22"/>
      <c r="T59" t="s">
        <v>447</v>
      </c>
      <c r="U59" s="14">
        <v>57</v>
      </c>
      <c r="V59" t="s">
        <v>620</v>
      </c>
      <c r="W59" t="s">
        <v>621</v>
      </c>
      <c r="X59" t="s">
        <v>761</v>
      </c>
      <c r="Y59" t="s">
        <v>945</v>
      </c>
      <c r="Z59" t="s">
        <v>662</v>
      </c>
      <c r="AA59" t="s">
        <v>673</v>
      </c>
      <c r="AB59" t="s">
        <v>946</v>
      </c>
      <c r="AC59" t="s">
        <v>947</v>
      </c>
      <c r="AD59" t="s">
        <v>854</v>
      </c>
      <c r="AE59" t="s">
        <v>726</v>
      </c>
      <c r="AF59" t="s">
        <v>630</v>
      </c>
      <c r="AG59" t="s">
        <v>614</v>
      </c>
      <c r="AH59" t="s">
        <v>614</v>
      </c>
      <c r="AI59" t="s">
        <v>948</v>
      </c>
      <c r="AJ59" t="s">
        <v>949</v>
      </c>
    </row>
    <row r="60" spans="1:36">
      <c r="A60" t="s">
        <v>950</v>
      </c>
      <c r="B60" t="str">
        <f t="shared" si="3"/>
        <v>Deliver food</v>
      </c>
      <c r="C60" t="str">
        <f t="shared" si="0"/>
        <v>https://www.cnet.com/news/delivery-robot-catches-fire-on-uc-berkeley-campus/Issue(s): Safety</v>
      </c>
      <c r="D60" t="str">
        <f t="shared" si="1"/>
        <v>https://www.cnet.com/news/delivery-robot-catches-fire-on-uc-berkeley-campus/Issue(s):</v>
      </c>
      <c r="E60" t="s">
        <v>599</v>
      </c>
      <c r="F60" s="27" t="s">
        <v>951</v>
      </c>
      <c r="G60" s="20">
        <v>2018</v>
      </c>
      <c r="I60" s="19" t="s">
        <v>952</v>
      </c>
      <c r="J60" s="22" t="s">
        <v>953</v>
      </c>
      <c r="K60" s="22"/>
      <c r="L60" s="22"/>
      <c r="M60" s="22"/>
      <c r="N60" s="22"/>
      <c r="T60" t="s">
        <v>447</v>
      </c>
      <c r="U60" s="14">
        <v>58</v>
      </c>
      <c r="V60" t="s">
        <v>620</v>
      </c>
      <c r="W60" t="s">
        <v>954</v>
      </c>
      <c r="X60" t="s">
        <v>955</v>
      </c>
      <c r="Y60" t="s">
        <v>956</v>
      </c>
      <c r="Z60" t="s">
        <v>662</v>
      </c>
      <c r="AA60" t="s">
        <v>957</v>
      </c>
      <c r="AB60" t="s">
        <v>958</v>
      </c>
      <c r="AC60" t="s">
        <v>959</v>
      </c>
      <c r="AD60" t="s">
        <v>960</v>
      </c>
      <c r="AE60" t="s">
        <v>726</v>
      </c>
      <c r="AF60" t="s">
        <v>630</v>
      </c>
      <c r="AG60" t="s">
        <v>614</v>
      </c>
      <c r="AH60" t="s">
        <v>614</v>
      </c>
      <c r="AI60" t="s">
        <v>615</v>
      </c>
      <c r="AJ60" t="s">
        <v>614</v>
      </c>
    </row>
    <row r="61" spans="1:36">
      <c r="A61" t="s">
        <v>830</v>
      </c>
      <c r="B61" t="str">
        <f t="shared" si="3"/>
        <v>Score essays</v>
      </c>
      <c r="C61" t="str">
        <f t="shared" si="0"/>
        <v>https://nexusnewsfeed.com/article/human-rights/push-to-have-robots-mark-school-tests-under-fire-from-prominent-us-academic/Issue(s): Accuracy/reliabilty</v>
      </c>
      <c r="D61" t="str">
        <f t="shared" si="1"/>
        <v>https://nexusnewsfeed.com/article/human-rights/push-to-have-robots-mark-school-tests-under-fire-from-prominent-us-academic/Issue(s):</v>
      </c>
      <c r="E61" t="s">
        <v>599</v>
      </c>
      <c r="F61" s="27" t="s">
        <v>961</v>
      </c>
      <c r="G61" s="16">
        <v>2017</v>
      </c>
      <c r="I61" s="19" t="s">
        <v>962</v>
      </c>
      <c r="J61" s="29" t="s">
        <v>963</v>
      </c>
      <c r="K61" s="29"/>
      <c r="L61" s="29"/>
      <c r="M61" s="29"/>
      <c r="N61" s="29"/>
      <c r="T61" t="s">
        <v>447</v>
      </c>
      <c r="U61" s="14">
        <v>59</v>
      </c>
      <c r="V61" t="s">
        <v>905</v>
      </c>
      <c r="W61" t="s">
        <v>621</v>
      </c>
      <c r="X61" t="s">
        <v>964</v>
      </c>
      <c r="Y61" t="s">
        <v>965</v>
      </c>
      <c r="Z61" t="s">
        <v>662</v>
      </c>
      <c r="AA61" t="s">
        <v>780</v>
      </c>
      <c r="AB61" t="s">
        <v>966</v>
      </c>
      <c r="AC61" t="s">
        <v>967</v>
      </c>
      <c r="AD61" t="s">
        <v>968</v>
      </c>
      <c r="AE61" t="s">
        <v>726</v>
      </c>
      <c r="AF61" t="s">
        <v>630</v>
      </c>
      <c r="AG61" t="s">
        <v>614</v>
      </c>
      <c r="AH61" t="s">
        <v>614</v>
      </c>
      <c r="AI61" t="s">
        <v>615</v>
      </c>
      <c r="AJ61" t="s">
        <v>896</v>
      </c>
    </row>
    <row r="62" spans="1:36">
      <c r="A62" t="s">
        <v>969</v>
      </c>
      <c r="B62" t="str">
        <f t="shared" si="3"/>
        <v>Improve student academic performance and health, reduce costs</v>
      </c>
      <c r="C62" t="str">
        <f t="shared" si="0"/>
        <v>https://joi.ito.com/weblog/2018/12/05/what-the-boston-school-bus-schedule-can-teach-us-about-ai.htmlIssue(s): Bias/discrimination - income</v>
      </c>
      <c r="D62" t="str">
        <f t="shared" si="1"/>
        <v>https://joi.ito.com/weblog/2018/12/05/what-the-boston-school-bus-schedule-can-teach-us-about-ai.htmlIssue(s):</v>
      </c>
      <c r="E62" t="s">
        <v>599</v>
      </c>
      <c r="F62" s="27" t="s">
        <v>970</v>
      </c>
      <c r="G62" s="20">
        <v>2017</v>
      </c>
      <c r="I62" s="23" t="s">
        <v>971</v>
      </c>
      <c r="J62" s="29" t="s">
        <v>972</v>
      </c>
      <c r="K62" s="29"/>
      <c r="L62" s="29"/>
      <c r="M62" s="29"/>
      <c r="N62" s="29"/>
      <c r="T62" t="s">
        <v>447</v>
      </c>
      <c r="U62" s="14">
        <v>60</v>
      </c>
      <c r="V62" t="s">
        <v>620</v>
      </c>
      <c r="W62" t="s">
        <v>621</v>
      </c>
      <c r="X62" t="s">
        <v>973</v>
      </c>
      <c r="Y62" t="s">
        <v>974</v>
      </c>
      <c r="Z62" t="s">
        <v>662</v>
      </c>
      <c r="AA62" t="s">
        <v>835</v>
      </c>
      <c r="AB62" t="s">
        <v>975</v>
      </c>
      <c r="AC62" t="s">
        <v>610</v>
      </c>
      <c r="AD62" t="s">
        <v>976</v>
      </c>
      <c r="AE62" t="s">
        <v>726</v>
      </c>
      <c r="AF62" t="s">
        <v>630</v>
      </c>
      <c r="AG62" t="s">
        <v>614</v>
      </c>
      <c r="AH62" t="s">
        <v>614</v>
      </c>
      <c r="AI62" t="s">
        <v>977</v>
      </c>
      <c r="AJ62" t="s">
        <v>978</v>
      </c>
    </row>
    <row r="63" spans="1:36">
      <c r="A63" t="s">
        <v>688</v>
      </c>
      <c r="B63" t="str">
        <f t="shared" si="3"/>
        <v>Improve teacher performance &amp; quality</v>
      </c>
      <c r="C63" t="str">
        <f t="shared" si="0"/>
        <v>https://www.bloomberg.com/opinion/articles/2017-05-15/don-t-grade-teachers-with-a-bad-algorithmIssue(s): Accuracy/reliability</v>
      </c>
      <c r="D63" t="str">
        <f t="shared" si="1"/>
        <v>https://www.bloomberg.com/opinion/articles/2017-05-15/don-t-grade-teachers-with-a-bad-algorithmIssue(s):</v>
      </c>
      <c r="E63" t="s">
        <v>599</v>
      </c>
      <c r="F63" s="27" t="s">
        <v>979</v>
      </c>
      <c r="G63" s="34">
        <v>2017</v>
      </c>
      <c r="I63" s="35" t="s">
        <v>980</v>
      </c>
      <c r="J63" s="29" t="s">
        <v>981</v>
      </c>
      <c r="K63" s="29"/>
      <c r="L63" s="29"/>
      <c r="M63" s="29"/>
      <c r="N63" s="29"/>
      <c r="T63" t="s">
        <v>447</v>
      </c>
      <c r="U63" s="14">
        <v>61</v>
      </c>
      <c r="V63" t="s">
        <v>620</v>
      </c>
      <c r="W63" t="s">
        <v>621</v>
      </c>
      <c r="X63" t="s">
        <v>982</v>
      </c>
      <c r="Y63" t="s">
        <v>983</v>
      </c>
      <c r="Z63" t="s">
        <v>662</v>
      </c>
      <c r="AA63" t="s">
        <v>835</v>
      </c>
      <c r="AB63" t="s">
        <v>984</v>
      </c>
      <c r="AC63" t="s">
        <v>610</v>
      </c>
      <c r="AD63" t="s">
        <v>838</v>
      </c>
      <c r="AE63" t="s">
        <v>726</v>
      </c>
      <c r="AF63" t="s">
        <v>630</v>
      </c>
      <c r="AG63" t="s">
        <v>614</v>
      </c>
      <c r="AH63" t="s">
        <v>614</v>
      </c>
      <c r="AI63" t="s">
        <v>615</v>
      </c>
      <c r="AJ63" t="s">
        <v>985</v>
      </c>
    </row>
    <row r="64" spans="1:36">
      <c r="A64" t="s">
        <v>950</v>
      </c>
      <c r="B64" t="str">
        <f t="shared" si="3"/>
        <v>Perform household chores</v>
      </c>
      <c r="C64" t="str">
        <f t="shared" si="0"/>
        <v>http://en.people.cn/n3/2016/1118/c90000-9143838.htmlIssue(s): Safety</v>
      </c>
      <c r="D64" t="str">
        <f t="shared" si="1"/>
        <v>http://en.people.cn/n3/2016/1118/c90000-9143838.htmlIssue(s):</v>
      </c>
      <c r="E64" t="s">
        <v>599</v>
      </c>
      <c r="F64" s="15" t="s">
        <v>986</v>
      </c>
      <c r="G64" s="20">
        <v>2016</v>
      </c>
      <c r="I64" s="23" t="s">
        <v>987</v>
      </c>
      <c r="J64" s="22" t="s">
        <v>988</v>
      </c>
      <c r="K64" s="22"/>
      <c r="L64" s="22"/>
      <c r="M64" s="22"/>
      <c r="N64" s="22"/>
      <c r="T64" t="s">
        <v>447</v>
      </c>
      <c r="U64" s="14">
        <v>62</v>
      </c>
      <c r="V64" t="s">
        <v>921</v>
      </c>
      <c r="W64" t="s">
        <v>621</v>
      </c>
      <c r="X64" t="s">
        <v>989</v>
      </c>
      <c r="Y64" t="s">
        <v>990</v>
      </c>
      <c r="Z64" t="s">
        <v>662</v>
      </c>
      <c r="AA64" t="s">
        <v>957</v>
      </c>
      <c r="AB64" t="s">
        <v>991</v>
      </c>
      <c r="AC64" t="s">
        <v>640</v>
      </c>
      <c r="AD64" t="s">
        <v>960</v>
      </c>
      <c r="AE64" t="s">
        <v>726</v>
      </c>
      <c r="AF64" t="s">
        <v>630</v>
      </c>
      <c r="AG64" t="s">
        <v>614</v>
      </c>
      <c r="AH64" t="s">
        <v>614</v>
      </c>
      <c r="AI64" t="s">
        <v>615</v>
      </c>
      <c r="AJ64" t="s">
        <v>614</v>
      </c>
    </row>
    <row r="65" spans="1:36">
      <c r="A65" t="s">
        <v>688</v>
      </c>
      <c r="B65" t="str">
        <f t="shared" si="3"/>
        <v>Assess &amp; rank teacher performance</v>
      </c>
      <c r="C65" t="str">
        <f t="shared" si="0"/>
        <v>https://www.washingtonpost.com/news/answer-sheet/wp/2015/08/09/master-teacher-suing-new-york-state-over-ineffective-rating-is-going-to-court/Issue(s): Accuracy/reliability; Effectiveness/value</v>
      </c>
      <c r="D65" t="str">
        <f t="shared" si="1"/>
        <v>https://www.washingtonpost.com/news/answer-sheet/wp/2015/08/09/master-teacher-suing-new-york-state-over-ineffective-rating-is-going-to-court/Issue(s):</v>
      </c>
      <c r="E65" t="s">
        <v>599</v>
      </c>
      <c r="F65" s="36" t="s">
        <v>992</v>
      </c>
      <c r="G65" s="33">
        <v>2012</v>
      </c>
      <c r="I65" s="23" t="s">
        <v>993</v>
      </c>
      <c r="J65" s="29" t="s">
        <v>994</v>
      </c>
      <c r="K65" s="29"/>
      <c r="L65" s="29"/>
      <c r="M65" s="29"/>
      <c r="N65" s="29"/>
      <c r="T65" t="s">
        <v>447</v>
      </c>
      <c r="U65" s="14">
        <v>63</v>
      </c>
      <c r="V65" t="s">
        <v>620</v>
      </c>
      <c r="W65" t="s">
        <v>621</v>
      </c>
      <c r="X65" t="s">
        <v>995</v>
      </c>
      <c r="Y65" t="s">
        <v>996</v>
      </c>
      <c r="Z65" t="s">
        <v>662</v>
      </c>
      <c r="AA65" t="s">
        <v>835</v>
      </c>
      <c r="AB65" t="s">
        <v>997</v>
      </c>
      <c r="AC65" t="s">
        <v>998</v>
      </c>
      <c r="AD65" t="s">
        <v>999</v>
      </c>
      <c r="AE65" t="s">
        <v>726</v>
      </c>
      <c r="AF65" t="s">
        <v>630</v>
      </c>
      <c r="AG65" t="s">
        <v>614</v>
      </c>
      <c r="AH65" t="s">
        <v>614</v>
      </c>
      <c r="AI65" t="s">
        <v>1000</v>
      </c>
      <c r="AJ65" t="s">
        <v>614</v>
      </c>
    </row>
    <row r="66" spans="1:36">
      <c r="A66" t="s">
        <v>532</v>
      </c>
      <c r="C66" t="str">
        <f t="shared" si="0"/>
        <v>http://www.algoritmospublicos.cl/proyecto-algoritmo-asignacion-admision-escolar-mineduc</v>
      </c>
      <c r="D66" t="str">
        <f t="shared" si="1"/>
        <v>http://www.algoritmospublicos.cl/proyecto-algoritmo-asignacion-admision-escolar-mineduc</v>
      </c>
      <c r="E66" t="s">
        <v>1001</v>
      </c>
      <c r="F66" t="s">
        <v>521</v>
      </c>
      <c r="I66" t="s">
        <v>1002</v>
      </c>
      <c r="N66" t="s">
        <v>1003</v>
      </c>
      <c r="O66" t="s">
        <v>1004</v>
      </c>
      <c r="Q66" s="12">
        <v>44953.492928240739</v>
      </c>
      <c r="R66" s="12">
        <v>44980.599039351851</v>
      </c>
      <c r="S66" s="12">
        <v>44953.492928240739</v>
      </c>
      <c r="T66" s="10" t="s">
        <v>123</v>
      </c>
      <c r="U66" s="14">
        <v>64</v>
      </c>
    </row>
    <row r="67" spans="1:36">
      <c r="A67" t="s">
        <v>519</v>
      </c>
      <c r="C67" t="str">
        <f t="shared" ref="C67:C107" si="4">_xlfn.CONCAT(J67,N67,AD67)</f>
        <v>http://www.algoritmospublicos.cl/proyecto-sistema-alerta-temprana-desercion</v>
      </c>
      <c r="D67" t="str">
        <f t="shared" ref="D67:D107" si="5">MID(C67,FIND("http",C67),IFERROR(FIND(" ",C67,FIND("http",C67))-1,LEN(C67))-FIND("http",C67)+1)</f>
        <v>http://www.algoritmospublicos.cl/proyecto-sistema-alerta-temprana-desercion</v>
      </c>
      <c r="E67" t="s">
        <v>1005</v>
      </c>
      <c r="F67" t="s">
        <v>521</v>
      </c>
      <c r="I67" t="s">
        <v>1002</v>
      </c>
      <c r="N67" t="s">
        <v>1006</v>
      </c>
      <c r="O67" t="s">
        <v>1007</v>
      </c>
      <c r="Q67" s="12">
        <v>44953.492939814816</v>
      </c>
      <c r="R67" s="12">
        <v>44980.599212962959</v>
      </c>
      <c r="S67" s="12">
        <v>44953.492939814816</v>
      </c>
      <c r="T67" s="10" t="s">
        <v>123</v>
      </c>
      <c r="U67" s="14">
        <v>65</v>
      </c>
    </row>
    <row r="68" spans="1:36">
      <c r="A68" t="s">
        <v>571</v>
      </c>
      <c r="C68" t="str">
        <f t="shared" si="4"/>
        <v>http://www.algoritmospublicos.cl/proyecto-asistente-virtual-agencia-educacion</v>
      </c>
      <c r="D68" t="str">
        <f t="shared" si="5"/>
        <v>http://www.algoritmospublicos.cl/proyecto-asistente-virtual-agencia-educacion</v>
      </c>
      <c r="E68" t="s">
        <v>1008</v>
      </c>
      <c r="F68" t="s">
        <v>521</v>
      </c>
      <c r="I68" t="s">
        <v>1002</v>
      </c>
      <c r="N68" t="s">
        <v>1009</v>
      </c>
      <c r="O68" t="s">
        <v>1010</v>
      </c>
      <c r="Q68" s="12">
        <v>44953.492951388886</v>
      </c>
      <c r="R68" s="12">
        <v>44980.599456018521</v>
      </c>
      <c r="S68" s="12">
        <v>44953.492951388886</v>
      </c>
      <c r="T68" s="10" t="s">
        <v>123</v>
      </c>
      <c r="U68" s="14">
        <v>66</v>
      </c>
    </row>
    <row r="69" spans="1:36">
      <c r="A69" t="s">
        <v>548</v>
      </c>
      <c r="C69" t="str">
        <f t="shared" si="4"/>
        <v>http://www.algoritmospublicos.cl/proyecto-modelo-machine-learning-establecimientos-educacionales</v>
      </c>
      <c r="D69" t="str">
        <f t="shared" si="5"/>
        <v>http://www.algoritmospublicos.cl/proyecto-modelo-machine-learning-establecimientos-educacionales</v>
      </c>
      <c r="E69" t="s">
        <v>1011</v>
      </c>
      <c r="F69" t="s">
        <v>521</v>
      </c>
      <c r="I69" t="s">
        <v>1002</v>
      </c>
      <c r="N69" t="s">
        <v>1012</v>
      </c>
      <c r="O69" t="s">
        <v>1013</v>
      </c>
      <c r="Q69" s="12">
        <v>44953.492962962962</v>
      </c>
      <c r="R69" s="12">
        <v>44980.599699074075</v>
      </c>
      <c r="S69" s="12">
        <v>44953.492962962962</v>
      </c>
      <c r="T69" s="10" t="s">
        <v>123</v>
      </c>
      <c r="U69" s="14">
        <v>67</v>
      </c>
    </row>
    <row r="70" spans="1:36">
      <c r="A70" t="s">
        <v>688</v>
      </c>
      <c r="C70" t="str">
        <f t="shared" si="4"/>
        <v>https://incidentdatabase.ai/cite/9/</v>
      </c>
      <c r="D70" t="str">
        <f t="shared" si="5"/>
        <v>https://incidentdatabase.ai/cite/9/</v>
      </c>
      <c r="E70" t="s">
        <v>1014</v>
      </c>
      <c r="F70" t="s">
        <v>521</v>
      </c>
      <c r="G70">
        <v>2016</v>
      </c>
      <c r="I70" t="s">
        <v>1015</v>
      </c>
      <c r="N70" t="s">
        <v>1016</v>
      </c>
      <c r="O70" t="s">
        <v>1017</v>
      </c>
      <c r="P70" s="13">
        <v>42513</v>
      </c>
      <c r="Q70" s="12">
        <v>44979.805914351855</v>
      </c>
      <c r="R70" s="12">
        <v>44979.807349537034</v>
      </c>
      <c r="S70" s="12">
        <v>44979.805914351855</v>
      </c>
      <c r="T70" s="10" t="s">
        <v>474</v>
      </c>
      <c r="U70" s="14">
        <v>68</v>
      </c>
    </row>
    <row r="71" spans="1:36">
      <c r="A71" t="s">
        <v>719</v>
      </c>
      <c r="C71" t="str">
        <f t="shared" si="4"/>
        <v>https://incidentdatabase.ai/cite/86/</v>
      </c>
      <c r="D71" t="str">
        <f t="shared" si="5"/>
        <v>https://incidentdatabase.ai/cite/86/</v>
      </c>
      <c r="E71" t="s">
        <v>1018</v>
      </c>
      <c r="F71" t="s">
        <v>521</v>
      </c>
      <c r="G71">
        <v>2016</v>
      </c>
      <c r="I71" t="s">
        <v>1019</v>
      </c>
      <c r="N71" t="s">
        <v>1020</v>
      </c>
      <c r="O71" t="s">
        <v>1021</v>
      </c>
      <c r="P71" s="13">
        <v>42513</v>
      </c>
      <c r="Q71" s="12">
        <v>44979.808252314811</v>
      </c>
      <c r="R71" s="12">
        <v>44979.80840277778</v>
      </c>
      <c r="S71" s="12">
        <v>44979.808252314811</v>
      </c>
      <c r="T71" s="10" t="s">
        <v>474</v>
      </c>
      <c r="U71" s="14">
        <v>69</v>
      </c>
    </row>
    <row r="72" spans="1:36">
      <c r="A72" t="s">
        <v>719</v>
      </c>
      <c r="C72" t="str">
        <f t="shared" si="4"/>
        <v>https://incidentdatabase.ai/cite/78/</v>
      </c>
      <c r="D72" t="str">
        <f t="shared" si="5"/>
        <v>https://incidentdatabase.ai/cite/78/</v>
      </c>
      <c r="E72" t="s">
        <v>1022</v>
      </c>
      <c r="F72" t="s">
        <v>521</v>
      </c>
      <c r="G72">
        <v>1998</v>
      </c>
      <c r="I72" t="s">
        <v>1023</v>
      </c>
      <c r="N72" t="s">
        <v>1024</v>
      </c>
      <c r="O72" t="s">
        <v>1025</v>
      </c>
      <c r="P72" s="13">
        <v>35859</v>
      </c>
      <c r="Q72" s="12">
        <v>44979.809872685182</v>
      </c>
      <c r="R72" s="12">
        <v>44979.817002314812</v>
      </c>
      <c r="S72" s="12">
        <v>44979.809872685182</v>
      </c>
      <c r="T72" s="10" t="s">
        <v>474</v>
      </c>
      <c r="U72" s="14">
        <v>70</v>
      </c>
    </row>
    <row r="73" spans="1:36">
      <c r="A73" t="s">
        <v>688</v>
      </c>
      <c r="C73" t="str">
        <f t="shared" si="4"/>
        <v>https://incidentdatabase.ai/cite/96/</v>
      </c>
      <c r="D73" t="str">
        <f t="shared" si="5"/>
        <v>https://incidentdatabase.ai/cite/96/</v>
      </c>
      <c r="E73" t="s">
        <v>1026</v>
      </c>
      <c r="F73" t="s">
        <v>521</v>
      </c>
      <c r="G73">
        <v>2015</v>
      </c>
      <c r="I73" t="s">
        <v>1027</v>
      </c>
      <c r="N73" t="s">
        <v>1028</v>
      </c>
      <c r="O73" t="s">
        <v>1029</v>
      </c>
      <c r="P73" s="13">
        <v>42248</v>
      </c>
      <c r="Q73" s="12">
        <v>44979.810104166667</v>
      </c>
      <c r="R73" s="12">
        <v>44979.817025462966</v>
      </c>
      <c r="S73" s="12">
        <v>44979.810104166667</v>
      </c>
      <c r="T73" s="10" t="s">
        <v>474</v>
      </c>
      <c r="U73" s="14">
        <v>71</v>
      </c>
    </row>
    <row r="74" spans="1:36">
      <c r="A74" t="s">
        <v>532</v>
      </c>
      <c r="C74" t="str">
        <f t="shared" si="4"/>
        <v>Links and sources: '- AW AlgorithmWatch gGmbH (2019): “Automating Society: Taking Stock of Automated Decision-Making in the EU”. Open Society Foundation, p.72</v>
      </c>
      <c r="D74" t="e">
        <f t="shared" si="5"/>
        <v>#VALUE!</v>
      </c>
      <c r="E74" t="s">
        <v>1030</v>
      </c>
      <c r="F74" t="s">
        <v>517</v>
      </c>
      <c r="G74" s="13">
        <v>44928</v>
      </c>
      <c r="H74" s="13"/>
      <c r="I74" t="s">
        <v>1031</v>
      </c>
      <c r="O74" t="s">
        <v>1032</v>
      </c>
      <c r="T74" s="37" t="s">
        <v>482</v>
      </c>
      <c r="U74" s="14">
        <v>72</v>
      </c>
      <c r="V74" s="14" t="s">
        <v>1033</v>
      </c>
      <c r="W74" t="s">
        <v>1034</v>
      </c>
      <c r="X74" t="s">
        <v>1035</v>
      </c>
      <c r="Y74" t="s">
        <v>1036</v>
      </c>
      <c r="Z74" t="s">
        <v>1037</v>
      </c>
      <c r="AA74" t="s">
        <v>1038</v>
      </c>
      <c r="AB74" t="s">
        <v>1039</v>
      </c>
      <c r="AC74" t="s">
        <v>1040</v>
      </c>
      <c r="AD74" t="s">
        <v>1041</v>
      </c>
    </row>
    <row r="75" spans="1:36">
      <c r="A75" t="s">
        <v>1042</v>
      </c>
      <c r="C75" t="str">
        <f t="shared" si="4"/>
        <v>Links and sources: '- Jr, J. A., Surya Mattu,Terry Parris. (2016). When Algorithms Decide What You Pay. ProPublica. https://www.propublica.org/article/breaking-the-black-box-when-algorithms-decide-what-you-pay
- Larson, J. A., Surya Mattu, Jeff. (2015, September 3). Asian Students Are Charged More for Test Prep. The Atlantic. https://www.theatlantic.com/education/archive/2015/09/princeton-review-expensive-asian-students/403510/
- Miller, A. P., &amp; Hosanagar, K. (2019, November 8). How Targeted Ads and Dynamic Pricing Can Perpetuate Bias. Harvard Business Review. https://hbr.org/2019/11/how-targeted-ads-and-dynamic-pricing-can-perpetuate-bias
- Siegel, R. (2016). ProPublica Reveals Discriminatory Pricing By Computer Algorithms. NPR.org. https://www.npr.org/2016/10/19/498582157/propublica-reveals-discriminatory-pricing-by-computer-algorithms</v>
      </c>
      <c r="D75" t="str">
        <f t="shared" si="5"/>
        <v>https://www.propublica.org/article/breaking-the-black-box-when-algorithms-decide-what-you-pay
-</v>
      </c>
      <c r="E75" t="s">
        <v>1030</v>
      </c>
      <c r="F75" t="s">
        <v>517</v>
      </c>
      <c r="G75" t="s">
        <v>1043</v>
      </c>
      <c r="I75" t="s">
        <v>1044</v>
      </c>
      <c r="O75" t="s">
        <v>1045</v>
      </c>
      <c r="T75" s="37" t="s">
        <v>482</v>
      </c>
      <c r="U75" s="14">
        <v>73</v>
      </c>
      <c r="V75" s="14" t="s">
        <v>1046</v>
      </c>
      <c r="W75" t="s">
        <v>1047</v>
      </c>
      <c r="X75" t="s">
        <v>1048</v>
      </c>
      <c r="Y75" t="s">
        <v>1036</v>
      </c>
      <c r="Z75" t="s">
        <v>1049</v>
      </c>
      <c r="AA75" t="s">
        <v>1038</v>
      </c>
      <c r="AB75" t="s">
        <v>1039</v>
      </c>
      <c r="AC75" t="s">
        <v>1050</v>
      </c>
      <c r="AD75" t="s">
        <v>1051</v>
      </c>
    </row>
    <row r="76" spans="1:36">
      <c r="A76" t="s">
        <v>719</v>
      </c>
      <c r="C76" t="str">
        <f t="shared" si="4"/>
        <v>Links and sources: - Allan, Carli. IB Results 2020: New Coursework-Based Grades. 17 Aug. 2020, whichschooladvisor.com/uk/school-news/ib-results-2020-new-grading-system.
- Asher-Schapiro, Avi. “EXPLAINER The IB-Exam Grading Algorithms amid Coronavirus: What’s the Row about?” Edited by Katy Migiro, Reuters, Thomson Reuters Foundation, 12 Aug. 2020, www.reuters.com/article/global-tech-education/explainer-exam-grading-algorithms-amid-coronavirus-whats-the-row-about-idUSL8N2FD0EI.
- Asher-Schapiro, Avi. “Global Exam Grading Algorithm under Fire for Suspected Bias.” Reuters, Thomson Reuters Foundation, 21 July 2020, www.reuters.com/article/us-global-tech-education-analysis-trfn/global-exam-grading-algorithm-under-fire-for-suspected-bias-idUSKCN24M29L.
- Jack, Andrew. “Students and Teachers Hit at International Baccalaureate Grading.” Financial Times, Financial Times, 10 July 2020, www.ft.com/content/ee0f4d97-4e0c-4bc3-8350-19855e70f0cf.
- Jaschik, Scott. “What’s Wrong With This Year’s IB Scores?” Inside Higher Ed, 13 July 2020, www.insidehighered.com/admissions/article/2020/07/13/algorithm-used-ib-scores-year-blamed-students-low-marks.</v>
      </c>
      <c r="D76" t="e">
        <f t="shared" si="5"/>
        <v>#VALUE!</v>
      </c>
      <c r="E76" t="s">
        <v>1030</v>
      </c>
      <c r="F76" t="s">
        <v>517</v>
      </c>
      <c r="G76" s="13">
        <v>44911</v>
      </c>
      <c r="H76" s="13"/>
      <c r="I76" t="s">
        <v>1052</v>
      </c>
      <c r="O76" t="s">
        <v>1053</v>
      </c>
      <c r="T76" s="37" t="s">
        <v>482</v>
      </c>
      <c r="U76" s="14">
        <v>74</v>
      </c>
      <c r="V76" s="14" t="s">
        <v>1054</v>
      </c>
      <c r="W76" t="s">
        <v>1034</v>
      </c>
      <c r="X76" t="s">
        <v>1055</v>
      </c>
      <c r="Y76" t="s">
        <v>1036</v>
      </c>
      <c r="Z76" t="s">
        <v>1049</v>
      </c>
      <c r="AA76" t="s">
        <v>1038</v>
      </c>
      <c r="AB76" t="s">
        <v>1039</v>
      </c>
      <c r="AC76" t="s">
        <v>1056</v>
      </c>
      <c r="AD76" t="s">
        <v>1057</v>
      </c>
    </row>
    <row r="77" spans="1:36">
      <c r="A77" t="s">
        <v>688</v>
      </c>
      <c r="C77" t="str">
        <f t="shared" si="4"/>
        <v xml:space="preserve">Links and sources: '- Amrein-Beardsley, A., &amp; Geiger, T. (2020). Methodological Concerns About the Education Value-Added Assessment System (EVAAS): Validity, Reliability, and Bias. SAGE Open, 10(2), 215824402092222. https://doi.org/10.1177/2158244020922224
- Collins, C. (2014). Houston, We Have a Problem: Teachers Find No Value in the SAS Education Value-Added Assessment System (EVAAS®). Education Policy Analysis Archives. https://doi.org/10.14507/epaa.v22.1594
- Richardson, R., Schultz, J., &amp; Southerland, V. (2019). New Challenges to Government Use of Algorithmic Decision Systems. https://ainowinstitute.org/litigatingalgorithms-2019-us.pdf
- The Secret Algorithms of EVAAS and SAS. (2018, June 12). Caffeinated Rage. https://caffeinatedrage.com/2018/06/12/the-secret-algorithms-of-evaas-and-sas/
</v>
      </c>
      <c r="D77" t="str">
        <f t="shared" si="5"/>
        <v>https://doi.org/10.1177/2158244020922224
-</v>
      </c>
      <c r="E77" t="s">
        <v>1030</v>
      </c>
      <c r="F77" t="s">
        <v>517</v>
      </c>
      <c r="G77" s="13">
        <v>44903</v>
      </c>
      <c r="H77" s="13"/>
      <c r="I77" t="s">
        <v>1058</v>
      </c>
      <c r="O77" t="s">
        <v>1059</v>
      </c>
      <c r="T77" s="37" t="s">
        <v>482</v>
      </c>
      <c r="U77" s="14">
        <v>75</v>
      </c>
      <c r="V77" s="14" t="s">
        <v>1060</v>
      </c>
      <c r="W77" t="s">
        <v>1034</v>
      </c>
      <c r="X77" t="s">
        <v>1061</v>
      </c>
      <c r="Y77" t="s">
        <v>1036</v>
      </c>
      <c r="Z77" t="s">
        <v>1062</v>
      </c>
      <c r="AA77" t="s">
        <v>1038</v>
      </c>
      <c r="AB77" t="s">
        <v>1063</v>
      </c>
      <c r="AC77" t="s">
        <v>1050</v>
      </c>
      <c r="AD77" t="s">
        <v>1064</v>
      </c>
    </row>
    <row r="78" spans="1:36">
      <c r="A78" t="s">
        <v>688</v>
      </c>
      <c r="C78" t="str">
        <f t="shared" si="4"/>
        <v>Links and sources: '- Chiusi, F. (2020). ITALY Automating Society Report 2020. AlgorithmWatch. Available at https://algorithmwatch.org/en/automating-society-2019/italy/ [last visited on 10 October 2022]
- Conde Nast. (2021, March 4). Perché non siamo ancora pronti per affidare agli algoritmi la pubblica amministrazione. Wired Italia. Available at https://www.wired.it/attualita/tech/2021/03/04/pubblica-amministrazione-algoritmi-piano-colao/  [last visited on 10 October 2022]
- Dalfino, D. (2020). Decisione amministrativa robotica ed effetto performativo. Un beffardo algoritmo per una “buona scuola.” Www.questionegiustizia.it. Available at https://www.questionegiustizia.it/articolo/decisione-amministrativa-robotica-ed-effetto-performativo-un-beffardo-algoritmo-per-una-buona-scuola_13-01-2020.php [last visited on 10 October 2022]
- Lopera, R. Z. (2020, January 16). The algorithm that decided the destiny of thousands of families. Medium. Available at https://rzapatal.medium.com/the-algorithm-that-decided-the-destiny-of-many-families-7b374fa2574b#_ftn8  [last visited on 10 October 2022]
- Salvucci, A., Giorgi, M., Barchiesi, E., &amp; Matteo, S. (2019). Perizia tecnica preliminare sull’analisi dell’algoritmo che gestisce il software della mobilità docenti per l’a. Available at https://www.orizzontescuola.it/wp-content/uploads/2017/06/Perizia-tecnica-preliminare-pdf.pdf  [last visited on 10 October 2022]</v>
      </c>
      <c r="D78" t="str">
        <f t="shared" si="5"/>
        <v>https://algorithmwatch.org/en/automating-society-2019/italy/</v>
      </c>
      <c r="E78" t="s">
        <v>1030</v>
      </c>
      <c r="F78" t="s">
        <v>517</v>
      </c>
      <c r="G78" s="13">
        <v>44844</v>
      </c>
      <c r="H78" s="13"/>
      <c r="I78" t="s">
        <v>1065</v>
      </c>
      <c r="O78" t="s">
        <v>1066</v>
      </c>
      <c r="T78" s="37" t="s">
        <v>482</v>
      </c>
      <c r="U78" s="14">
        <v>76</v>
      </c>
      <c r="V78" s="14" t="s">
        <v>1054</v>
      </c>
      <c r="W78" t="s">
        <v>1034</v>
      </c>
      <c r="X78" t="s">
        <v>1055</v>
      </c>
      <c r="Y78" t="s">
        <v>1067</v>
      </c>
      <c r="Z78" t="s">
        <v>1068</v>
      </c>
      <c r="AA78" t="s">
        <v>1069</v>
      </c>
      <c r="AB78" t="s">
        <v>1070</v>
      </c>
      <c r="AC78" t="s">
        <v>1056</v>
      </c>
      <c r="AD78" t="s">
        <v>1071</v>
      </c>
    </row>
    <row r="79" spans="1:36">
      <c r="A79" t="s">
        <v>532</v>
      </c>
      <c r="C79" t="str">
        <f t="shared" si="4"/>
        <v>Links and sources: '- Engler, A. (2021). Enrollment algorithms are contributing to the crises of higher education. Brookings. Available on https://www.brookings.edu/research/enrollment-algorithms-are-contributing-to-the-crises-of-higher-education/ [Last visited on 3 June 2022]
- Review, T. R. (2022, February 2). How Enrollment Algorithms Worsen the Student Debt Crisis. The Regulatory Review. Available on https://www.theregreview.org/2022/02/02/ross-enrollment-algorithms-worsen-student-debt-crisis/ [Last visited on 3 June 2022]
- The Regulatory Review. (2022). Critics: Algorithms push admissions in the wrong direction . Inside Higher Ed. Available on https://www.insidehighered.com/admissions/article/2021/09/27/critics-algorithms-push-admissions-wrong-direction [Last visited on 3 June 2022]</v>
      </c>
      <c r="D79" t="str">
        <f t="shared" si="5"/>
        <v>https://www.brookings.edu/research/enrollment-algorithms-are-contributing-to-the-crises-of-higher-education/</v>
      </c>
      <c r="E79" t="s">
        <v>1030</v>
      </c>
      <c r="F79" t="s">
        <v>517</v>
      </c>
      <c r="G79" s="13">
        <v>44721</v>
      </c>
      <c r="H79" s="13"/>
      <c r="I79" t="s">
        <v>1072</v>
      </c>
      <c r="O79" t="s">
        <v>1073</v>
      </c>
      <c r="T79" s="37" t="s">
        <v>482</v>
      </c>
      <c r="U79" s="14">
        <v>77</v>
      </c>
      <c r="V79" s="14" t="s">
        <v>1074</v>
      </c>
      <c r="W79" t="s">
        <v>1047</v>
      </c>
      <c r="X79" t="s">
        <v>1075</v>
      </c>
      <c r="Y79" t="s">
        <v>1036</v>
      </c>
      <c r="Z79" t="s">
        <v>1049</v>
      </c>
      <c r="AA79" t="s">
        <v>1038</v>
      </c>
      <c r="AB79" t="s">
        <v>1039</v>
      </c>
      <c r="AC79" t="s">
        <v>1050</v>
      </c>
      <c r="AD79" t="s">
        <v>1076</v>
      </c>
    </row>
    <row r="80" spans="1:36">
      <c r="A80" t="s">
        <v>532</v>
      </c>
      <c r="C80" t="str">
        <f t="shared" si="4"/>
        <v>Links and sources: '- Lecher, C. &amp; Varner, M. (2021). NYC’s School Algorithms Cement Segregation. This Data Shows How. The Markup. 26 May 2021. Available on https://themarkup.org/news/2021/05/26/nycs-school-algorithms-cement-segregation-this-data-shows-how [last visited on 15 December 2021]
- NYC.gov. (2020). Mayor de Blasio and Chancellor Carranza Announce 2021-22 School Year Admissions Process. NYC, the Official Website of the City of New York. 18 December 2020.  Available on https://www1.nyc.gov/office-of-the-mayor/news/874-20/mayor-de-blasio-chancellor-carranza-2021-22-school-year-admissions-process [last visited on 15 December 2021]</v>
      </c>
      <c r="D80" t="str">
        <f t="shared" si="5"/>
        <v>https://themarkup.org/news/2021/05/26/nycs-school-algorithms-cement-segregation-this-data-shows-how</v>
      </c>
      <c r="E80" t="s">
        <v>1030</v>
      </c>
      <c r="F80" t="s">
        <v>517</v>
      </c>
      <c r="G80" s="13">
        <v>44545</v>
      </c>
      <c r="H80" s="13"/>
      <c r="I80" t="s">
        <v>1077</v>
      </c>
      <c r="O80" t="s">
        <v>1078</v>
      </c>
      <c r="T80" s="37" t="s">
        <v>482</v>
      </c>
      <c r="U80" s="14">
        <v>78</v>
      </c>
      <c r="V80" s="14" t="s">
        <v>1054</v>
      </c>
      <c r="W80" t="s">
        <v>1079</v>
      </c>
      <c r="X80" t="s">
        <v>1075</v>
      </c>
      <c r="Y80" t="s">
        <v>1080</v>
      </c>
      <c r="Z80" t="s">
        <v>1049</v>
      </c>
      <c r="AA80" t="s">
        <v>1038</v>
      </c>
      <c r="AB80" t="s">
        <v>1039</v>
      </c>
      <c r="AC80" t="s">
        <v>1050</v>
      </c>
      <c r="AD80" t="s">
        <v>1081</v>
      </c>
    </row>
    <row r="81" spans="1:30">
      <c r="A81" t="s">
        <v>532</v>
      </c>
      <c r="C81" t="str">
        <f t="shared" si="4"/>
        <v>Links and sources: '- Herold, B. (2017). ‘Open Algorithms’ Bill Would Jolt New York City Schools, Public Agencies. [Blog] Education Week. Available at: http://blogs.edweek.org/edweek/DigitalEducation/2017/11/open_algorithms_bill_schools.html [Accessed 4 Sep. 2018].
- Abrams, S. (2017). The Real Data for NYC High School Admissions | Teachers College Columbia University. [online] Teachers College – Columbia University. Available at: https://ncspe.tc.columbia.edu/center-news/the-real-data-for-nyc-high-school-admissions/ [Accessed 4 Sep. 2018].
- Nathanson, L., Corcoran, S. and Baker-Smith, C. (2013). High School Choice in New York: A Report on the School Choices and Placements of Low Achieving Students. [online] The Research Alliance for New York City Schools. Available at: https://steinhardt.nyu.edu/scmsAdmin/media/users/ggg5/HSChoiceReport-April2013.pdf [Accessed 4 Sep. 2018].
- Zimmer, A. (2016). High Schools Dole Out Misinformation About Admissions Process, Parents Say. DNAinfo. [online] Available at: https://www.dnainfo.com/new-york/20161115/kensington/nyc-high-school-admissions-ranking/ [Accessed 4 Sep. 2018].
- New York City Independent Budget Office (2016): “Preferences and Outcomes: A Look at New York City’s. Independent Budget Office https://ibo.nyc.ny.us/iboreports/preferences-and-outcomes-a-look-at-new-york-citys-public-high-school-choice-process.pdf</v>
      </c>
      <c r="D81" t="str">
        <f t="shared" si="5"/>
        <v>http://blogs.edweek.org/edweek/DigitalEducation/2017/11/open_algorithms_bill_schools.html</v>
      </c>
      <c r="E81" t="s">
        <v>1030</v>
      </c>
      <c r="F81" t="s">
        <v>517</v>
      </c>
      <c r="G81" s="13">
        <v>44412</v>
      </c>
      <c r="H81" s="13"/>
      <c r="I81" t="s">
        <v>1082</v>
      </c>
      <c r="O81" t="s">
        <v>1083</v>
      </c>
      <c r="T81" s="37" t="s">
        <v>482</v>
      </c>
      <c r="U81" s="14">
        <v>79</v>
      </c>
      <c r="V81" s="14" t="s">
        <v>1084</v>
      </c>
      <c r="W81" t="s">
        <v>1034</v>
      </c>
      <c r="X81" t="s">
        <v>1085</v>
      </c>
      <c r="Y81" t="s">
        <v>1086</v>
      </c>
      <c r="Z81" t="s">
        <v>1062</v>
      </c>
      <c r="AA81" t="s">
        <v>1038</v>
      </c>
      <c r="AB81" t="s">
        <v>1039</v>
      </c>
      <c r="AC81" t="s">
        <v>1040</v>
      </c>
      <c r="AD81" t="s">
        <v>1087</v>
      </c>
    </row>
    <row r="82" spans="1:30">
      <c r="A82" t="s">
        <v>532</v>
      </c>
      <c r="C82" t="str">
        <f t="shared" si="4"/>
        <v>Links and sources: '- O’Neil, C. (2018). Weapons of math destruction. [London]: Penguin Books.
- Rightstudent.com. (n.d.). RightStudent – Recruit the Right Students.Right now!. [online] Available at: https://www.rightstudent.com/ [Accessed 7 Jun. 2019].
- Ruffalo Noel Levitz. (n.d.). Enrollment and Fundraising Management for Higher Education and Nonprofit Organizations from Ruffalo Noel Levitz. [online] Available at: https://www.ruffalonl.com/ [Accessed 7 Jun. 2019].</v>
      </c>
      <c r="D82" t="str">
        <f t="shared" si="5"/>
        <v>https://www.rightstudent.com/</v>
      </c>
      <c r="E82" t="s">
        <v>1030</v>
      </c>
      <c r="F82" t="s">
        <v>517</v>
      </c>
      <c r="G82" s="13">
        <v>44411</v>
      </c>
      <c r="H82" s="13"/>
      <c r="I82" t="s">
        <v>1088</v>
      </c>
      <c r="O82" t="s">
        <v>1089</v>
      </c>
      <c r="T82" s="37" t="s">
        <v>482</v>
      </c>
      <c r="U82" s="14">
        <v>80</v>
      </c>
      <c r="V82" s="14" t="s">
        <v>1090</v>
      </c>
      <c r="W82" t="s">
        <v>1047</v>
      </c>
      <c r="X82" t="s">
        <v>1091</v>
      </c>
      <c r="Y82" t="s">
        <v>1036</v>
      </c>
      <c r="Z82" t="s">
        <v>1049</v>
      </c>
      <c r="AA82" t="s">
        <v>1038</v>
      </c>
      <c r="AB82" t="s">
        <v>1039</v>
      </c>
      <c r="AC82" t="s">
        <v>1040</v>
      </c>
      <c r="AD82" t="s">
        <v>1092</v>
      </c>
    </row>
    <row r="83" spans="1:30">
      <c r="A83" t="s">
        <v>532</v>
      </c>
      <c r="C83" t="str">
        <f t="shared" si="4"/>
        <v>Links and sources: '- AW AlgorithmWatch gGmbH (2019): “Automating Society: Taking Stock of Automated Decision-Making in the EU”. Open Society Foundation, p.108.</v>
      </c>
      <c r="D83" t="e">
        <f t="shared" si="5"/>
        <v>#VALUE!</v>
      </c>
      <c r="E83" t="s">
        <v>1030</v>
      </c>
      <c r="F83" t="s">
        <v>517</v>
      </c>
      <c r="G83" s="13">
        <v>44407</v>
      </c>
      <c r="H83" s="13"/>
      <c r="I83" t="s">
        <v>1093</v>
      </c>
      <c r="O83" t="s">
        <v>1094</v>
      </c>
      <c r="T83" s="37" t="s">
        <v>482</v>
      </c>
      <c r="U83" s="14">
        <v>81</v>
      </c>
      <c r="V83" s="14" t="s">
        <v>1095</v>
      </c>
      <c r="W83" t="s">
        <v>1034</v>
      </c>
      <c r="X83" t="s">
        <v>1035</v>
      </c>
      <c r="Y83" t="s">
        <v>1036</v>
      </c>
      <c r="Z83" t="s">
        <v>1049</v>
      </c>
      <c r="AA83" t="s">
        <v>1038</v>
      </c>
      <c r="AB83" t="s">
        <v>1039</v>
      </c>
      <c r="AC83" t="s">
        <v>1040</v>
      </c>
      <c r="AD83" t="s">
        <v>1096</v>
      </c>
    </row>
    <row r="84" spans="1:30">
      <c r="A84" t="s">
        <v>719</v>
      </c>
      <c r="C84" t="str">
        <f t="shared" si="4"/>
        <v>Links and sources: '- Lightfoot, L (2020): “‘Against Natural Justice’: father to sue exams regulator over A-level grades system”, https://www.theguardian.com/education/2020/jun/20/against-natural-justice-father-to-sue-exams-regulator-over-a-level-grades-system
- Weale, S and Batty, D (2020): “Fears that cancelling exams will hit BAME and poor pupils worst”, https://www.theguardian.com/world/2020/mar/19/fears-that-cancelling-exams-will-hit-black-and-poor-pupils-worst
- Adams, R (2020): “Exam regulator unveils GCSE and A-level plans for coronavirus crisis”, https://www.theguardian.com/education/2020/apr/03/gcse-a-level-grades-coronavirus-crisis-teacher-assessment-ofqual</v>
      </c>
      <c r="D84" t="str">
        <f t="shared" si="5"/>
        <v>https://www.theguardian.com/education/2020/jun/20/against-natural-justice-father-to-sue-exams-regulator-over-a-level-grades-system
-</v>
      </c>
      <c r="E84" t="s">
        <v>1030</v>
      </c>
      <c r="F84" t="s">
        <v>517</v>
      </c>
      <c r="G84" s="13">
        <v>44407</v>
      </c>
      <c r="H84" s="13"/>
      <c r="I84" t="s">
        <v>1097</v>
      </c>
      <c r="O84" t="s">
        <v>1098</v>
      </c>
      <c r="T84" s="37" t="s">
        <v>482</v>
      </c>
      <c r="U84" s="14">
        <v>82</v>
      </c>
      <c r="V84" s="14" t="s">
        <v>1060</v>
      </c>
      <c r="W84" t="s">
        <v>1034</v>
      </c>
      <c r="X84" t="s">
        <v>1085</v>
      </c>
      <c r="Y84" t="s">
        <v>1036</v>
      </c>
      <c r="Z84" t="s">
        <v>1099</v>
      </c>
      <c r="AA84" t="s">
        <v>1038</v>
      </c>
      <c r="AB84" t="s">
        <v>1039</v>
      </c>
      <c r="AC84" t="s">
        <v>1040</v>
      </c>
      <c r="AD84" t="s">
        <v>1100</v>
      </c>
    </row>
    <row r="85" spans="1:30">
      <c r="A85" t="s">
        <v>519</v>
      </c>
      <c r="C85" t="str">
        <f t="shared" si="4"/>
        <v>Links and sources: '- Kwet, M. (2019). Digital colonialism is threatening the Global South, Al Jazeera, https://www.aljazeera.com/indepth/opinion/digital-colonialism-threatening-global-south-190129140828809.html
- Ortiz Freuler, J. and Iglesias, C. (2018). Algorithms and Artificial Intelligence in Latin America: A Study of Implementation by Governments in Argentina and Uruguay, World Wide Web Foundation.
- Taylor, L. and Broeders, D. (2015). In the name of Development: Power, profit and the datafication of the global South, Geoforum, 64, 229-237
- Mejías, U. y Couldy, N. (2018). Colonialismo de datos: repensando la relación de los datos masivos con el sujeto contemporáneo. https://www.revistavirtualis.mx/index.php/virtualis/article/view/289
- Tierra Común 1: Colonialismo de Datos, con la presentación del libro “Los costos de la conexión” de Nick Couldry y Ulises Mejías, un panel con Paola Ricaurte, Renata Avila y Andrés Lombana-Bermúdez, y la introducción de la red Tierra Común, https://www.tierracomun.net/tc1-bogota</v>
      </c>
      <c r="D85" t="str">
        <f t="shared" si="5"/>
        <v>https://www.aljazeera.com/indepth/opinion/digital-colonialism-threatening-global-south-190129140828809.html
-</v>
      </c>
      <c r="E85" t="s">
        <v>1030</v>
      </c>
      <c r="F85" t="s">
        <v>517</v>
      </c>
      <c r="G85" s="13">
        <v>44407</v>
      </c>
      <c r="H85" s="13"/>
      <c r="I85" t="s">
        <v>1101</v>
      </c>
      <c r="O85" t="s">
        <v>1102</v>
      </c>
      <c r="T85" s="37" t="s">
        <v>482</v>
      </c>
      <c r="U85" s="14">
        <v>83</v>
      </c>
      <c r="V85" s="14" t="s">
        <v>1103</v>
      </c>
      <c r="W85" t="s">
        <v>1034</v>
      </c>
      <c r="X85" t="s">
        <v>1085</v>
      </c>
      <c r="Y85" t="s">
        <v>1036</v>
      </c>
      <c r="Z85" t="s">
        <v>1049</v>
      </c>
      <c r="AA85" t="s">
        <v>1038</v>
      </c>
      <c r="AB85" t="s">
        <v>1039</v>
      </c>
      <c r="AC85" t="s">
        <v>1040</v>
      </c>
      <c r="AD85" t="s">
        <v>1104</v>
      </c>
    </row>
    <row r="86" spans="1:30">
      <c r="A86" t="s">
        <v>532</v>
      </c>
      <c r="C86" t="str">
        <f t="shared" si="4"/>
        <v>Links and sources: '- Garcia, M (2017): “Racist in the Machine: The Disturbing Implications of Algorithmic Bias” In World Policy Journal https://muse.jhu.edu/article/645268/pdf</v>
      </c>
      <c r="D86" t="str">
        <f t="shared" si="5"/>
        <v>https://muse.jhu.edu/article/645268/pdf</v>
      </c>
      <c r="E86" t="s">
        <v>1030</v>
      </c>
      <c r="F86" t="s">
        <v>517</v>
      </c>
      <c r="G86" s="13">
        <v>44407</v>
      </c>
      <c r="H86" s="13"/>
      <c r="I86" t="s">
        <v>1105</v>
      </c>
      <c r="O86" t="s">
        <v>1106</v>
      </c>
      <c r="T86" s="37" t="s">
        <v>482</v>
      </c>
      <c r="U86" s="14">
        <v>84</v>
      </c>
      <c r="V86" s="14" t="s">
        <v>1054</v>
      </c>
      <c r="W86" t="s">
        <v>1047</v>
      </c>
      <c r="X86" t="s">
        <v>1107</v>
      </c>
      <c r="Y86" t="s">
        <v>1036</v>
      </c>
      <c r="Z86" t="s">
        <v>1108</v>
      </c>
      <c r="AA86" t="s">
        <v>1109</v>
      </c>
      <c r="AB86" t="s">
        <v>1110</v>
      </c>
      <c r="AC86" t="s">
        <v>1056</v>
      </c>
      <c r="AD86" t="s">
        <v>1111</v>
      </c>
    </row>
    <row r="87" spans="1:30">
      <c r="A87" t="s">
        <v>548</v>
      </c>
      <c r="C87" t="str">
        <f t="shared" si="4"/>
        <v>http://odimpact.org</v>
      </c>
      <c r="D87" t="str">
        <f t="shared" si="5"/>
        <v>http://odimpact.org</v>
      </c>
      <c r="E87" t="s">
        <v>1112</v>
      </c>
      <c r="F87" t="s">
        <v>521</v>
      </c>
      <c r="I87" t="s">
        <v>1113</v>
      </c>
      <c r="N87" t="s">
        <v>1114</v>
      </c>
      <c r="O87" t="s">
        <v>1115</v>
      </c>
      <c r="Q87" s="12">
        <v>44953.491111111114</v>
      </c>
      <c r="R87" s="12">
        <v>44980.608287037037</v>
      </c>
      <c r="S87" s="12">
        <v>44953.491111111114</v>
      </c>
      <c r="T87" t="s">
        <v>1116</v>
      </c>
      <c r="U87" s="14">
        <v>85</v>
      </c>
      <c r="V87" s="14"/>
    </row>
    <row r="88" spans="1:30">
      <c r="A88" t="s">
        <v>548</v>
      </c>
      <c r="C88" t="str">
        <f t="shared" si="4"/>
        <v>http://odimpact.org</v>
      </c>
      <c r="D88" t="str">
        <f t="shared" si="5"/>
        <v>http://odimpact.org</v>
      </c>
      <c r="E88" t="s">
        <v>1117</v>
      </c>
      <c r="F88" t="s">
        <v>521</v>
      </c>
      <c r="I88" t="s">
        <v>1118</v>
      </c>
      <c r="N88" t="s">
        <v>1114</v>
      </c>
      <c r="O88" t="s">
        <v>1119</v>
      </c>
      <c r="Q88" s="12">
        <v>44953.491307870368</v>
      </c>
      <c r="R88" s="12">
        <v>44980.608611111114</v>
      </c>
      <c r="S88" s="12">
        <v>44953.491307870368</v>
      </c>
      <c r="T88" t="s">
        <v>1116</v>
      </c>
      <c r="U88" s="14">
        <v>86</v>
      </c>
      <c r="V88" s="14"/>
    </row>
    <row r="89" spans="1:30">
      <c r="A89" t="s">
        <v>548</v>
      </c>
      <c r="C89" t="str">
        <f t="shared" si="4"/>
        <v>http://odimpact.org</v>
      </c>
      <c r="D89" t="str">
        <f t="shared" si="5"/>
        <v>http://odimpact.org</v>
      </c>
      <c r="E89" t="s">
        <v>1120</v>
      </c>
      <c r="F89" t="s">
        <v>521</v>
      </c>
      <c r="I89" t="s">
        <v>1121</v>
      </c>
      <c r="N89" t="s">
        <v>1114</v>
      </c>
      <c r="O89" t="s">
        <v>1122</v>
      </c>
      <c r="Q89" s="12">
        <v>44953.491354166668</v>
      </c>
      <c r="R89" s="12">
        <v>44980.608807870369</v>
      </c>
      <c r="S89" s="12">
        <v>44953.491354166668</v>
      </c>
      <c r="T89" t="s">
        <v>1116</v>
      </c>
      <c r="U89" s="14">
        <v>87</v>
      </c>
    </row>
    <row r="90" spans="1:30">
      <c r="A90" t="s">
        <v>548</v>
      </c>
      <c r="C90" t="str">
        <f t="shared" si="4"/>
        <v>http://odimpact.org</v>
      </c>
      <c r="D90" t="str">
        <f t="shared" si="5"/>
        <v>http://odimpact.org</v>
      </c>
      <c r="E90" t="s">
        <v>1123</v>
      </c>
      <c r="F90" t="s">
        <v>521</v>
      </c>
      <c r="I90" t="s">
        <v>1124</v>
      </c>
      <c r="N90" t="s">
        <v>1114</v>
      </c>
      <c r="O90" t="s">
        <v>1125</v>
      </c>
      <c r="Q90" s="12">
        <v>44953.491388888891</v>
      </c>
      <c r="R90" s="12">
        <v>44980.608842592592</v>
      </c>
      <c r="S90" s="12">
        <v>44953.491388888891</v>
      </c>
      <c r="T90" t="s">
        <v>1116</v>
      </c>
      <c r="U90" s="14">
        <v>88</v>
      </c>
    </row>
    <row r="91" spans="1:30">
      <c r="A91" t="s">
        <v>1126</v>
      </c>
      <c r="C91" t="str">
        <f t="shared" si="4"/>
        <v>https://fairlac.iadb.org/en/dialogos-study-perceptions-future</v>
      </c>
      <c r="D91" t="str">
        <f t="shared" si="5"/>
        <v>https://fairlac.iadb.org/en/dialogos-study-perceptions-future</v>
      </c>
      <c r="E91" t="s">
        <v>1127</v>
      </c>
      <c r="F91" t="s">
        <v>521</v>
      </c>
      <c r="I91" t="s">
        <v>1128</v>
      </c>
      <c r="N91" t="s">
        <v>1129</v>
      </c>
      <c r="O91" t="s">
        <v>1130</v>
      </c>
      <c r="T91" t="s">
        <v>1131</v>
      </c>
      <c r="U91" s="14">
        <v>89</v>
      </c>
    </row>
    <row r="92" spans="1:30">
      <c r="A92" t="s">
        <v>598</v>
      </c>
      <c r="C92" t="str">
        <f t="shared" si="4"/>
        <v>https://fairlac.iadb.org/en/mary</v>
      </c>
      <c r="D92" t="str">
        <f t="shared" si="5"/>
        <v>https://fairlac.iadb.org/en/mary</v>
      </c>
      <c r="E92" t="s">
        <v>1132</v>
      </c>
      <c r="F92" t="s">
        <v>521</v>
      </c>
      <c r="I92" t="s">
        <v>1133</v>
      </c>
      <c r="N92" t="s">
        <v>1134</v>
      </c>
      <c r="O92" t="s">
        <v>1135</v>
      </c>
      <c r="T92" t="s">
        <v>1131</v>
      </c>
      <c r="U92" s="14">
        <v>90</v>
      </c>
    </row>
    <row r="93" spans="1:30">
      <c r="A93" t="s">
        <v>519</v>
      </c>
      <c r="C93" t="str">
        <f t="shared" si="4"/>
        <v>https://fairlac.iadb.org/en/early-warning-system-student-dropout-risk-using-machine-learning</v>
      </c>
      <c r="D93" t="str">
        <f t="shared" si="5"/>
        <v>https://fairlac.iadb.org/en/early-warning-system-student-dropout-risk-using-machine-learning</v>
      </c>
      <c r="E93" t="s">
        <v>1136</v>
      </c>
      <c r="F93" t="s">
        <v>521</v>
      </c>
      <c r="I93" t="s">
        <v>1137</v>
      </c>
      <c r="N93" t="s">
        <v>1138</v>
      </c>
      <c r="O93" t="s">
        <v>1139</v>
      </c>
      <c r="T93" t="s">
        <v>1131</v>
      </c>
      <c r="U93" s="14">
        <v>91</v>
      </c>
    </row>
    <row r="94" spans="1:30">
      <c r="A94" t="s">
        <v>950</v>
      </c>
      <c r="C94" t="str">
        <f t="shared" si="4"/>
        <v>https://fairlac.iadb.org/en/interface-audio-control-using-hand-gesture-recognition-and-imu-data</v>
      </c>
      <c r="D94" t="str">
        <f t="shared" si="5"/>
        <v>https://fairlac.iadb.org/en/interface-audio-control-using-hand-gesture-recognition-and-imu-data</v>
      </c>
      <c r="E94" t="s">
        <v>1140</v>
      </c>
      <c r="F94" t="s">
        <v>521</v>
      </c>
      <c r="I94" t="s">
        <v>1141</v>
      </c>
      <c r="N94" t="s">
        <v>1142</v>
      </c>
      <c r="O94" t="s">
        <v>1143</v>
      </c>
      <c r="T94" t="s">
        <v>1131</v>
      </c>
      <c r="U94" s="14">
        <v>92</v>
      </c>
    </row>
    <row r="95" spans="1:30">
      <c r="A95" t="s">
        <v>950</v>
      </c>
      <c r="C95" t="str">
        <f t="shared" si="4"/>
        <v>https://fairlac.iadb.org/en/method-monitoring-and-detection-failures-pv-system-based-machine-learning-techniques</v>
      </c>
      <c r="D95" t="str">
        <f t="shared" si="5"/>
        <v>https://fairlac.iadb.org/en/method-monitoring-and-detection-failures-pv-system-based-machine-learning-techniques</v>
      </c>
      <c r="E95" t="s">
        <v>1144</v>
      </c>
      <c r="F95" t="s">
        <v>521</v>
      </c>
      <c r="I95" t="s">
        <v>1145</v>
      </c>
      <c r="N95" t="s">
        <v>1146</v>
      </c>
      <c r="O95" t="s">
        <v>1147</v>
      </c>
      <c r="T95" t="s">
        <v>1131</v>
      </c>
      <c r="U95" s="14">
        <v>93</v>
      </c>
    </row>
    <row r="96" spans="1:30">
      <c r="A96" t="s">
        <v>519</v>
      </c>
      <c r="C96" t="str">
        <f t="shared" si="4"/>
        <v>https://fairlac.iadb.org/en/characterization-students</v>
      </c>
      <c r="D96" t="str">
        <f t="shared" si="5"/>
        <v>https://fairlac.iadb.org/en/characterization-students</v>
      </c>
      <c r="E96" t="s">
        <v>1148</v>
      </c>
      <c r="F96" t="s">
        <v>521</v>
      </c>
      <c r="I96" t="s">
        <v>1149</v>
      </c>
      <c r="N96" t="s">
        <v>1150</v>
      </c>
      <c r="O96" t="s">
        <v>1151</v>
      </c>
      <c r="T96" t="s">
        <v>1131</v>
      </c>
      <c r="U96" s="14">
        <v>94</v>
      </c>
    </row>
    <row r="97" spans="1:21">
      <c r="A97" t="s">
        <v>830</v>
      </c>
      <c r="C97" t="str">
        <f t="shared" si="4"/>
        <v>https://fairlac.iadb.org/en/open-ended-questionnaires-assisted-analysis-science-education</v>
      </c>
      <c r="D97" t="str">
        <f t="shared" si="5"/>
        <v>https://fairlac.iadb.org/en/open-ended-questionnaires-assisted-analysis-science-education</v>
      </c>
      <c r="E97" t="s">
        <v>1152</v>
      </c>
      <c r="F97" t="s">
        <v>521</v>
      </c>
      <c r="I97" t="s">
        <v>1153</v>
      </c>
      <c r="N97" t="s">
        <v>1154</v>
      </c>
      <c r="O97" t="s">
        <v>1155</v>
      </c>
      <c r="T97" t="s">
        <v>1131</v>
      </c>
      <c r="U97" s="14">
        <v>95</v>
      </c>
    </row>
    <row r="98" spans="1:21">
      <c r="A98" t="s">
        <v>1156</v>
      </c>
      <c r="C98" t="str">
        <f t="shared" si="4"/>
        <v>https://fairlac.iadb.org/en/analysis-educational-problems-and-strategies-used-address-them</v>
      </c>
      <c r="D98" t="str">
        <f t="shared" si="5"/>
        <v>https://fairlac.iadb.org/en/analysis-educational-problems-and-strategies-used-address-them</v>
      </c>
      <c r="E98" t="s">
        <v>1157</v>
      </c>
      <c r="F98" t="s">
        <v>521</v>
      </c>
      <c r="I98" t="s">
        <v>1158</v>
      </c>
      <c r="N98" t="s">
        <v>1159</v>
      </c>
      <c r="O98" t="s">
        <v>1160</v>
      </c>
      <c r="T98" t="s">
        <v>1131</v>
      </c>
      <c r="U98" s="14">
        <v>96</v>
      </c>
    </row>
    <row r="99" spans="1:21">
      <c r="A99" t="s">
        <v>1161</v>
      </c>
      <c r="C99" t="str">
        <f t="shared" si="4"/>
        <v>https://fairlac.iadb.org/en/use-ai-precision-agriculture-watershed-chihuahua-desert-mexico</v>
      </c>
      <c r="D99" t="str">
        <f t="shared" si="5"/>
        <v>https://fairlac.iadb.org/en/use-ai-precision-agriculture-watershed-chihuahua-desert-mexico</v>
      </c>
      <c r="E99" t="s">
        <v>1162</v>
      </c>
      <c r="F99" t="s">
        <v>521</v>
      </c>
      <c r="I99" t="s">
        <v>1163</v>
      </c>
      <c r="N99" t="s">
        <v>1164</v>
      </c>
      <c r="O99" t="s">
        <v>1165</v>
      </c>
      <c r="T99" t="s">
        <v>1131</v>
      </c>
      <c r="U99" s="14">
        <v>97</v>
      </c>
    </row>
    <row r="100" spans="1:21">
      <c r="A100" t="s">
        <v>519</v>
      </c>
      <c r="C100" t="str">
        <f t="shared" si="4"/>
        <v>https://fairlac.iadb.org/en/predictive-model-educational-disengagement-elementary-education</v>
      </c>
      <c r="D100" t="str">
        <f t="shared" si="5"/>
        <v>https://fairlac.iadb.org/en/predictive-model-educational-disengagement-elementary-education</v>
      </c>
      <c r="E100" t="s">
        <v>1166</v>
      </c>
      <c r="F100" t="s">
        <v>521</v>
      </c>
      <c r="I100" t="s">
        <v>1167</v>
      </c>
      <c r="N100" t="s">
        <v>1168</v>
      </c>
      <c r="O100" t="s">
        <v>1169</v>
      </c>
      <c r="T100" t="s">
        <v>1131</v>
      </c>
      <c r="U100" s="14">
        <v>98</v>
      </c>
    </row>
    <row r="101" spans="1:21">
      <c r="A101" t="s">
        <v>950</v>
      </c>
      <c r="C101" t="str">
        <f t="shared" si="4"/>
        <v>https://fairlac.iadb.org/en/civiclytics</v>
      </c>
      <c r="D101" t="str">
        <f t="shared" si="5"/>
        <v>https://fairlac.iadb.org/en/civiclytics</v>
      </c>
      <c r="E101" t="s">
        <v>1170</v>
      </c>
      <c r="F101" t="s">
        <v>521</v>
      </c>
      <c r="I101" t="s">
        <v>1171</v>
      </c>
      <c r="N101" t="s">
        <v>1172</v>
      </c>
      <c r="O101" t="s">
        <v>1173</v>
      </c>
      <c r="T101" t="s">
        <v>1131</v>
      </c>
      <c r="U101" s="14">
        <v>99</v>
      </c>
    </row>
    <row r="102" spans="1:21">
      <c r="A102" t="s">
        <v>1174</v>
      </c>
      <c r="C102" t="str">
        <f t="shared" si="4"/>
        <v>https://fairlac.iadb.org/en/ada-intelligence</v>
      </c>
      <c r="D102" t="str">
        <f t="shared" si="5"/>
        <v>https://fairlac.iadb.org/en/ada-intelligence</v>
      </c>
      <c r="E102" t="s">
        <v>1175</v>
      </c>
      <c r="F102" t="s">
        <v>521</v>
      </c>
      <c r="I102" t="s">
        <v>1176</v>
      </c>
      <c r="N102" t="s">
        <v>1177</v>
      </c>
      <c r="O102" t="s">
        <v>1178</v>
      </c>
      <c r="T102" t="s">
        <v>1131</v>
      </c>
      <c r="U102" s="14">
        <v>100</v>
      </c>
    </row>
    <row r="103" spans="1:21">
      <c r="A103" t="s">
        <v>1161</v>
      </c>
      <c r="C103" t="str">
        <f t="shared" si="4"/>
        <v>https://fairlac.iadb.org/en/irbin</v>
      </c>
      <c r="D103" t="str">
        <f t="shared" si="5"/>
        <v>https://fairlac.iadb.org/en/irbin</v>
      </c>
      <c r="E103" t="s">
        <v>1179</v>
      </c>
      <c r="F103" t="s">
        <v>521</v>
      </c>
      <c r="I103" t="s">
        <v>1180</v>
      </c>
      <c r="N103" t="s">
        <v>1181</v>
      </c>
      <c r="O103" t="s">
        <v>1182</v>
      </c>
      <c r="T103" t="s">
        <v>1131</v>
      </c>
      <c r="U103" s="14">
        <v>101</v>
      </c>
    </row>
    <row r="104" spans="1:21">
      <c r="A104" t="s">
        <v>1183</v>
      </c>
      <c r="C104" t="str">
        <f t="shared" si="4"/>
        <v>https://fairlac.iadb.org/en/plataforma-adaptativa-matematicas</v>
      </c>
      <c r="D104" t="str">
        <f t="shared" si="5"/>
        <v>https://fairlac.iadb.org/en/plataforma-adaptativa-matematicas</v>
      </c>
      <c r="E104" t="s">
        <v>1184</v>
      </c>
      <c r="F104" t="s">
        <v>521</v>
      </c>
      <c r="I104" t="s">
        <v>1185</v>
      </c>
      <c r="N104" t="s">
        <v>1186</v>
      </c>
      <c r="O104" t="s">
        <v>1187</v>
      </c>
      <c r="T104" t="s">
        <v>1131</v>
      </c>
      <c r="U104" s="14">
        <v>102</v>
      </c>
    </row>
    <row r="105" spans="1:21">
      <c r="A105" t="s">
        <v>553</v>
      </c>
      <c r="C105" t="str">
        <f t="shared" si="4"/>
        <v>https://fairlac.iadb.org/en/apoyo-obreros-migrantes</v>
      </c>
      <c r="D105" t="str">
        <f t="shared" si="5"/>
        <v>https://fairlac.iadb.org/en/apoyo-obreros-migrantes</v>
      </c>
      <c r="E105" t="s">
        <v>1188</v>
      </c>
      <c r="F105" t="s">
        <v>521</v>
      </c>
      <c r="I105" t="s">
        <v>1189</v>
      </c>
      <c r="N105" t="s">
        <v>1190</v>
      </c>
      <c r="O105" t="s">
        <v>1191</v>
      </c>
      <c r="T105" t="s">
        <v>1131</v>
      </c>
      <c r="U105" s="14">
        <v>103</v>
      </c>
    </row>
    <row r="106" spans="1:21">
      <c r="A106" t="s">
        <v>1202</v>
      </c>
      <c r="C106" t="str">
        <f t="shared" si="4"/>
        <v>https://fairlac.iadb.org/en/u-planner</v>
      </c>
      <c r="D106" t="str">
        <f t="shared" si="5"/>
        <v>https://fairlac.iadb.org/en/u-planner</v>
      </c>
      <c r="E106" t="s">
        <v>1192</v>
      </c>
      <c r="F106" t="s">
        <v>521</v>
      </c>
      <c r="I106" t="s">
        <v>1193</v>
      </c>
      <c r="N106" t="s">
        <v>1194</v>
      </c>
      <c r="O106" t="s">
        <v>1195</v>
      </c>
      <c r="T106" t="s">
        <v>1131</v>
      </c>
      <c r="U106" s="14">
        <v>104</v>
      </c>
    </row>
    <row r="107" spans="1:21">
      <c r="A107" t="s">
        <v>950</v>
      </c>
      <c r="C107" t="str">
        <f t="shared" si="4"/>
        <v>https://fairlac.iadb.org/en/proyecto-alerce</v>
      </c>
      <c r="D107" t="str">
        <f t="shared" si="5"/>
        <v>https://fairlac.iadb.org/en/proyecto-alerce</v>
      </c>
      <c r="E107" t="s">
        <v>1196</v>
      </c>
      <c r="F107" t="s">
        <v>521</v>
      </c>
      <c r="I107" t="s">
        <v>1197</v>
      </c>
      <c r="N107" t="s">
        <v>1198</v>
      </c>
      <c r="O107" t="s">
        <v>1199</v>
      </c>
      <c r="T107" t="s">
        <v>1131</v>
      </c>
      <c r="U107" s="14">
        <v>105</v>
      </c>
    </row>
  </sheetData>
  <hyperlinks>
    <hyperlink ref="T2" r:id="rId1" xr:uid="{CF9BC011-5D94-4CD5-A650-D3E012155B84}"/>
    <hyperlink ref="T3" r:id="rId2" xr:uid="{02CBCFCF-80EA-4C20-BD69-11702352B741}"/>
    <hyperlink ref="T4" r:id="rId3" xr:uid="{08536EAE-25BD-4AF1-BA48-6C06CA0E3110}"/>
    <hyperlink ref="T5" r:id="rId4" xr:uid="{3A2E94FD-AE8A-4FF3-B290-AF3C51298DEB}"/>
    <hyperlink ref="T6" r:id="rId5" xr:uid="{A07C0C91-41E0-4C46-B0D0-067237660B45}"/>
    <hyperlink ref="T7" r:id="rId6" xr:uid="{ECDF35EC-A882-4745-8175-9D867C5C0905}"/>
    <hyperlink ref="T8:T17" r:id="rId7" display="https://ai-watch.github.io/AI-watch-T6-X/service/" xr:uid="{7DFA7C8E-46E7-4445-963E-70F159B7396C}"/>
    <hyperlink ref="J18" r:id="rId8" xr:uid="{30458D4C-14BF-4E6A-B0F6-BD1608A155D2}"/>
    <hyperlink ref="J19" r:id="rId9" xr:uid="{5878D232-7271-43BC-98B9-4E4727176072}"/>
    <hyperlink ref="J20" r:id="rId10" xr:uid="{DA340B8F-A18A-44CA-9E05-82B104C1A4EF}"/>
    <hyperlink ref="J21" r:id="rId11" xr:uid="{33851DDD-2537-40EC-A2C1-541F7FC74864}"/>
    <hyperlink ref="J22" r:id="rId12" xr:uid="{7D27F635-9AC7-4B6C-A572-9BFE5030FBD3}"/>
    <hyperlink ref="J23" r:id="rId13" xr:uid="{8958C461-2AF2-4361-8556-1DC106CFE40C}"/>
    <hyperlink ref="J24" r:id="rId14" xr:uid="{E2B65415-C015-48C3-96C1-97446A40ABA7}"/>
    <hyperlink ref="J25" r:id="rId15" xr:uid="{95E77506-1E20-488D-9702-943F458BCA72}"/>
    <hyperlink ref="J26" r:id="rId16" xr:uid="{F09D0843-2B04-498C-9F26-2C72DB9E755B}"/>
    <hyperlink ref="J27" r:id="rId17" xr:uid="{677855A7-9545-4612-83C6-9D6646BC6B66}"/>
    <hyperlink ref="J31" r:id="rId18" xr:uid="{D938248D-4542-494B-8BB5-45E1020EBFC6}"/>
    <hyperlink ref="J32" r:id="rId19" xr:uid="{974F7AA4-77E1-4E8B-A5AD-8DEA78905FEE}"/>
    <hyperlink ref="J33" r:id="rId20" xr:uid="{365982FF-3FBE-44CF-943B-A75A88DAAFC1}"/>
    <hyperlink ref="J34" r:id="rId21" xr:uid="{9664F704-4EF5-4DBB-84E1-B025D3CDCEC0}"/>
    <hyperlink ref="J35" r:id="rId22" xr:uid="{9B48105A-376B-4470-9175-DC4468B72863}"/>
    <hyperlink ref="J36" r:id="rId23" xr:uid="{3A900856-5A78-470E-8320-72FDA253E25B}"/>
    <hyperlink ref="J37" r:id="rId24" xr:uid="{4AC4D15B-8408-4002-8F96-88A06DC86168}"/>
    <hyperlink ref="J38" r:id="rId25" xr:uid="{95C75A95-45C0-428C-A7ED-64B240CC826E}"/>
    <hyperlink ref="J39" r:id="rId26" xr:uid="{1562A78B-52C1-4A06-A5D1-BAA06983AA34}"/>
    <hyperlink ref="J40" r:id="rId27" xr:uid="{1C6D4476-7347-4397-AC58-568D3DCE8FCA}"/>
    <hyperlink ref="J41" r:id="rId28" xr:uid="{F4A302F9-CFCA-4697-97E8-4F6C39C32A69}"/>
    <hyperlink ref="J42" r:id="rId29" xr:uid="{E87CAF4A-0707-498E-BAE2-D12B5646C194}"/>
    <hyperlink ref="J43" r:id="rId30" xr:uid="{22C897E2-6629-4C9B-A12E-0E05AB3D5607}"/>
    <hyperlink ref="J44" r:id="rId31" xr:uid="{FD572E28-3EF1-4751-B658-127794DB99DD}"/>
    <hyperlink ref="J45" r:id="rId32" xr:uid="{C036FF25-6B73-40DB-B67F-DC6E99EDE5D3}"/>
    <hyperlink ref="J46" r:id="rId33" xr:uid="{9D6A8371-F442-4325-82D7-799AB3D21F0E}"/>
    <hyperlink ref="J47" r:id="rId34" xr:uid="{0496B6A9-C969-4B2F-8B1C-690A9E65C566}"/>
    <hyperlink ref="J48" r:id="rId35" xr:uid="{EAA0EBA7-9EBD-4D64-8D9E-CDC698025030}"/>
    <hyperlink ref="J49" r:id="rId36" xr:uid="{A193712E-7437-4E5C-AE31-F05808D3DBBE}"/>
    <hyperlink ref="J50" r:id="rId37" xr:uid="{4D0C8020-93AA-4040-A849-5EEAB6F0F14D}"/>
    <hyperlink ref="J51" r:id="rId38" xr:uid="{4C8DB9EB-2355-4768-AE26-D2B34B243385}"/>
    <hyperlink ref="J52" r:id="rId39" xr:uid="{8C297875-220C-482E-9C6D-7334383AB1B4}"/>
    <hyperlink ref="J53" r:id="rId40" xr:uid="{9FF5F0CF-3916-4D01-AA60-F2B5270E76F3}"/>
    <hyperlink ref="J54" r:id="rId41" xr:uid="{449E0F11-E1C3-498E-827C-D5EABE730073}"/>
    <hyperlink ref="J55" r:id="rId42" location="h.yddexa32l463" xr:uid="{48CF6D47-284C-421A-B708-E0DF0B11EA05}"/>
    <hyperlink ref="J56" r:id="rId43" xr:uid="{9378AB13-D047-44F4-8C42-BB1E28A3B36C}"/>
    <hyperlink ref="J57" r:id="rId44" xr:uid="{403D9E4B-F46C-4F00-A517-4F025EB8A441}"/>
    <hyperlink ref="J58" r:id="rId45" xr:uid="{006A963B-7CF8-4011-9955-C9C26C6FF0F7}"/>
    <hyperlink ref="J59" r:id="rId46" xr:uid="{6BA06129-A59F-47B5-836C-048A9A200DE1}"/>
    <hyperlink ref="J60" r:id="rId47" xr:uid="{46F9EB13-E922-4499-802D-3F8A3A6950EC}"/>
    <hyperlink ref="J61" r:id="rId48" xr:uid="{F50DE0F6-0D44-44CC-8263-A74FA6C4A820}"/>
    <hyperlink ref="J62" r:id="rId49" xr:uid="{6B15E11E-3A6D-4D36-B531-B860E9CA0281}"/>
    <hyperlink ref="J63" r:id="rId50" xr:uid="{8F869877-2737-497B-AEA6-BE43D605B81B}"/>
    <hyperlink ref="J64" r:id="rId51" xr:uid="{086C0515-2CF0-4AD1-AFD5-343BEBAE6FAA}"/>
    <hyperlink ref="J65" r:id="rId52" xr:uid="{4688CDD3-050D-4FBB-A374-9513C97E153E}"/>
    <hyperlink ref="T66" r:id="rId53" display="http://www.algoritmospublicos.cl/searchbar?search=educaci%C3%B3n" xr:uid="{C8D5C83C-603F-4130-878A-1B15C34E2528}"/>
    <hyperlink ref="T67:T69" r:id="rId54" display="http://www.algoritmospublicos.cl/searchbar?search=educaci%C3%B3n" xr:uid="{2F897076-8E4C-4808-B4CE-B4DB46F197D5}"/>
  </hyperlinks>
  <pageMargins left="0.7" right="0.7" top="0.75" bottom="0.75" header="0.3" footer="0.3"/>
  <pageSetup paperSize="9" orientation="portrait" horizontalDpi="1200" verticalDpi="1200" r:id="rId5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1B05C-16A7-46C6-9D24-29D95C347979}">
  <dimension ref="A1:J62"/>
  <sheetViews>
    <sheetView topLeftCell="A30" workbookViewId="0">
      <selection activeCell="A35" sqref="A35:B62"/>
    </sheetView>
  </sheetViews>
  <sheetFormatPr defaultRowHeight="14.5"/>
  <cols>
    <col min="1" max="1" width="74.453125" bestFit="1" customWidth="1"/>
    <col min="2" max="2" width="15.26953125" bestFit="1" customWidth="1"/>
    <col min="3" max="3" width="7" bestFit="1" customWidth="1"/>
    <col min="4" max="4" width="29.54296875" bestFit="1" customWidth="1"/>
    <col min="5" max="5" width="30.7265625" bestFit="1" customWidth="1"/>
    <col min="6" max="6" width="43.453125" bestFit="1" customWidth="1"/>
    <col min="7" max="7" width="17.453125" bestFit="1" customWidth="1"/>
    <col min="8" max="8" width="4.81640625" bestFit="1" customWidth="1"/>
    <col min="9" max="9" width="4" bestFit="1" customWidth="1"/>
    <col min="10" max="10" width="10.7265625" bestFit="1" customWidth="1"/>
  </cols>
  <sheetData>
    <row r="1" spans="1:10">
      <c r="A1" s="48" t="s">
        <v>1203</v>
      </c>
      <c r="B1" s="48" t="s">
        <v>1204</v>
      </c>
    </row>
    <row r="2" spans="1:10">
      <c r="A2" s="48" t="s">
        <v>1205</v>
      </c>
      <c r="B2" t="s">
        <v>447</v>
      </c>
      <c r="C2" t="s">
        <v>1131</v>
      </c>
      <c r="D2" t="s">
        <v>123</v>
      </c>
      <c r="E2" t="s">
        <v>28</v>
      </c>
      <c r="F2" t="s">
        <v>61</v>
      </c>
      <c r="G2" t="s">
        <v>474</v>
      </c>
      <c r="H2" t="s">
        <v>482</v>
      </c>
      <c r="I2" t="s">
        <v>1116</v>
      </c>
      <c r="J2" t="s">
        <v>1206</v>
      </c>
    </row>
    <row r="3" spans="1:10">
      <c r="A3" s="49" t="s">
        <v>1183</v>
      </c>
      <c r="C3">
        <v>1</v>
      </c>
      <c r="J3">
        <v>1</v>
      </c>
    </row>
    <row r="4" spans="1:10">
      <c r="A4" s="49" t="s">
        <v>532</v>
      </c>
      <c r="B4">
        <v>1</v>
      </c>
      <c r="D4">
        <v>1</v>
      </c>
      <c r="E4">
        <v>3</v>
      </c>
      <c r="H4">
        <v>7</v>
      </c>
      <c r="J4">
        <v>12</v>
      </c>
    </row>
    <row r="5" spans="1:10">
      <c r="A5" s="49" t="s">
        <v>719</v>
      </c>
      <c r="B5">
        <v>12</v>
      </c>
      <c r="G5">
        <v>2</v>
      </c>
      <c r="H5">
        <v>1</v>
      </c>
      <c r="J5">
        <v>15</v>
      </c>
    </row>
    <row r="6" spans="1:10">
      <c r="A6" s="49" t="s">
        <v>830</v>
      </c>
      <c r="B6">
        <v>3</v>
      </c>
      <c r="C6">
        <v>1</v>
      </c>
      <c r="J6">
        <v>4</v>
      </c>
    </row>
    <row r="7" spans="1:10">
      <c r="A7" s="49" t="s">
        <v>562</v>
      </c>
      <c r="F7">
        <v>2</v>
      </c>
      <c r="J7">
        <v>2</v>
      </c>
    </row>
    <row r="8" spans="1:10">
      <c r="A8" s="49" t="s">
        <v>643</v>
      </c>
      <c r="B8">
        <v>4</v>
      </c>
      <c r="J8">
        <v>4</v>
      </c>
    </row>
    <row r="9" spans="1:10">
      <c r="A9" s="49" t="s">
        <v>1156</v>
      </c>
      <c r="C9">
        <v>1</v>
      </c>
      <c r="J9">
        <v>1</v>
      </c>
    </row>
    <row r="10" spans="1:10">
      <c r="A10" s="49" t="s">
        <v>756</v>
      </c>
      <c r="B10">
        <v>1</v>
      </c>
      <c r="J10">
        <v>1</v>
      </c>
    </row>
    <row r="11" spans="1:10">
      <c r="A11" s="49" t="s">
        <v>519</v>
      </c>
      <c r="C11">
        <v>3</v>
      </c>
      <c r="D11">
        <v>1</v>
      </c>
      <c r="E11">
        <v>2</v>
      </c>
      <c r="F11">
        <v>1</v>
      </c>
      <c r="H11">
        <v>1</v>
      </c>
      <c r="J11">
        <v>8</v>
      </c>
    </row>
    <row r="12" spans="1:10">
      <c r="A12" s="49" t="s">
        <v>632</v>
      </c>
      <c r="B12">
        <v>4</v>
      </c>
      <c r="J12">
        <v>4</v>
      </c>
    </row>
    <row r="13" spans="1:10">
      <c r="A13" s="49" t="s">
        <v>767</v>
      </c>
      <c r="B13">
        <v>9</v>
      </c>
      <c r="J13">
        <v>9</v>
      </c>
    </row>
    <row r="14" spans="1:10">
      <c r="A14" s="49" t="s">
        <v>553</v>
      </c>
      <c r="C14">
        <v>1</v>
      </c>
      <c r="F14">
        <v>2</v>
      </c>
      <c r="J14">
        <v>3</v>
      </c>
    </row>
    <row r="15" spans="1:10">
      <c r="A15" s="49" t="s">
        <v>580</v>
      </c>
      <c r="F15">
        <v>2</v>
      </c>
      <c r="J15">
        <v>2</v>
      </c>
    </row>
    <row r="16" spans="1:10">
      <c r="A16" s="49" t="s">
        <v>969</v>
      </c>
      <c r="B16">
        <v>1</v>
      </c>
      <c r="J16">
        <v>1</v>
      </c>
    </row>
    <row r="17" spans="1:10">
      <c r="A17" s="49" t="s">
        <v>839</v>
      </c>
      <c r="B17">
        <v>4</v>
      </c>
      <c r="H17">
        <v>1</v>
      </c>
      <c r="J17">
        <v>5</v>
      </c>
    </row>
    <row r="18" spans="1:10">
      <c r="A18" s="49" t="s">
        <v>1042</v>
      </c>
      <c r="H18">
        <v>1</v>
      </c>
      <c r="J18">
        <v>1</v>
      </c>
    </row>
    <row r="19" spans="1:10">
      <c r="A19" s="49" t="s">
        <v>571</v>
      </c>
      <c r="D19">
        <v>1</v>
      </c>
      <c r="F19">
        <v>1</v>
      </c>
      <c r="J19">
        <v>2</v>
      </c>
    </row>
    <row r="20" spans="1:10">
      <c r="A20" s="49" t="s">
        <v>548</v>
      </c>
      <c r="D20">
        <v>1</v>
      </c>
      <c r="F20">
        <v>2</v>
      </c>
      <c r="I20">
        <v>4</v>
      </c>
      <c r="J20">
        <v>7</v>
      </c>
    </row>
    <row r="21" spans="1:10">
      <c r="A21" s="49" t="s">
        <v>1161</v>
      </c>
      <c r="C21">
        <v>2</v>
      </c>
      <c r="J21">
        <v>2</v>
      </c>
    </row>
    <row r="22" spans="1:10">
      <c r="A22" s="49" t="s">
        <v>676</v>
      </c>
      <c r="B22">
        <v>2</v>
      </c>
      <c r="J22">
        <v>2</v>
      </c>
    </row>
    <row r="23" spans="1:10">
      <c r="A23" s="49" t="s">
        <v>1174</v>
      </c>
      <c r="C23">
        <v>2</v>
      </c>
      <c r="J23">
        <v>2</v>
      </c>
    </row>
    <row r="24" spans="1:10">
      <c r="A24" s="49" t="s">
        <v>1126</v>
      </c>
      <c r="C24">
        <v>1</v>
      </c>
      <c r="J24">
        <v>1</v>
      </c>
    </row>
    <row r="25" spans="1:10">
      <c r="A25" s="49" t="s">
        <v>688</v>
      </c>
      <c r="B25">
        <v>3</v>
      </c>
      <c r="G25">
        <v>2</v>
      </c>
      <c r="H25">
        <v>2</v>
      </c>
      <c r="J25">
        <v>7</v>
      </c>
    </row>
    <row r="26" spans="1:10">
      <c r="A26" s="49" t="s">
        <v>589</v>
      </c>
      <c r="F26">
        <v>1</v>
      </c>
      <c r="J26">
        <v>1</v>
      </c>
    </row>
    <row r="27" spans="1:10">
      <c r="A27" s="49" t="s">
        <v>616</v>
      </c>
      <c r="B27">
        <v>1</v>
      </c>
      <c r="J27">
        <v>1</v>
      </c>
    </row>
    <row r="28" spans="1:10">
      <c r="A28" s="49" t="s">
        <v>598</v>
      </c>
      <c r="B28">
        <v>1</v>
      </c>
      <c r="C28">
        <v>1</v>
      </c>
      <c r="J28">
        <v>2</v>
      </c>
    </row>
    <row r="29" spans="1:10">
      <c r="A29" s="49" t="s">
        <v>1206</v>
      </c>
      <c r="B29">
        <v>46</v>
      </c>
      <c r="C29">
        <v>13</v>
      </c>
      <c r="D29">
        <v>4</v>
      </c>
      <c r="E29">
        <v>5</v>
      </c>
      <c r="F29">
        <v>11</v>
      </c>
      <c r="G29">
        <v>4</v>
      </c>
      <c r="H29">
        <v>13</v>
      </c>
      <c r="I29">
        <v>4</v>
      </c>
      <c r="J29">
        <v>100</v>
      </c>
    </row>
    <row r="35" spans="1:2">
      <c r="A35" s="52" t="s">
        <v>1205</v>
      </c>
      <c r="B35" t="s">
        <v>1203</v>
      </c>
    </row>
    <row r="36" spans="1:2">
      <c r="A36" s="53" t="s">
        <v>719</v>
      </c>
      <c r="B36">
        <v>15</v>
      </c>
    </row>
    <row r="37" spans="1:2">
      <c r="A37" s="53" t="s">
        <v>532</v>
      </c>
      <c r="B37">
        <v>12</v>
      </c>
    </row>
    <row r="38" spans="1:2">
      <c r="A38" s="53" t="s">
        <v>767</v>
      </c>
      <c r="B38">
        <v>9</v>
      </c>
    </row>
    <row r="39" spans="1:2">
      <c r="A39" s="53" t="s">
        <v>519</v>
      </c>
      <c r="B39">
        <v>8</v>
      </c>
    </row>
    <row r="40" spans="1:2">
      <c r="A40" s="53" t="s">
        <v>548</v>
      </c>
      <c r="B40">
        <v>7</v>
      </c>
    </row>
    <row r="41" spans="1:2">
      <c r="A41" s="53" t="s">
        <v>688</v>
      </c>
      <c r="B41">
        <v>7</v>
      </c>
    </row>
    <row r="42" spans="1:2">
      <c r="A42" s="53" t="s">
        <v>839</v>
      </c>
      <c r="B42">
        <v>5</v>
      </c>
    </row>
    <row r="43" spans="1:2">
      <c r="A43" s="53" t="s">
        <v>643</v>
      </c>
      <c r="B43">
        <v>4</v>
      </c>
    </row>
    <row r="44" spans="1:2">
      <c r="A44" s="53" t="s">
        <v>830</v>
      </c>
      <c r="B44">
        <v>4</v>
      </c>
    </row>
    <row r="45" spans="1:2">
      <c r="A45" s="53" t="s">
        <v>632</v>
      </c>
      <c r="B45">
        <v>4</v>
      </c>
    </row>
    <row r="46" spans="1:2">
      <c r="A46" s="53" t="s">
        <v>553</v>
      </c>
      <c r="B46">
        <v>3</v>
      </c>
    </row>
    <row r="47" spans="1:2">
      <c r="A47" s="53" t="s">
        <v>676</v>
      </c>
      <c r="B47">
        <v>2</v>
      </c>
    </row>
    <row r="48" spans="1:2">
      <c r="A48" s="53" t="s">
        <v>598</v>
      </c>
      <c r="B48">
        <v>2</v>
      </c>
    </row>
    <row r="49" spans="1:2">
      <c r="A49" s="53" t="s">
        <v>1174</v>
      </c>
      <c r="B49">
        <v>2</v>
      </c>
    </row>
    <row r="50" spans="1:2">
      <c r="A50" s="53" t="s">
        <v>562</v>
      </c>
      <c r="B50">
        <v>2</v>
      </c>
    </row>
    <row r="51" spans="1:2">
      <c r="A51" s="53" t="s">
        <v>571</v>
      </c>
      <c r="B51">
        <v>2</v>
      </c>
    </row>
    <row r="52" spans="1:2">
      <c r="A52" s="53" t="s">
        <v>1161</v>
      </c>
      <c r="B52">
        <v>2</v>
      </c>
    </row>
    <row r="53" spans="1:2">
      <c r="A53" s="53" t="s">
        <v>580</v>
      </c>
      <c r="B53">
        <v>2</v>
      </c>
    </row>
    <row r="54" spans="1:2">
      <c r="A54" s="53" t="s">
        <v>1183</v>
      </c>
      <c r="B54">
        <v>1</v>
      </c>
    </row>
    <row r="55" spans="1:2">
      <c r="A55" s="53" t="s">
        <v>589</v>
      </c>
      <c r="B55">
        <v>1</v>
      </c>
    </row>
    <row r="56" spans="1:2">
      <c r="A56" s="53" t="s">
        <v>756</v>
      </c>
      <c r="B56">
        <v>1</v>
      </c>
    </row>
    <row r="57" spans="1:2">
      <c r="A57" s="53" t="s">
        <v>1156</v>
      </c>
      <c r="B57">
        <v>1</v>
      </c>
    </row>
    <row r="58" spans="1:2">
      <c r="A58" s="53" t="s">
        <v>616</v>
      </c>
      <c r="B58">
        <v>1</v>
      </c>
    </row>
    <row r="59" spans="1:2">
      <c r="A59" s="53" t="s">
        <v>1042</v>
      </c>
      <c r="B59">
        <v>1</v>
      </c>
    </row>
    <row r="60" spans="1:2">
      <c r="A60" s="53" t="s">
        <v>969</v>
      </c>
      <c r="B60">
        <v>1</v>
      </c>
    </row>
    <row r="61" spans="1:2">
      <c r="A61" s="53" t="s">
        <v>1126</v>
      </c>
      <c r="B61">
        <v>1</v>
      </c>
    </row>
    <row r="62" spans="1:2">
      <c r="A62" s="49" t="s">
        <v>1206</v>
      </c>
      <c r="B62">
        <v>100</v>
      </c>
    </row>
  </sheetData>
  <pageMargins left="0.7" right="0.7" top="0.75" bottom="0.75" header="0.3" footer="0.3"/>
  <pageSetup paperSize="9" orientation="portrait" horizontalDpi="1200" verticalDpi="1200"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0B0FD-FAC3-447D-A45E-B3DE1D9F6739}">
  <dimension ref="A1:I32"/>
  <sheetViews>
    <sheetView workbookViewId="0">
      <pane ySplit="1" topLeftCell="A2" activePane="bottomLeft" state="frozen"/>
      <selection pane="bottomLeft" activeCell="B1" sqref="B1"/>
    </sheetView>
  </sheetViews>
  <sheetFormatPr defaultRowHeight="14.5"/>
  <cols>
    <col min="2" max="2" width="53.453125" customWidth="1"/>
    <col min="3" max="3" width="16.54296875" bestFit="1" customWidth="1"/>
    <col min="4" max="6" width="16.54296875" customWidth="1"/>
    <col min="7" max="7" width="25.7265625" customWidth="1"/>
    <col min="8" max="8" width="19.453125" customWidth="1"/>
  </cols>
  <sheetData>
    <row r="1" spans="2:9">
      <c r="B1" s="1" t="s">
        <v>1207</v>
      </c>
      <c r="C1" s="1" t="s">
        <v>1208</v>
      </c>
      <c r="D1" s="1" t="s">
        <v>1209</v>
      </c>
      <c r="E1" s="1" t="s">
        <v>1210</v>
      </c>
      <c r="F1" s="1" t="s">
        <v>1211</v>
      </c>
      <c r="G1" s="1" t="s">
        <v>1212</v>
      </c>
      <c r="H1" s="1" t="s">
        <v>1213</v>
      </c>
      <c r="I1" s="1" t="s">
        <v>1214</v>
      </c>
    </row>
    <row r="2" spans="2:9" ht="29">
      <c r="B2" s="42" t="s">
        <v>1215</v>
      </c>
      <c r="G2" t="s">
        <v>1216</v>
      </c>
    </row>
    <row r="3" spans="2:9" ht="29">
      <c r="B3" s="42" t="s">
        <v>1217</v>
      </c>
      <c r="G3" t="s">
        <v>1216</v>
      </c>
    </row>
    <row r="4" spans="2:9" ht="72.5">
      <c r="B4" s="42" t="s">
        <v>1218</v>
      </c>
      <c r="D4" t="s">
        <v>1216</v>
      </c>
      <c r="G4" t="s">
        <v>1216</v>
      </c>
    </row>
    <row r="5" spans="2:9" ht="43.5">
      <c r="B5" s="42" t="s">
        <v>1219</v>
      </c>
      <c r="G5" t="s">
        <v>1216</v>
      </c>
    </row>
    <row r="6" spans="2:9" ht="29">
      <c r="B6" s="42" t="s">
        <v>1220</v>
      </c>
      <c r="G6" t="s">
        <v>1216</v>
      </c>
    </row>
    <row r="7" spans="2:9" ht="58">
      <c r="B7" s="42" t="s">
        <v>1221</v>
      </c>
      <c r="G7" t="s">
        <v>1216</v>
      </c>
    </row>
    <row r="8" spans="2:9">
      <c r="B8" s="42" t="s">
        <v>1222</v>
      </c>
      <c r="C8" t="s">
        <v>1223</v>
      </c>
      <c r="D8" t="s">
        <v>1216</v>
      </c>
      <c r="E8" t="s">
        <v>1224</v>
      </c>
      <c r="G8" t="s">
        <v>1225</v>
      </c>
    </row>
    <row r="9" spans="2:9" ht="58">
      <c r="B9" s="42" t="s">
        <v>1226</v>
      </c>
      <c r="G9" t="s">
        <v>1216</v>
      </c>
    </row>
    <row r="10" spans="2:9" ht="29">
      <c r="B10" s="42" t="s">
        <v>1227</v>
      </c>
      <c r="D10" t="s">
        <v>1216</v>
      </c>
      <c r="H10" t="s">
        <v>1216</v>
      </c>
    </row>
    <row r="11" spans="2:9" ht="58">
      <c r="B11" s="42" t="s">
        <v>1228</v>
      </c>
      <c r="H11" t="s">
        <v>1216</v>
      </c>
      <c r="I11" t="s">
        <v>1216</v>
      </c>
    </row>
    <row r="12" spans="2:9" ht="72.5">
      <c r="B12" s="42" t="s">
        <v>1229</v>
      </c>
      <c r="D12" t="s">
        <v>1216</v>
      </c>
      <c r="H12" t="s">
        <v>1216</v>
      </c>
    </row>
    <row r="13" spans="2:9" ht="29">
      <c r="B13" s="46" t="s">
        <v>1230</v>
      </c>
      <c r="D13" t="s">
        <v>1216</v>
      </c>
      <c r="H13" t="s">
        <v>1216</v>
      </c>
      <c r="I13" t="s">
        <v>1216</v>
      </c>
    </row>
    <row r="14" spans="2:9" ht="58">
      <c r="B14" s="42" t="s">
        <v>1231</v>
      </c>
      <c r="H14" t="s">
        <v>1216</v>
      </c>
    </row>
    <row r="15" spans="2:9" ht="43.5">
      <c r="B15" s="42" t="s">
        <v>1232</v>
      </c>
      <c r="H15" t="s">
        <v>1216</v>
      </c>
    </row>
    <row r="16" spans="2:9" ht="43.5">
      <c r="B16" s="44" t="s">
        <v>1233</v>
      </c>
      <c r="C16" t="s">
        <v>1234</v>
      </c>
      <c r="D16" t="s">
        <v>1216</v>
      </c>
      <c r="E16" t="s">
        <v>1216</v>
      </c>
    </row>
    <row r="17" spans="1:6">
      <c r="B17" s="44" t="s">
        <v>1235</v>
      </c>
      <c r="C17" t="s">
        <v>1234</v>
      </c>
      <c r="D17" t="s">
        <v>1216</v>
      </c>
      <c r="E17" t="s">
        <v>1216</v>
      </c>
    </row>
    <row r="18" spans="1:6" ht="29">
      <c r="B18" s="44" t="s">
        <v>1236</v>
      </c>
      <c r="C18" t="s">
        <v>1234</v>
      </c>
      <c r="D18" t="s">
        <v>1216</v>
      </c>
      <c r="E18" t="s">
        <v>1216</v>
      </c>
    </row>
    <row r="19" spans="1:6" ht="72.5">
      <c r="B19" s="44" t="s">
        <v>1237</v>
      </c>
      <c r="C19" t="s">
        <v>1234</v>
      </c>
      <c r="D19" t="s">
        <v>1216</v>
      </c>
      <c r="E19" t="s">
        <v>1238</v>
      </c>
    </row>
    <row r="20" spans="1:6" ht="29">
      <c r="B20" s="44" t="s">
        <v>1239</v>
      </c>
      <c r="C20" t="s">
        <v>1234</v>
      </c>
      <c r="D20" t="s">
        <v>1216</v>
      </c>
      <c r="E20" t="s">
        <v>1216</v>
      </c>
    </row>
    <row r="21" spans="1:6" ht="43.5">
      <c r="B21" s="44" t="s">
        <v>1240</v>
      </c>
      <c r="C21" t="s">
        <v>1234</v>
      </c>
      <c r="D21" t="s">
        <v>1216</v>
      </c>
      <c r="E21" t="s">
        <v>1216</v>
      </c>
    </row>
    <row r="22" spans="1:6" ht="43.5">
      <c r="B22" s="44" t="s">
        <v>1241</v>
      </c>
      <c r="C22" t="s">
        <v>1234</v>
      </c>
      <c r="D22" t="s">
        <v>1216</v>
      </c>
      <c r="E22" t="s">
        <v>1216</v>
      </c>
    </row>
    <row r="23" spans="1:6" ht="43.5">
      <c r="B23" s="44" t="s">
        <v>1242</v>
      </c>
      <c r="C23" t="s">
        <v>1234</v>
      </c>
      <c r="D23" t="s">
        <v>1216</v>
      </c>
      <c r="E23" t="s">
        <v>1216</v>
      </c>
    </row>
    <row r="24" spans="1:6" ht="29">
      <c r="B24" s="44" t="s">
        <v>1243</v>
      </c>
      <c r="C24" t="s">
        <v>1223</v>
      </c>
      <c r="D24" t="s">
        <v>1216</v>
      </c>
      <c r="E24" t="s">
        <v>1216</v>
      </c>
    </row>
    <row r="25" spans="1:6">
      <c r="A25" t="s">
        <v>1244</v>
      </c>
      <c r="B25" s="50" t="s">
        <v>1245</v>
      </c>
      <c r="C25" t="s">
        <v>1223</v>
      </c>
      <c r="F25" t="s">
        <v>1246</v>
      </c>
    </row>
    <row r="26" spans="1:6">
      <c r="A26" t="s">
        <v>1244</v>
      </c>
      <c r="B26" s="50" t="s">
        <v>1247</v>
      </c>
      <c r="C26" t="s">
        <v>1223</v>
      </c>
      <c r="F26" t="s">
        <v>1248</v>
      </c>
    </row>
    <row r="27" spans="1:6">
      <c r="A27" t="s">
        <v>1244</v>
      </c>
      <c r="B27" s="6" t="s">
        <v>1249</v>
      </c>
      <c r="C27" t="s">
        <v>1223</v>
      </c>
      <c r="F27" t="s">
        <v>1248</v>
      </c>
    </row>
    <row r="28" spans="1:6">
      <c r="A28" t="s">
        <v>1244</v>
      </c>
      <c r="B28" s="50" t="s">
        <v>1250</v>
      </c>
      <c r="C28" t="s">
        <v>1223</v>
      </c>
      <c r="F28" t="s">
        <v>1246</v>
      </c>
    </row>
    <row r="29" spans="1:6">
      <c r="A29" t="s">
        <v>1244</v>
      </c>
      <c r="B29" s="50" t="s">
        <v>1251</v>
      </c>
      <c r="C29" t="s">
        <v>1223</v>
      </c>
      <c r="F29" t="s">
        <v>1252</v>
      </c>
    </row>
    <row r="30" spans="1:6">
      <c r="A30" t="s">
        <v>1244</v>
      </c>
      <c r="B30" s="50" t="s">
        <v>1253</v>
      </c>
      <c r="C30" t="s">
        <v>1223</v>
      </c>
      <c r="F30" t="s">
        <v>1252</v>
      </c>
    </row>
    <row r="31" spans="1:6">
      <c r="A31" t="s">
        <v>1244</v>
      </c>
      <c r="B31" s="50" t="s">
        <v>1254</v>
      </c>
      <c r="C31" t="s">
        <v>1223</v>
      </c>
      <c r="F31" t="s">
        <v>1248</v>
      </c>
    </row>
    <row r="32" spans="1:6">
      <c r="A32" t="s">
        <v>1244</v>
      </c>
      <c r="B32" s="50" t="s">
        <v>1255</v>
      </c>
      <c r="C32" t="s">
        <v>1223</v>
      </c>
      <c r="F32" t="s">
        <v>1248</v>
      </c>
    </row>
  </sheetData>
  <hyperlinks>
    <hyperlink ref="B2" r:id="rId1" display="https://oecd.ai/en/dashboards/policy-areas/PA7" xr:uid="{990884BB-C8E3-4A28-B962-B6D780BF073B}"/>
    <hyperlink ref="B3" r:id="rId2" display="https://aiforgood.itu.int/gateway/" xr:uid="{4324C8D4-FC27-4261-AC28-FFD50C0DF3FE}"/>
    <hyperlink ref="B4" r:id="rId3" display="https://github.com/critocrito/data-scores-in-the-uk" xr:uid="{8FC43A02-CC83-4425-9EED-6E926FD9149F}"/>
    <hyperlink ref="B5" r:id="rId4" display="https://loti.london/resources/data-ethics-case-study-library/" xr:uid="{EEBE1FB1-781B-46B6-8D14-1530A6D3F73B}"/>
    <hyperlink ref="B6" r:id="rId5" display="https://ai-watch.ec.europa.eu/topics/education_en" xr:uid="{F9E6D29F-AEF2-4FF3-A727-A3CE047CE56D}"/>
    <hyperlink ref="B7" r:id="rId6" display="https://www.digitaleurope.org/news/case-studies-on-artificial-intelligence/" xr:uid="{A24168CE-EE87-4290-9912-296E823B2A41}"/>
    <hyperlink ref="B9" r:id="rId7" display="https://aitopics.org/search?filters=taxnodes%3A%22Industry%7CEducation%22&amp;sort=score+desc&amp;q=ethics" xr:uid="{EABD7010-AE8C-44F0-8CC4-F444EC05A4F9}"/>
    <hyperlink ref="B10" r:id="rId8" display="https://www.africanobservatory.ai/resources" xr:uid="{A98070F2-066C-403E-9E78-16FAD95F50BE}"/>
    <hyperlink ref="B11" r:id="rId9" display="https://edri.org/wp-content/uploads/2021/06/Case-studies-Impermissible-AI-biometrics-September-2020.pdf" xr:uid="{B0F36549-C1FE-4334-AD47-01255EA3BF72}"/>
    <hyperlink ref="B12" r:id="rId10" display="https://doi.org/10.5281/zenodo.5855972" xr:uid="{DF3029A3-10F4-40DD-8F29-96D60649027D}"/>
    <hyperlink ref="B14" r:id="rId11" display="https://foundation.mozilla.org/en/privacynotincluded/" xr:uid="{47866A57-FD3A-4FB2-BC01-CE56240C2CE7}"/>
    <hyperlink ref="B15" r:id="rId12" display="https://atlasofsurveillance.org/search?sort=vendor_asc" xr:uid="{3856EEF8-3252-4ABB-B8E6-B699B1447415}"/>
    <hyperlink ref="B16" r:id="rId13" display="https://www.aiaaic.org/aiaaic-repository/about-the-aiaaic-repository" xr:uid="{F24BBE20-7447-45A3-A31A-02D62D0B10AC}"/>
    <hyperlink ref="B17" r:id="rId14" display="https://ai-observatory.in/about" xr:uid="{75605F4D-009A-441E-B9AB-C66020A82384}"/>
    <hyperlink ref="B18" r:id="rId15" display="http://www.algoritmospublicos.cl/" xr:uid="{7937C16D-AD34-4357-AA5A-50E5AF7C8A50}"/>
    <hyperlink ref="B19" r:id="rId16" display="https://docs.google.com/spreadsheets/d/1eyZZW7eZAfzlUMD8kSU30IPwshHS4ZBOyZXfEBiZum4/edit?usp=embed_facebook" xr:uid="{2CF0ADE0-1388-4558-8AF1-3FE693CDC22B}"/>
    <hyperlink ref="B20" r:id="rId17" display="http://odimpact.org/" xr:uid="{DD9A2B83-D8E8-4A39-A3CC-5F5CC4689F13}"/>
    <hyperlink ref="B21" r:id="rId18" display="https://eticasfoundation.org/oasi/" xr:uid="{9A74A9B8-3F55-41E6-92FB-6D466D7419B9}"/>
    <hyperlink ref="B22" r:id="rId19" display="https://github.com/AI-Watch/AI-watch-T6-X" xr:uid="{06582D31-A807-4316-A582-2E2A0B20325D}"/>
    <hyperlink ref="B23" r:id="rId20" display="https://incidentdatabase.ai/" xr:uid="{64E3D6BE-5F61-4069-A019-C697F75875D2}"/>
    <hyperlink ref="B24" r:id="rId21" display="https://fairlac.iadb.org/en/observatorio" xr:uid="{0211CF4F-FDDE-4049-A0A9-F8DF0D86C25A}"/>
    <hyperlink ref="B25" r:id="rId22" display="https://indiaai.gov.in/case-studies" xr:uid="{A54EDB74-DD9A-4D33-A2FE-FA56F077E6C1}"/>
    <hyperlink ref="B26" r:id="rId23" display="https://imdb.uib.no/dilemmaz/articles/" xr:uid="{7FD30C2D-C0BC-4F09-B838-35034D0C9DA8}"/>
    <hyperlink ref="B28" r:id="rId24" display="https://oecd.ai/en/catalogue/tools" xr:uid="{3A498F12-7489-4514-97FC-46A17D18D3EA}"/>
    <hyperlink ref="B29" r:id="rId25" display="https://oeiac.cat/en/report/" xr:uid="{454C8D20-56FA-4578-A53F-17F1EA1DA595}"/>
    <hyperlink ref="B30" r:id="rId26" display="https://observatoire-ia.ulaval.ca/en/function/monitoring-and-suveys/" xr:uid="{1FD7763A-62B7-4367-8E61-E170F0E16E7A}"/>
    <hyperlink ref="B31" r:id="rId27" display="https://ia.italia.it/en/ai-observatory/" xr:uid="{4EE2A13F-5A91-4B81-BD2D-72100E3755A8}"/>
    <hyperlink ref="B32" r:id="rId28" display="https://map.ai-global.org/" xr:uid="{B267D580-7355-4D23-8F18-4DF445C1E755}"/>
  </hyperlinks>
  <pageMargins left="0.7" right="0.7" top="0.75" bottom="0.75" header="0.3" footer="0.3"/>
  <pageSetup paperSize="9" orientation="portrait" horizontalDpi="1200" verticalDpi="1200" r:id="rId29"/>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A055-EFBE-4C95-B07C-E3130DFFFA4A}">
  <dimension ref="A1:D11"/>
  <sheetViews>
    <sheetView topLeftCell="A2" workbookViewId="0">
      <selection activeCell="A2" sqref="A2"/>
    </sheetView>
  </sheetViews>
  <sheetFormatPr defaultColWidth="44.54296875" defaultRowHeight="14.5"/>
  <cols>
    <col min="1" max="2" width="44.54296875" style="2"/>
    <col min="3" max="3" width="55.54296875" customWidth="1"/>
  </cols>
  <sheetData>
    <row r="1" spans="1:4" ht="29">
      <c r="A1" s="2" t="s">
        <v>1256</v>
      </c>
      <c r="B1" s="2" t="s">
        <v>1257</v>
      </c>
      <c r="C1" t="s">
        <v>1258</v>
      </c>
      <c r="D1" t="s">
        <v>1259</v>
      </c>
    </row>
    <row r="2" spans="1:4" ht="29">
      <c r="A2" s="43" t="s">
        <v>1260</v>
      </c>
      <c r="B2" s="43" t="s">
        <v>1261</v>
      </c>
      <c r="C2" s="1" t="s">
        <v>1258</v>
      </c>
      <c r="D2" s="1" t="s">
        <v>1262</v>
      </c>
    </row>
    <row r="3" spans="1:4" ht="87">
      <c r="A3" s="42" t="s">
        <v>1215</v>
      </c>
      <c r="B3" s="42" t="s">
        <v>1227</v>
      </c>
      <c r="C3" s="44" t="s">
        <v>1233</v>
      </c>
      <c r="D3" s="44" t="s">
        <v>1228</v>
      </c>
    </row>
    <row r="4" spans="1:4" ht="72.5">
      <c r="A4" s="42" t="s">
        <v>1217</v>
      </c>
      <c r="B4" s="42" t="s">
        <v>1228</v>
      </c>
      <c r="C4" s="44" t="s">
        <v>1235</v>
      </c>
      <c r="D4" s="45" t="s">
        <v>1263</v>
      </c>
    </row>
    <row r="5" spans="1:4" ht="87">
      <c r="A5" s="42" t="s">
        <v>1218</v>
      </c>
      <c r="B5" s="42" t="s">
        <v>1229</v>
      </c>
      <c r="C5" s="44" t="s">
        <v>1236</v>
      </c>
    </row>
    <row r="6" spans="1:4" ht="72.5">
      <c r="A6" s="42" t="s">
        <v>1219</v>
      </c>
      <c r="B6" s="46" t="s">
        <v>1263</v>
      </c>
      <c r="C6" s="44" t="s">
        <v>1237</v>
      </c>
      <c r="D6" t="s">
        <v>1264</v>
      </c>
    </row>
    <row r="7" spans="1:4" ht="72.5">
      <c r="A7" s="42" t="s">
        <v>1220</v>
      </c>
      <c r="B7" s="42" t="s">
        <v>1231</v>
      </c>
      <c r="C7" s="44" t="s">
        <v>1239</v>
      </c>
    </row>
    <row r="8" spans="1:4" ht="58">
      <c r="A8" s="42" t="s">
        <v>1221</v>
      </c>
      <c r="B8" s="42" t="s">
        <v>1232</v>
      </c>
      <c r="C8" s="44" t="s">
        <v>1240</v>
      </c>
    </row>
    <row r="9" spans="1:4" ht="58">
      <c r="A9" s="42" t="s">
        <v>1265</v>
      </c>
      <c r="C9" s="44" t="s">
        <v>1241</v>
      </c>
    </row>
    <row r="10" spans="1:4" ht="72.5">
      <c r="A10" s="42" t="s">
        <v>1226</v>
      </c>
      <c r="C10" s="44" t="s">
        <v>1242</v>
      </c>
    </row>
    <row r="11" spans="1:4" ht="29">
      <c r="C11" s="44" t="s">
        <v>1243</v>
      </c>
    </row>
  </sheetData>
  <hyperlinks>
    <hyperlink ref="A3" r:id="rId1" display="https://oecd.ai/en/dashboards/policy-areas/PA7" xr:uid="{F39E04B1-596B-410A-B040-34F0030204CB}"/>
    <hyperlink ref="A4" r:id="rId2" display="https://aiforgood.itu.int/gateway/" xr:uid="{B0FD2806-C8CE-41FA-AF7B-FC993EE73E54}"/>
    <hyperlink ref="A5" r:id="rId3" display="https://github.com/critocrito/data-scores-in-the-uk" xr:uid="{F2F8C092-D801-4042-BBE9-EC1A67F9580C}"/>
    <hyperlink ref="A6" r:id="rId4" display="https://loti.london/resources/data-ethics-case-study-library/" xr:uid="{7DA04584-002D-4C4F-A298-81F2406CC26E}"/>
    <hyperlink ref="A7" r:id="rId5" display="https://ai-watch.ec.europa.eu/topics/education_en" xr:uid="{65F75638-8CEB-4703-A3EF-154B3207417A}"/>
    <hyperlink ref="A8" r:id="rId6" display="https://www.digitaleurope.org/news/case-studies-on-artificial-intelligence/" xr:uid="{C815715F-D159-41DE-8688-F84723FBD8CE}"/>
    <hyperlink ref="A9" r:id="rId7" display="https://www.eticasconsulting.com/guide-to-algorithmic-auditing/" xr:uid="{012DBA3B-58FD-4D6E-B33E-F45F3FE01CB1}"/>
    <hyperlink ref="A10" r:id="rId8" display="https://aitopics.org/search?filters=taxnodes%3A%22Industry%7CEducation%22&amp;sort=score+desc&amp;q=ethics" xr:uid="{884B13CD-5F1C-4520-A098-CDB5C5A691FA}"/>
    <hyperlink ref="B3" r:id="rId9" display="https://www.africanobservatory.ai/resources" xr:uid="{371EAD1C-9FFD-4768-A638-AE014E8DE3C6}"/>
    <hyperlink ref="B4" r:id="rId10" display="https://edri.org/wp-content/uploads/2021/06/Case-studies-Impermissible-AI-biometrics-September-2020.pdf" xr:uid="{ADDB278E-E8E2-423F-B97C-DC279AB9706D}"/>
    <hyperlink ref="B5" r:id="rId11" display="https://doi.org/10.5281/zenodo.5855972" xr:uid="{BA688348-2D66-4022-AA45-5C644FC97CD9}"/>
    <hyperlink ref="B7" r:id="rId12" display="https://foundation.mozilla.org/en/privacynotincluded/" xr:uid="{3FCE4D3A-736C-407A-B45E-E77B2153734F}"/>
    <hyperlink ref="B8" r:id="rId13" display="https://atlasofsurveillance.org/search?sort=vendor_asc" xr:uid="{5B7AF864-2A08-4B92-914E-AFCD7085CB51}"/>
    <hyperlink ref="C3" r:id="rId14" display="https://www.aiaaic.org/aiaaic-repository/about-the-aiaaic-repository" xr:uid="{939625A0-765C-48E5-B34F-4CFC56D5CF63}"/>
    <hyperlink ref="C4" r:id="rId15" display="https://ai-observatory.in/about" xr:uid="{C60FA10E-CF95-463C-8F88-D906D55394D9}"/>
    <hyperlink ref="C5" r:id="rId16" display="http://www.algoritmospublicos.cl/" xr:uid="{838D296A-7E65-4F06-AF7F-06B054FC8344}"/>
    <hyperlink ref="C6" r:id="rId17" display="https://docs.google.com/spreadsheets/d/1eyZZW7eZAfzlUMD8kSU30IPwshHS4ZBOyZXfEBiZum4/edit?usp=embed_facebook" xr:uid="{1904E49A-C025-46A4-99CF-157463D742A7}"/>
    <hyperlink ref="C7" r:id="rId18" display="http://odimpact.org/" xr:uid="{3174AA46-07A6-469E-8AEE-7FCB377B9A8F}"/>
    <hyperlink ref="C8" r:id="rId19" display="https://eticasfoundation.org/oasi/" xr:uid="{7B44BD95-3F00-4193-A451-20E713C1E0E0}"/>
    <hyperlink ref="C9" r:id="rId20" display="https://github.com/AI-Watch/AI-watch-T6-X" xr:uid="{3D3988A3-7166-4A00-B14B-D98AAF75B765}"/>
    <hyperlink ref="C10" r:id="rId21" display="https://incidentdatabase.ai/" xr:uid="{D3C170D0-55EC-4249-B629-A4B2F0DB734B}"/>
    <hyperlink ref="C11" r:id="rId22" display="https://fairlac.iadb.org/en/observatorio" xr:uid="{DE05D364-3181-47D0-8C47-9CD712C888AA}"/>
    <hyperlink ref="D3" r:id="rId23" display="https://edri.org/wp-content/uploads/2021/06/Case-studies-Impermissible-AI-biometrics-September-2020.pdf" xr:uid="{4C18A50D-A6AF-44A9-A5B8-532ED9E4D992}"/>
  </hyperlinks>
  <pageMargins left="0.7" right="0.7" top="0.75" bottom="0.75" header="0.3" footer="0.3"/>
  <pageSetup paperSize="9" orientation="portrait" horizontalDpi="1200" verticalDpi="1200" r:id="rId2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model</vt:lpstr>
      <vt:lpstr>dict</vt:lpstr>
      <vt:lpstr>edu_repo_summaries</vt:lpstr>
      <vt:lpstr>edu_cases</vt:lpstr>
      <vt:lpstr>Sheet1</vt:lpstr>
      <vt:lpstr>case_summary</vt:lpstr>
      <vt:lpstr>repo_list</vt:lpstr>
      <vt:lpstr>repo_list_ARCHIVE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2024-02-11T09:57:17Z</dcterms:created>
  <dcterms:modified xsi:type="dcterms:W3CDTF">2024-02-11T09:57:20Z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1a6c3db-1667-4f49-995a-8b9973972958_Enabled">
    <vt:lpwstr>true</vt:lpwstr>
  </property>
  <property fmtid="{D5CDD505-2E9C-101B-9397-08002B2CF9AE}" pid="3" name="MSIP_Label_51a6c3db-1667-4f49-995a-8b9973972958_SetDate">
    <vt:lpwstr>2024-02-11T09:57:20Z</vt:lpwstr>
  </property>
  <property fmtid="{D5CDD505-2E9C-101B-9397-08002B2CF9AE}" pid="4" name="MSIP_Label_51a6c3db-1667-4f49-995a-8b9973972958_Method">
    <vt:lpwstr>Standard</vt:lpwstr>
  </property>
  <property fmtid="{D5CDD505-2E9C-101B-9397-08002B2CF9AE}" pid="5" name="MSIP_Label_51a6c3db-1667-4f49-995a-8b9973972958_Name">
    <vt:lpwstr>UTS-Internal</vt:lpwstr>
  </property>
  <property fmtid="{D5CDD505-2E9C-101B-9397-08002B2CF9AE}" pid="6" name="MSIP_Label_51a6c3db-1667-4f49-995a-8b9973972958_SiteId">
    <vt:lpwstr>e8911c26-cf9f-4a9c-878e-527807be8791</vt:lpwstr>
  </property>
  <property fmtid="{D5CDD505-2E9C-101B-9397-08002B2CF9AE}" pid="7" name="MSIP_Label_51a6c3db-1667-4f49-995a-8b9973972958_ActionId">
    <vt:lpwstr>62a12e09-d868-43a8-941b-8be5aa942662</vt:lpwstr>
  </property>
  <property fmtid="{D5CDD505-2E9C-101B-9397-08002B2CF9AE}" pid="8" name="MSIP_Label_51a6c3db-1667-4f49-995a-8b9973972958_ContentBits">
    <vt:lpwstr>0</vt:lpwstr>
  </property>
</Properties>
</file>