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OneDrive\Escritorio\PhD\4-PhD\7-Publicaciones\2. Artículos originales\3. Publicación Tesis\4. Montaje 2\Additional files\"/>
    </mc:Choice>
  </mc:AlternateContent>
  <xr:revisionPtr revIDLastSave="0" documentId="13_ncr:1_{AAB13A09-B0A1-45DD-A920-4FF3A671F15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igure 2 h" sheetId="3" r:id="rId1"/>
    <sheet name="Figure 2 l" sheetId="4" r:id="rId2"/>
    <sheet name="Figure 3 b,c" sheetId="5" r:id="rId3"/>
    <sheet name="Figure 3 g" sheetId="6" r:id="rId4"/>
    <sheet name="Figure 3 j" sheetId="7" r:id="rId5"/>
    <sheet name="Figure 4 d, i" sheetId="8" r:id="rId6"/>
    <sheet name="Figure 4 g,k" sheetId="9" r:id="rId7"/>
    <sheet name="Figure 4 l" sheetId="10" r:id="rId8"/>
    <sheet name="Figure 4 m" sheetId="1" r:id="rId9"/>
    <sheet name="Figure S6 b" sheetId="11" r:id="rId10"/>
    <sheet name="Figure S6 c" sheetId="12" r:id="rId11"/>
    <sheet name="Figure S8 d" sheetId="13" r:id="rId12"/>
    <sheet name="Figure S12 d" sheetId="15" r:id="rId13"/>
    <sheet name="Figure S13 c" sheetId="16" r:id="rId14"/>
    <sheet name="Figure S13 d" sheetId="17" r:id="rId15"/>
    <sheet name="Figure S13 g" sheetId="18" r:id="rId16"/>
    <sheet name="Figure S14 e" sheetId="19" r:id="rId17"/>
    <sheet name="Figure S15 b" sheetId="20" r:id="rId18"/>
    <sheet name="Figure S15 e" sheetId="21" r:id="rId1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23" i="15" l="1"/>
  <c r="G323" i="15"/>
  <c r="D323" i="15"/>
  <c r="K322" i="15"/>
  <c r="J322" i="15"/>
  <c r="H322" i="15"/>
  <c r="I322" i="15" s="1"/>
  <c r="G322" i="15"/>
  <c r="E322" i="15"/>
  <c r="F322" i="15" s="1"/>
  <c r="D322" i="15"/>
  <c r="L322" i="15" l="1"/>
  <c r="E33" i="12"/>
  <c r="E32" i="12"/>
  <c r="E31" i="12"/>
  <c r="E30" i="12"/>
  <c r="E29" i="12"/>
  <c r="E28" i="12"/>
  <c r="E27" i="12"/>
  <c r="E26" i="12"/>
  <c r="E25" i="12"/>
  <c r="D33" i="12"/>
  <c r="D32" i="12"/>
  <c r="D31" i="12"/>
  <c r="D30" i="12"/>
  <c r="D29" i="12"/>
  <c r="D28" i="12"/>
  <c r="D27" i="12"/>
  <c r="D26" i="12"/>
  <c r="D25" i="12"/>
  <c r="K9" i="12"/>
  <c r="K10" i="12"/>
  <c r="K20" i="12"/>
  <c r="K19" i="12"/>
  <c r="K18" i="12"/>
  <c r="K17" i="12"/>
  <c r="K16" i="12"/>
  <c r="K15" i="12"/>
  <c r="K14" i="12"/>
  <c r="K13" i="12"/>
  <c r="K12" i="12"/>
  <c r="K11" i="12"/>
  <c r="F20" i="12"/>
  <c r="F19" i="12"/>
  <c r="F18" i="12"/>
  <c r="F17" i="12"/>
  <c r="F16" i="12"/>
  <c r="F15" i="12"/>
  <c r="F14" i="12"/>
  <c r="F13" i="12"/>
  <c r="F12" i="12"/>
  <c r="F11" i="12"/>
  <c r="F10" i="12"/>
  <c r="F9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H24" i="10"/>
  <c r="H23" i="10"/>
  <c r="H22" i="10"/>
  <c r="H21" i="10"/>
  <c r="H20" i="10"/>
  <c r="H19" i="10"/>
  <c r="H18" i="10"/>
  <c r="H17" i="10"/>
  <c r="H14" i="10"/>
  <c r="H13" i="10"/>
  <c r="H12" i="10"/>
  <c r="H11" i="10"/>
  <c r="H10" i="10"/>
  <c r="H9" i="10"/>
  <c r="H8" i="10"/>
  <c r="H7" i="10"/>
  <c r="F149" i="6" l="1"/>
  <c r="F150" i="6" s="1"/>
  <c r="E149" i="6"/>
</calcChain>
</file>

<file path=xl/sharedStrings.xml><?xml version="1.0" encoding="utf-8"?>
<sst xmlns="http://schemas.openxmlformats.org/spreadsheetml/2006/main" count="228" uniqueCount="114">
  <si>
    <t>Sum</t>
  </si>
  <si>
    <t>Heart 1</t>
  </si>
  <si>
    <t>Heart 2</t>
  </si>
  <si>
    <t>Heart 3</t>
  </si>
  <si>
    <t>Wt1</t>
  </si>
  <si>
    <t>In red, graph raw data</t>
  </si>
  <si>
    <t>Dapi</t>
  </si>
  <si>
    <t>Summary</t>
  </si>
  <si>
    <t>FBS</t>
  </si>
  <si>
    <t>BrdU</t>
  </si>
  <si>
    <t>% BrdU</t>
  </si>
  <si>
    <t>E11.5</t>
  </si>
  <si>
    <t>24h</t>
  </si>
  <si>
    <t>Sample</t>
  </si>
  <si>
    <t>Time</t>
  </si>
  <si>
    <t>Condition</t>
  </si>
  <si>
    <t>Vehicle + 1h BrdU</t>
  </si>
  <si>
    <t>100 ng/mL Wnt5a+ 1h BrdU</t>
  </si>
  <si>
    <t>101 ng/mL Wnt5a+ 1h BrdU</t>
  </si>
  <si>
    <t>102 ng/mL Wnt5a+ 1h BrdU</t>
  </si>
  <si>
    <t>103 ng/mL Wnt5a+ 1h BrdU</t>
  </si>
  <si>
    <t>104 ng/mL Wnt5a+ 1h BrdU</t>
  </si>
  <si>
    <t>105 ng/mL Wnt5a+ 1h BrdU</t>
  </si>
  <si>
    <t>106 ng/mL Wnt5a+ 1h BrdU</t>
  </si>
  <si>
    <t>107 ng/mL Wnt5a+ 1h BrdU</t>
  </si>
  <si>
    <t>Original western blot membranes</t>
  </si>
  <si>
    <t>Mesp1</t>
  </si>
  <si>
    <t>D4 1</t>
  </si>
  <si>
    <t>D4 2</t>
  </si>
  <si>
    <t>D4 3</t>
  </si>
  <si>
    <t>D5 1</t>
  </si>
  <si>
    <t>D5 2</t>
  </si>
  <si>
    <t>D5 3</t>
  </si>
  <si>
    <t>D7 1</t>
  </si>
  <si>
    <t>D7 2</t>
  </si>
  <si>
    <t>D7 3</t>
  </si>
  <si>
    <t>D10 1</t>
  </si>
  <si>
    <t>D10 2</t>
  </si>
  <si>
    <t>D10 3</t>
  </si>
  <si>
    <t>Tnnt2</t>
  </si>
  <si>
    <t>Tbp</t>
  </si>
  <si>
    <t>N0</t>
  </si>
  <si>
    <t>N0 relative to reference gene</t>
  </si>
  <si>
    <t>Day 7</t>
  </si>
  <si>
    <t>Day 10</t>
  </si>
  <si>
    <t>Beating gastruloids (%)</t>
  </si>
  <si>
    <t>E9.5</t>
  </si>
  <si>
    <t>E10.5</t>
  </si>
  <si>
    <t>E12.5</t>
  </si>
  <si>
    <t>E15.5</t>
  </si>
  <si>
    <t>E18.5</t>
  </si>
  <si>
    <t>WT1 cells PE/epicardium (%)</t>
  </si>
  <si>
    <t>WT1 cells subepicardium (%)</t>
  </si>
  <si>
    <t>intramyocardial WT1 cells (%)</t>
  </si>
  <si>
    <t>G1</t>
  </si>
  <si>
    <t>S</t>
  </si>
  <si>
    <t>G2/M</t>
  </si>
  <si>
    <t>Vehicle</t>
  </si>
  <si>
    <t>50 ng/mL</t>
  </si>
  <si>
    <t>100 ng/mL</t>
  </si>
  <si>
    <t>200 ng/mL</t>
  </si>
  <si>
    <t>500 ng/mL</t>
  </si>
  <si>
    <t>1000 ng/mL</t>
  </si>
  <si>
    <t>no rec</t>
  </si>
  <si>
    <t>6h rec</t>
  </si>
  <si>
    <t>24h rec</t>
  </si>
  <si>
    <t>48h rec</t>
  </si>
  <si>
    <t>Cells in cell cycle phases (%)</t>
  </si>
  <si>
    <t>Nocodazole 500 ng/mL</t>
  </si>
  <si>
    <t>Log2FC</t>
  </si>
  <si>
    <t>PE 1</t>
  </si>
  <si>
    <t>PE 2</t>
  </si>
  <si>
    <t>PE 3</t>
  </si>
  <si>
    <t>% Yfp/Itga4 cells in E9.5 sections</t>
  </si>
  <si>
    <t>% Yfp/Itga4 cells</t>
  </si>
  <si>
    <t>Epicardium</t>
  </si>
  <si>
    <t>Subepicardium</t>
  </si>
  <si>
    <t>%Wt1/EdU cells</t>
  </si>
  <si>
    <t>Intramyocardial</t>
  </si>
  <si>
    <t>%Wt1/EdU/Itga4 cells</t>
  </si>
  <si>
    <t>%Wt1 cells in the subepicardium</t>
  </si>
  <si>
    <t>E11.5 t0</t>
  </si>
  <si>
    <t>Vehicel  24h</t>
  </si>
  <si>
    <t>Nocodazole 24h</t>
  </si>
  <si>
    <t>%YFP cells in the subepicardium</t>
  </si>
  <si>
    <t>% CJUN cells</t>
  </si>
  <si>
    <t>% CJUN/EdU cells</t>
  </si>
  <si>
    <t>% Itga4/Ror2 cells</t>
  </si>
  <si>
    <t>% Itga4/Ror2/EdU cells</t>
  </si>
  <si>
    <t>E9.5 embryos</t>
  </si>
  <si>
    <t>E12.5 hearts</t>
  </si>
  <si>
    <t>% YFP cells</t>
  </si>
  <si>
    <r>
      <rPr>
        <b/>
        <i/>
        <sz val="11"/>
        <color theme="1"/>
        <rFont val="Calibri"/>
        <family val="2"/>
        <scheme val="minor"/>
      </rPr>
      <t>Jun</t>
    </r>
    <r>
      <rPr>
        <b/>
        <sz val="11"/>
        <color theme="1"/>
        <rFont val="Calibri"/>
        <family val="2"/>
        <scheme val="minor"/>
      </rPr>
      <t xml:space="preserve"> expression (RNA-seq)</t>
    </r>
  </si>
  <si>
    <t>% CJUN cells in the epicardium</t>
  </si>
  <si>
    <t>% Itga4/Ror2 cells in the epicardium</t>
  </si>
  <si>
    <t>Figure 3 b, c</t>
  </si>
  <si>
    <t>Figure 2 l</t>
  </si>
  <si>
    <t>Figure 2 h</t>
  </si>
  <si>
    <t>Figure 3 g</t>
  </si>
  <si>
    <t>Figure 3 j</t>
  </si>
  <si>
    <t>Figure 4 d, i</t>
  </si>
  <si>
    <t>Figure 4 g, k</t>
  </si>
  <si>
    <t>Figure 4 l</t>
  </si>
  <si>
    <t>Figure 4 m</t>
  </si>
  <si>
    <t>Supplementary Figure S6 b</t>
  </si>
  <si>
    <t>Supplemental Figure S6 c</t>
  </si>
  <si>
    <t>Supplemental Figure S8 d</t>
  </si>
  <si>
    <t>Supplemental Figure S12 d</t>
  </si>
  <si>
    <t>Supplemental Figure S13 c</t>
  </si>
  <si>
    <t>Supplemental Figure S13 d</t>
  </si>
  <si>
    <t>Supplemental Figure S13 g</t>
  </si>
  <si>
    <t>Supplemental Figure S14 e</t>
  </si>
  <si>
    <t>Supplemental Figure S15 b</t>
  </si>
  <si>
    <t>Supplemental Figure S15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</si>
</sst>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8"/>
      <name val="Calibri"/>
      <family val="2"/>
      <scheme val="minor"/>
    </font>
    <font>
      <b/>
      <sz val="10"/>
      <color rgb="FFFF0000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theme="9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/>
    <xf numFmtId="0" fontId="4" fillId="0" borderId="0" xfId="0" applyFont="1"/>
    <xf numFmtId="164" fontId="4" fillId="0" borderId="0" xfId="0" applyNumberFormat="1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9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/>
    <xf numFmtId="0" fontId="10" fillId="3" borderId="0" xfId="0" applyFont="1" applyFill="1"/>
    <xf numFmtId="0" fontId="0" fillId="3" borderId="0" xfId="0" applyFill="1"/>
    <xf numFmtId="0" fontId="10" fillId="2" borderId="0" xfId="0" applyFont="1" applyFill="1"/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5" fillId="0" borderId="0" xfId="0" applyFont="1"/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164" fontId="11" fillId="0" borderId="0" xfId="0" applyNumberFormat="1" applyFont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/>
    </xf>
    <xf numFmtId="1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13" fillId="0" borderId="0" xfId="0" applyFont="1" applyAlignment="1">
      <alignment horizontal="center"/>
    </xf>
    <xf numFmtId="0" fontId="14" fillId="0" borderId="0" xfId="0" applyFont="1"/>
    <xf numFmtId="2" fontId="1" fillId="0" borderId="0" xfId="0" applyNumberFormat="1" applyFont="1"/>
    <xf numFmtId="2" fontId="0" fillId="0" borderId="0" xfId="0" applyNumberFormat="1"/>
    <xf numFmtId="0" fontId="16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274320</xdr:colOff>
      <xdr:row>3</xdr:row>
      <xdr:rowOff>38100</xdr:rowOff>
    </xdr:from>
    <xdr:to>
      <xdr:col>12</xdr:col>
      <xdr:colOff>167640</xdr:colOff>
      <xdr:row>27</xdr:row>
      <xdr:rowOff>20955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8F19CD7-9A64-FE3A-7A41-287E096BA8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320" y="586740"/>
          <a:ext cx="7772400" cy="4371975"/>
        </a:xfrm>
        <a:prstGeom prst="rect">
          <a:avLst/>
        </a:prstGeom>
      </xdr:spPr>
    </xdr:pic>
    <xdr:clientData/>
  </xdr:twoCellAnchor>
  <xdr:twoCellAnchor editAs="oneCell">
    <xdr:from>
      <xdr:col>10</xdr:col>
      <xdr:colOff>525780</xdr:colOff>
      <xdr:row>3</xdr:row>
      <xdr:rowOff>83820</xdr:rowOff>
    </xdr:from>
    <xdr:to>
      <xdr:col>23</xdr:col>
      <xdr:colOff>373380</xdr:colOff>
      <xdr:row>27</xdr:row>
      <xdr:rowOff>66675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B31B54DB-297D-B6E0-12E1-F9A8FBB9FD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5660" y="632460"/>
          <a:ext cx="7772400" cy="437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F7C25-C043-437A-9EF0-8395F1966F33}">
  <dimension ref="A3:L35"/>
  <sheetViews>
    <sheetView tabSelected="1" workbookViewId="0">
      <selection activeCell="D18" sqref="D18"/>
    </sheetView>
  </sheetViews>
  <sheetFormatPr baseColWidth="10" defaultColWidth="8.88671875" defaultRowHeight="14.4" x14ac:dyDescent="0.3"/>
  <cols>
    <col min="1" max="1" width="10" customWidth="1"/>
    <col min="3" max="3" width="11.6640625" bestFit="1" customWidth="1"/>
    <col min="4" max="4" width="12" bestFit="1" customWidth="1"/>
    <col min="5" max="5" width="14.5546875" customWidth="1"/>
    <col min="6" max="8" width="12" bestFit="1" customWidth="1"/>
  </cols>
  <sheetData>
    <row r="3" spans="1:12" x14ac:dyDescent="0.3">
      <c r="A3" s="1" t="s">
        <v>97</v>
      </c>
    </row>
    <row r="4" spans="1:12" x14ac:dyDescent="0.3">
      <c r="C4" s="1" t="s">
        <v>73</v>
      </c>
      <c r="E4" s="8"/>
    </row>
    <row r="5" spans="1:12" x14ac:dyDescent="0.3">
      <c r="C5" s="16">
        <v>64.3</v>
      </c>
    </row>
    <row r="6" spans="1:12" x14ac:dyDescent="0.3">
      <c r="C6" s="16">
        <v>57.1</v>
      </c>
    </row>
    <row r="7" spans="1:12" x14ac:dyDescent="0.3">
      <c r="C7" s="16">
        <v>81.8</v>
      </c>
      <c r="D7" s="26"/>
      <c r="J7" s="27"/>
    </row>
    <row r="8" spans="1:12" x14ac:dyDescent="0.3">
      <c r="B8" s="1"/>
      <c r="C8" s="16">
        <v>66.7</v>
      </c>
      <c r="H8" s="1"/>
    </row>
    <row r="9" spans="1:12" x14ac:dyDescent="0.3">
      <c r="B9" s="1"/>
      <c r="C9" s="28">
        <v>70</v>
      </c>
      <c r="D9" s="1"/>
      <c r="E9" s="1"/>
      <c r="F9" s="1"/>
      <c r="H9" s="1"/>
      <c r="J9" s="1"/>
      <c r="K9" s="1"/>
      <c r="L9" s="1"/>
    </row>
    <row r="10" spans="1:12" x14ac:dyDescent="0.3">
      <c r="B10" s="1"/>
      <c r="C10" s="28">
        <v>40</v>
      </c>
      <c r="D10" s="2"/>
      <c r="E10" s="2"/>
      <c r="F10" s="3"/>
      <c r="J10" s="2"/>
      <c r="K10" s="2"/>
    </row>
    <row r="11" spans="1:12" x14ac:dyDescent="0.3">
      <c r="D11" s="2"/>
      <c r="E11" s="2"/>
      <c r="F11" s="3"/>
      <c r="J11" s="2"/>
      <c r="K11" s="2"/>
    </row>
    <row r="12" spans="1:12" x14ac:dyDescent="0.3">
      <c r="D12" s="2"/>
      <c r="E12" s="2"/>
      <c r="F12" s="3"/>
      <c r="J12" s="2"/>
      <c r="K12" s="2"/>
    </row>
    <row r="13" spans="1:12" x14ac:dyDescent="0.3">
      <c r="D13" s="2"/>
      <c r="E13" s="2"/>
      <c r="F13" s="3"/>
    </row>
    <row r="14" spans="1:12" x14ac:dyDescent="0.3">
      <c r="D14" s="2"/>
      <c r="E14" s="2"/>
      <c r="F14" s="3"/>
      <c r="J14" s="2"/>
      <c r="K14" s="2"/>
      <c r="L14" s="5"/>
    </row>
    <row r="15" spans="1:12" x14ac:dyDescent="0.3">
      <c r="D15" s="2"/>
      <c r="E15" s="2"/>
      <c r="F15" s="3"/>
    </row>
    <row r="16" spans="1:12" x14ac:dyDescent="0.3">
      <c r="D16" s="2"/>
      <c r="E16" s="2"/>
      <c r="F16" s="3"/>
    </row>
    <row r="17" spans="2:12" x14ac:dyDescent="0.3">
      <c r="D17" s="2"/>
      <c r="E17" s="2"/>
      <c r="F17" s="2"/>
    </row>
    <row r="18" spans="2:12" x14ac:dyDescent="0.3">
      <c r="D18" s="2"/>
      <c r="E18" s="2"/>
      <c r="F18" s="5"/>
      <c r="H18" s="1"/>
      <c r="J18" s="1"/>
      <c r="K18" s="1"/>
      <c r="L18" s="1"/>
    </row>
    <row r="19" spans="2:12" x14ac:dyDescent="0.3">
      <c r="D19" s="2"/>
      <c r="E19" s="2"/>
      <c r="F19" s="2"/>
      <c r="J19" s="2"/>
      <c r="K19" s="2"/>
    </row>
    <row r="20" spans="2:12" x14ac:dyDescent="0.3">
      <c r="B20" s="1"/>
      <c r="D20" s="1"/>
      <c r="E20" s="1"/>
      <c r="F20" s="1"/>
      <c r="J20" s="2"/>
      <c r="K20" s="2"/>
    </row>
    <row r="21" spans="2:12" x14ac:dyDescent="0.3">
      <c r="D21" s="2"/>
      <c r="E21" s="2"/>
      <c r="F21" s="2"/>
      <c r="J21" s="2"/>
      <c r="K21" s="2"/>
    </row>
    <row r="22" spans="2:12" x14ac:dyDescent="0.3">
      <c r="D22" s="2"/>
      <c r="E22" s="2"/>
      <c r="F22" s="2"/>
      <c r="J22" s="2"/>
      <c r="K22" s="2"/>
    </row>
    <row r="23" spans="2:12" x14ac:dyDescent="0.3">
      <c r="D23" s="2"/>
      <c r="E23" s="2"/>
      <c r="J23" s="2"/>
      <c r="K23" s="2"/>
    </row>
    <row r="24" spans="2:12" x14ac:dyDescent="0.3">
      <c r="D24" s="2"/>
      <c r="E24" s="2"/>
      <c r="J24" s="2"/>
      <c r="K24" s="2"/>
    </row>
    <row r="25" spans="2:12" x14ac:dyDescent="0.3">
      <c r="D25" s="2"/>
      <c r="E25" s="2"/>
      <c r="J25" s="2"/>
      <c r="K25" s="2"/>
    </row>
    <row r="26" spans="2:12" x14ac:dyDescent="0.3">
      <c r="D26" s="2"/>
      <c r="E26" s="2"/>
    </row>
    <row r="27" spans="2:12" x14ac:dyDescent="0.3">
      <c r="D27" s="2"/>
      <c r="E27" s="2"/>
      <c r="J27" s="2"/>
      <c r="K27" s="2"/>
      <c r="L27" s="5"/>
    </row>
    <row r="29" spans="2:12" x14ac:dyDescent="0.3">
      <c r="D29" s="2"/>
      <c r="E29" s="2"/>
      <c r="F29" s="5"/>
    </row>
    <row r="30" spans="2:12" x14ac:dyDescent="0.3">
      <c r="H30" s="1"/>
      <c r="J30" s="1"/>
      <c r="K30" s="1"/>
      <c r="L30" s="1"/>
    </row>
    <row r="31" spans="2:12" x14ac:dyDescent="0.3">
      <c r="J31" s="2"/>
      <c r="K31" s="2"/>
    </row>
    <row r="32" spans="2:12" x14ac:dyDescent="0.3">
      <c r="J32" s="2"/>
      <c r="K32" s="2"/>
    </row>
    <row r="33" spans="10:12" x14ac:dyDescent="0.3">
      <c r="J33" s="2"/>
      <c r="K33" s="2"/>
    </row>
    <row r="35" spans="10:12" x14ac:dyDescent="0.3">
      <c r="J35" s="2"/>
      <c r="K35" s="2"/>
      <c r="L35" s="5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68FD0-F102-4580-BFFD-30C607D14FBB}">
  <dimension ref="A3:F8"/>
  <sheetViews>
    <sheetView workbookViewId="0">
      <selection activeCell="A3" sqref="A3"/>
    </sheetView>
  </sheetViews>
  <sheetFormatPr baseColWidth="10" defaultRowHeight="14.4" x14ac:dyDescent="0.3"/>
  <sheetData>
    <row r="3" spans="1:6" x14ac:dyDescent="0.3">
      <c r="A3" s="1" t="s">
        <v>104</v>
      </c>
    </row>
    <row r="5" spans="1:6" x14ac:dyDescent="0.3">
      <c r="D5" s="1"/>
      <c r="E5" s="1" t="s">
        <v>45</v>
      </c>
      <c r="F5" s="1"/>
    </row>
    <row r="6" spans="1:6" x14ac:dyDescent="0.3">
      <c r="C6" s="21"/>
      <c r="D6" s="43"/>
      <c r="E6" s="43"/>
      <c r="F6" s="43"/>
    </row>
    <row r="7" spans="1:6" x14ac:dyDescent="0.3">
      <c r="C7" s="22" t="s">
        <v>43</v>
      </c>
      <c r="D7" s="20">
        <v>28.5</v>
      </c>
      <c r="E7" s="20">
        <v>79.099999999999994</v>
      </c>
      <c r="F7" s="20">
        <v>27.6</v>
      </c>
    </row>
    <row r="8" spans="1:6" x14ac:dyDescent="0.3">
      <c r="C8" s="22" t="s">
        <v>44</v>
      </c>
      <c r="D8" s="20">
        <v>46.7</v>
      </c>
      <c r="E8" s="20">
        <v>98.6</v>
      </c>
      <c r="F8" s="20">
        <v>53.8</v>
      </c>
    </row>
  </sheetData>
  <mergeCells count="1">
    <mergeCell ref="D6:F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9A546-7037-48AC-AA5F-8B522B140015}">
  <dimension ref="A3:K33"/>
  <sheetViews>
    <sheetView workbookViewId="0">
      <selection activeCell="A3" sqref="A3"/>
    </sheetView>
  </sheetViews>
  <sheetFormatPr baseColWidth="10" defaultRowHeight="14.4" x14ac:dyDescent="0.3"/>
  <sheetData>
    <row r="3" spans="1:11" x14ac:dyDescent="0.3">
      <c r="A3" s="1" t="s">
        <v>105</v>
      </c>
      <c r="D3" s="8" t="s">
        <v>5</v>
      </c>
    </row>
    <row r="7" spans="1:11" x14ac:dyDescent="0.3">
      <c r="D7" s="17" t="s">
        <v>41</v>
      </c>
      <c r="E7" s="18"/>
      <c r="F7" s="18"/>
      <c r="I7" s="19" t="s">
        <v>42</v>
      </c>
      <c r="J7" s="19"/>
      <c r="K7" s="19"/>
    </row>
    <row r="8" spans="1:11" x14ac:dyDescent="0.3">
      <c r="D8" s="15" t="s">
        <v>26</v>
      </c>
      <c r="E8" s="15" t="s">
        <v>39</v>
      </c>
      <c r="F8" s="15" t="s">
        <v>40</v>
      </c>
      <c r="I8" s="15" t="s">
        <v>26</v>
      </c>
      <c r="J8" s="15" t="s">
        <v>39</v>
      </c>
      <c r="K8" s="15" t="s">
        <v>40</v>
      </c>
    </row>
    <row r="9" spans="1:11" x14ac:dyDescent="0.3">
      <c r="C9" s="16" t="s">
        <v>27</v>
      </c>
      <c r="D9">
        <f>134 /((2*0.968)^24.405)</f>
        <v>1.3340731978363495E-5</v>
      </c>
      <c r="E9">
        <f>42/((2*0.96)^31.096)</f>
        <v>6.5119983618759416E-8</v>
      </c>
      <c r="F9">
        <f>123 /((2*0.986)^24.448)</f>
        <v>7.586141882061001E-6</v>
      </c>
      <c r="H9" s="16" t="s">
        <v>27</v>
      </c>
      <c r="I9" s="8">
        <v>1.7585661045847838</v>
      </c>
      <c r="J9" s="8">
        <v>8.5840714069359905E-3</v>
      </c>
      <c r="K9">
        <f>D9/D9</f>
        <v>1</v>
      </c>
    </row>
    <row r="10" spans="1:11" x14ac:dyDescent="0.3">
      <c r="C10" s="16" t="s">
        <v>28</v>
      </c>
      <c r="D10">
        <f>134 /((2*0.985)^22.486)</f>
        <v>3.2043300079784851E-5</v>
      </c>
      <c r="E10">
        <f>42/((2*0.973)^31.869)</f>
        <v>2.5618650686297835E-8</v>
      </c>
      <c r="F10">
        <f>123 /((2*0.924)^24.616)</f>
        <v>3.3478770065970389E-5</v>
      </c>
      <c r="H10" s="16" t="s">
        <v>28</v>
      </c>
      <c r="I10" s="8">
        <v>0.95712297723730821</v>
      </c>
      <c r="J10" s="8">
        <v>7.6522078427062646E-4</v>
      </c>
      <c r="K10">
        <f t="shared" ref="K10:K20" si="0">D10/D10</f>
        <v>1</v>
      </c>
    </row>
    <row r="11" spans="1:11" x14ac:dyDescent="0.3">
      <c r="C11" s="16" t="s">
        <v>29</v>
      </c>
      <c r="D11">
        <f>134 /((2*0.988)^25.517)</f>
        <v>3.7976019696900745E-6</v>
      </c>
      <c r="E11">
        <f>42/((2*0.96)^31.949)</f>
        <v>3.733002962215913E-8</v>
      </c>
      <c r="F11">
        <f>123 /((2*0.988)^26.934)</f>
        <v>1.3279436993648152E-6</v>
      </c>
      <c r="H11" s="16" t="s">
        <v>29</v>
      </c>
      <c r="I11" s="8">
        <v>2.8597612771584755</v>
      </c>
      <c r="J11" s="8">
        <v>2.8111153838837374E-2</v>
      </c>
      <c r="K11">
        <f t="shared" si="0"/>
        <v>1</v>
      </c>
    </row>
    <row r="12" spans="1:11" x14ac:dyDescent="0.3">
      <c r="C12" s="16" t="s">
        <v>30</v>
      </c>
      <c r="D12">
        <f>134 /((2*0.99)^26.488)</f>
        <v>1.8579637599505668E-6</v>
      </c>
      <c r="E12">
        <f>42/((2*0.971)^25.246)</f>
        <v>2.2187549617738059E-6</v>
      </c>
      <c r="F12">
        <f>123 /((2*0.991)^23.964)</f>
        <v>9.3349767208595096E-6</v>
      </c>
      <c r="H12" s="16" t="s">
        <v>30</v>
      </c>
      <c r="I12" s="8">
        <v>0.19903250061661604</v>
      </c>
      <c r="J12" s="8">
        <v>0.23768189553337377</v>
      </c>
      <c r="K12">
        <f t="shared" si="0"/>
        <v>1</v>
      </c>
    </row>
    <row r="13" spans="1:11" x14ac:dyDescent="0.3">
      <c r="C13" s="16" t="s">
        <v>31</v>
      </c>
      <c r="D13">
        <f>134 /((2*0.991)^26.942)</f>
        <v>1.3259839156163392E-6</v>
      </c>
      <c r="E13">
        <f>42/((2*0.97)^24.107)</f>
        <v>4.8440987393200519E-6</v>
      </c>
      <c r="F13">
        <f>123 /((2*0.989)^24.678)</f>
        <v>6.020503239415865E-6</v>
      </c>
      <c r="H13" s="16" t="s">
        <v>31</v>
      </c>
      <c r="I13" s="8">
        <v>0.22024469764175258</v>
      </c>
      <c r="J13" s="8">
        <v>0.80460030444067121</v>
      </c>
      <c r="K13">
        <f t="shared" si="0"/>
        <v>1</v>
      </c>
    </row>
    <row r="14" spans="1:11" x14ac:dyDescent="0.3">
      <c r="C14" s="16" t="s">
        <v>32</v>
      </c>
      <c r="D14">
        <f>134 /((2*0.989)^26.506)</f>
        <v>1.8850845249222126E-6</v>
      </c>
      <c r="E14">
        <f>42/((2*0.98)^29.369)</f>
        <v>1.096429547433471E-7</v>
      </c>
      <c r="F14">
        <f>123 /((2*0.991)^26.868)</f>
        <v>1.2803368320670721E-6</v>
      </c>
      <c r="H14" s="16" t="s">
        <v>32</v>
      </c>
      <c r="I14" s="8">
        <v>1.4723348401051544</v>
      </c>
      <c r="J14" s="8">
        <v>8.5636023269229297E-2</v>
      </c>
      <c r="K14">
        <f t="shared" si="0"/>
        <v>1</v>
      </c>
    </row>
    <row r="15" spans="1:11" x14ac:dyDescent="0.3">
      <c r="C15" s="16" t="s">
        <v>33</v>
      </c>
      <c r="D15">
        <f>134 /((2*0.989)^29.703)</f>
        <v>2.1295870041460033E-7</v>
      </c>
      <c r="E15">
        <f>42/((2*0.98)^23.295)</f>
        <v>6.5334731122087895E-6</v>
      </c>
      <c r="F15">
        <f>123 /((2*0.994)^24.717)</f>
        <v>5.175441994696683E-6</v>
      </c>
      <c r="H15" s="16" t="s">
        <v>33</v>
      </c>
      <c r="I15" s="8">
        <v>4.1147925265672153E-2</v>
      </c>
      <c r="J15" s="8">
        <v>1.262399060583365</v>
      </c>
      <c r="K15">
        <f t="shared" si="0"/>
        <v>1</v>
      </c>
    </row>
    <row r="16" spans="1:11" x14ac:dyDescent="0.3">
      <c r="C16" s="16" t="s">
        <v>34</v>
      </c>
      <c r="D16">
        <f>134 /((2*0.985)^32.231)</f>
        <v>4.3267705292156443E-8</v>
      </c>
      <c r="E16">
        <f>42/((2*0.993)^23.242)</f>
        <v>4.9844322539162441E-6</v>
      </c>
      <c r="F16">
        <f>123 /((2*0.979)^28.207)</f>
        <v>7.2234494189192466E-7</v>
      </c>
      <c r="H16" s="16" t="s">
        <v>34</v>
      </c>
      <c r="I16" s="8">
        <v>5.989895240192606E-2</v>
      </c>
      <c r="J16" s="8">
        <v>6.9003490781859753</v>
      </c>
      <c r="K16">
        <f t="shared" si="0"/>
        <v>1</v>
      </c>
    </row>
    <row r="17" spans="3:11" x14ac:dyDescent="0.3">
      <c r="C17" s="16" t="s">
        <v>35</v>
      </c>
      <c r="D17">
        <f>134 /((2*0.991)^31.777)</f>
        <v>4.8533555420472684E-8</v>
      </c>
      <c r="E17">
        <f>42/((2*0.974)^24.768)</f>
        <v>2.8229950317468978E-6</v>
      </c>
      <c r="F17">
        <f>123 /((2*0.99)^29.169)</f>
        <v>2.731984158215911E-7</v>
      </c>
      <c r="H17" s="16" t="s">
        <v>35</v>
      </c>
      <c r="I17" s="8">
        <v>0.17764947602099909</v>
      </c>
      <c r="J17" s="8">
        <v>10.333131044180067</v>
      </c>
      <c r="K17">
        <f t="shared" si="0"/>
        <v>1</v>
      </c>
    </row>
    <row r="18" spans="3:11" x14ac:dyDescent="0.3">
      <c r="C18" s="16" t="s">
        <v>36</v>
      </c>
      <c r="D18">
        <f>134 /((2*0.981)^33.481)</f>
        <v>2.1244644954317828E-8</v>
      </c>
      <c r="E18">
        <f>42/((2*0.978)^22.081)</f>
        <v>1.5471545667651541E-5</v>
      </c>
      <c r="F18">
        <f>123 /((2*0.99)^24.686)</f>
        <v>5.8402067868089159E-6</v>
      </c>
      <c r="H18" s="16" t="s">
        <v>36</v>
      </c>
      <c r="I18" s="8">
        <v>3.6376528657003056E-3</v>
      </c>
      <c r="J18" s="8">
        <v>2.6491434691313698</v>
      </c>
      <c r="K18">
        <f t="shared" si="0"/>
        <v>1</v>
      </c>
    </row>
    <row r="19" spans="3:11" x14ac:dyDescent="0.3">
      <c r="C19" s="16" t="s">
        <v>37</v>
      </c>
      <c r="D19">
        <f>134 /((2*0.985)^33.52)</f>
        <v>1.8054975250066762E-8</v>
      </c>
      <c r="E19">
        <f>42/((2*0.966)^21.177)</f>
        <v>3.6853307096152037E-5</v>
      </c>
      <c r="F19">
        <f>123 /((2*0.99)^27.169)</f>
        <v>1.0710470693869627E-6</v>
      </c>
      <c r="H19" s="16" t="s">
        <v>37</v>
      </c>
      <c r="I19" s="8">
        <v>1.685731259262109E-2</v>
      </c>
      <c r="J19" s="8">
        <v>34.408671803047682</v>
      </c>
      <c r="K19">
        <f t="shared" si="0"/>
        <v>1</v>
      </c>
    </row>
    <row r="20" spans="3:11" x14ac:dyDescent="0.3">
      <c r="C20" s="16" t="s">
        <v>38</v>
      </c>
      <c r="D20">
        <f>134 /((2*0.971)^34.774)</f>
        <v>1.269188792184872E-8</v>
      </c>
      <c r="E20">
        <f>42/((2*0.947)^24.052)</f>
        <v>8.9475913233807139E-6</v>
      </c>
      <c r="F20">
        <f>123 /((2*0.99)^29.702)</f>
        <v>1.898259710994874E-7</v>
      </c>
      <c r="H20" s="16" t="s">
        <v>38</v>
      </c>
      <c r="I20" s="8">
        <v>6.686065056502162E-2</v>
      </c>
      <c r="J20" s="8">
        <v>47.135759514651973</v>
      </c>
      <c r="K20">
        <f t="shared" si="0"/>
        <v>1</v>
      </c>
    </row>
    <row r="23" spans="3:11" x14ac:dyDescent="0.3">
      <c r="D23" s="17" t="s">
        <v>41</v>
      </c>
      <c r="E23" s="18"/>
      <c r="H23" s="19" t="s">
        <v>42</v>
      </c>
      <c r="I23" s="19"/>
      <c r="J23" s="19"/>
    </row>
    <row r="24" spans="3:11" x14ac:dyDescent="0.3">
      <c r="D24" s="15" t="s">
        <v>4</v>
      </c>
      <c r="E24" s="15" t="s">
        <v>40</v>
      </c>
      <c r="H24" s="4" t="s">
        <v>4</v>
      </c>
      <c r="I24" s="15" t="s">
        <v>40</v>
      </c>
    </row>
    <row r="25" spans="3:11" x14ac:dyDescent="0.3">
      <c r="C25" s="16" t="s">
        <v>30</v>
      </c>
      <c r="D25">
        <f>120 /((2*0.942)^28.403)</f>
        <v>1.8452639072797813E-6</v>
      </c>
      <c r="E25">
        <f>137 /((2*0.989)^24.393)</f>
        <v>8.1446559240078494E-6</v>
      </c>
      <c r="G25" t="s">
        <v>30</v>
      </c>
      <c r="H25" s="8">
        <v>0.22656130897322888</v>
      </c>
      <c r="I25">
        <v>1</v>
      </c>
    </row>
    <row r="26" spans="3:11" x14ac:dyDescent="0.3">
      <c r="C26" s="16" t="s">
        <v>31</v>
      </c>
      <c r="D26">
        <f>120 /((2*0.961)^30.271)</f>
        <v>3.0880375965556199E-7</v>
      </c>
      <c r="E26">
        <f>137 /((2*0.99)^24.967)</f>
        <v>5.3688437137245569E-6</v>
      </c>
      <c r="G26" t="s">
        <v>31</v>
      </c>
      <c r="H26" s="8">
        <v>5.751774052691392E-2</v>
      </c>
      <c r="I26">
        <v>1</v>
      </c>
    </row>
    <row r="27" spans="3:11" x14ac:dyDescent="0.3">
      <c r="C27" s="16" t="s">
        <v>32</v>
      </c>
      <c r="D27">
        <f>120 /((2*0.96)^34.38)</f>
        <v>2.1841627857172985E-8</v>
      </c>
      <c r="E27">
        <f>137 /((2*0.992)^26.813)</f>
        <v>1.4412384103157259E-6</v>
      </c>
      <c r="G27" t="s">
        <v>32</v>
      </c>
      <c r="H27" s="8">
        <v>1.5154763917503582E-2</v>
      </c>
      <c r="I27">
        <v>1</v>
      </c>
    </row>
    <row r="28" spans="3:11" x14ac:dyDescent="0.3">
      <c r="C28" s="16" t="s">
        <v>33</v>
      </c>
      <c r="D28">
        <f>120 /((2*0.97)^25.538)</f>
        <v>5.3616772416426284E-6</v>
      </c>
      <c r="E28">
        <f>137 /((2*0.989)^24.547)</f>
        <v>7.332530763933136E-6</v>
      </c>
      <c r="G28" t="s">
        <v>33</v>
      </c>
      <c r="H28" s="8">
        <v>0.73121783109528327</v>
      </c>
      <c r="I28">
        <v>1</v>
      </c>
    </row>
    <row r="29" spans="3:11" x14ac:dyDescent="0.3">
      <c r="C29" s="16" t="s">
        <v>34</v>
      </c>
      <c r="D29">
        <f>120 /((2*0.98)^28.635)</f>
        <v>5.1336782109370131E-7</v>
      </c>
      <c r="E29">
        <f>137 /((2*0.99)^28.962)</f>
        <v>3.5051235180674614E-7</v>
      </c>
      <c r="G29" t="s">
        <v>34</v>
      </c>
      <c r="H29" s="8">
        <v>1.46462119936003</v>
      </c>
      <c r="I29">
        <v>1</v>
      </c>
    </row>
    <row r="30" spans="3:11" x14ac:dyDescent="0.3">
      <c r="C30" s="16" t="s">
        <v>35</v>
      </c>
      <c r="D30">
        <f>120 /((2*0.969)^32.106)</f>
        <v>7.135115690564605E-8</v>
      </c>
      <c r="E30">
        <f>137 /((2*0.979)^29.697)</f>
        <v>2.9563727287344896E-7</v>
      </c>
      <c r="G30" t="s">
        <v>35</v>
      </c>
      <c r="H30" s="8">
        <v>0.24134695944171003</v>
      </c>
      <c r="I30">
        <v>1</v>
      </c>
    </row>
    <row r="31" spans="3:11" x14ac:dyDescent="0.3">
      <c r="C31" s="16" t="s">
        <v>36</v>
      </c>
      <c r="D31">
        <f>120 /((2*0.965)^25.047)</f>
        <v>8.4494283457439589E-6</v>
      </c>
      <c r="E31">
        <f>137 /((2*0.992)^24.864)</f>
        <v>5.4782839462857471E-6</v>
      </c>
      <c r="G31" t="s">
        <v>36</v>
      </c>
      <c r="H31" s="8">
        <v>1.5423494708543968</v>
      </c>
      <c r="I31">
        <v>1</v>
      </c>
    </row>
    <row r="32" spans="3:11" x14ac:dyDescent="0.3">
      <c r="C32" s="16" t="s">
        <v>37</v>
      </c>
      <c r="D32">
        <f>120 /((2*0.966)^27.485)</f>
        <v>1.6530100564037418E-6</v>
      </c>
      <c r="E32">
        <f>137 /((2*0.987)^27.707)</f>
        <v>8.9853940633469052E-7</v>
      </c>
      <c r="G32" t="s">
        <v>37</v>
      </c>
      <c r="H32" s="8">
        <v>1.8396633967859879</v>
      </c>
      <c r="I32">
        <v>1</v>
      </c>
    </row>
    <row r="33" spans="3:9" x14ac:dyDescent="0.3">
      <c r="C33" s="16" t="s">
        <v>38</v>
      </c>
      <c r="D33">
        <f>120 /((2*0.973)^31.852)</f>
        <v>7.4029298822880137E-8</v>
      </c>
      <c r="E33">
        <f>137 /((2*0.991)^29.856)</f>
        <v>1.8466899610957105E-7</v>
      </c>
      <c r="G33" t="s">
        <v>38</v>
      </c>
      <c r="H33" s="8">
        <v>0.40087562277620098</v>
      </c>
      <c r="I33">
        <v>1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F19FD-6E45-493B-A9CB-DCAF8EE3A327}">
  <dimension ref="A3:U23"/>
  <sheetViews>
    <sheetView workbookViewId="0">
      <selection activeCell="A3" sqref="A3"/>
    </sheetView>
  </sheetViews>
  <sheetFormatPr baseColWidth="10" defaultRowHeight="14.4" x14ac:dyDescent="0.3"/>
  <cols>
    <col min="4" max="4" width="16.77734375" customWidth="1"/>
  </cols>
  <sheetData>
    <row r="3" spans="1:21" x14ac:dyDescent="0.3">
      <c r="A3" s="1" t="s">
        <v>106</v>
      </c>
    </row>
    <row r="6" spans="1:21" x14ac:dyDescent="0.3">
      <c r="C6" s="40" t="s">
        <v>91</v>
      </c>
      <c r="D6" s="40"/>
    </row>
    <row r="7" spans="1:21" x14ac:dyDescent="0.3">
      <c r="C7" s="4" t="s">
        <v>89</v>
      </c>
      <c r="D7" s="4" t="s">
        <v>90</v>
      </c>
      <c r="E7" s="1"/>
      <c r="F7" s="1"/>
      <c r="G7" s="1"/>
      <c r="J7" s="1"/>
      <c r="K7" s="1"/>
      <c r="L7" s="1"/>
      <c r="M7" s="1"/>
      <c r="N7" s="1"/>
    </row>
    <row r="8" spans="1:21" x14ac:dyDescent="0.3">
      <c r="C8" s="16">
        <v>19</v>
      </c>
      <c r="D8" s="16">
        <v>769</v>
      </c>
      <c r="E8" s="16"/>
      <c r="F8" s="16"/>
      <c r="G8" s="16"/>
      <c r="H8" s="16"/>
      <c r="I8" s="16"/>
      <c r="J8" s="16"/>
    </row>
    <row r="9" spans="1:21" x14ac:dyDescent="0.3">
      <c r="C9" s="16">
        <v>46</v>
      </c>
      <c r="D9" s="16">
        <v>900</v>
      </c>
      <c r="L9" s="35"/>
    </row>
    <row r="10" spans="1:21" x14ac:dyDescent="0.3">
      <c r="C10" s="16">
        <v>29</v>
      </c>
      <c r="D10" s="16">
        <v>316</v>
      </c>
      <c r="J10" s="1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x14ac:dyDescent="0.3">
      <c r="C11" s="16">
        <v>29</v>
      </c>
      <c r="D11" s="16">
        <v>198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31"/>
    </row>
    <row r="12" spans="1:21" x14ac:dyDescent="0.3">
      <c r="C12" s="16">
        <v>13</v>
      </c>
      <c r="D12" s="16">
        <v>527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31"/>
    </row>
    <row r="13" spans="1:21" x14ac:dyDescent="0.3">
      <c r="C13" s="16">
        <v>8</v>
      </c>
      <c r="D13" s="16">
        <v>724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31"/>
    </row>
    <row r="14" spans="1:21" x14ac:dyDescent="0.3">
      <c r="C14" s="16">
        <v>3</v>
      </c>
      <c r="D14" s="16">
        <v>286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x14ac:dyDescent="0.3">
      <c r="C15" s="1"/>
      <c r="D15" s="2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1" x14ac:dyDescent="0.3">
      <c r="D16" s="8"/>
      <c r="K16" s="2"/>
      <c r="L16" s="2"/>
      <c r="M16" s="2"/>
      <c r="N16" s="2"/>
      <c r="O16" s="2"/>
      <c r="P16" s="2"/>
      <c r="Q16" s="2"/>
      <c r="R16" s="2"/>
      <c r="S16" s="2"/>
      <c r="T16" s="2"/>
      <c r="U16" s="31"/>
    </row>
    <row r="17" spans="3:21" x14ac:dyDescent="0.3">
      <c r="D17" s="8"/>
    </row>
    <row r="18" spans="3:21" x14ac:dyDescent="0.3">
      <c r="J18" s="1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</row>
    <row r="19" spans="3:21" x14ac:dyDescent="0.3">
      <c r="C19" s="1"/>
      <c r="D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31"/>
    </row>
    <row r="20" spans="3:21" x14ac:dyDescent="0.3">
      <c r="D20" s="8"/>
      <c r="K20" s="2"/>
      <c r="L20" s="2"/>
      <c r="M20" s="2"/>
      <c r="N20" s="2"/>
      <c r="O20" s="2"/>
      <c r="P20" s="2"/>
      <c r="Q20" s="2"/>
      <c r="R20" s="2"/>
      <c r="S20" s="2"/>
      <c r="T20" s="2"/>
      <c r="U20" s="31"/>
    </row>
    <row r="21" spans="3:21" x14ac:dyDescent="0.3">
      <c r="D21" s="8"/>
    </row>
    <row r="22" spans="3:21" x14ac:dyDescent="0.3">
      <c r="D22" s="8"/>
      <c r="J22" s="1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</row>
    <row r="23" spans="3:21" x14ac:dyDescent="0.3">
      <c r="K23" s="2"/>
      <c r="L23" s="2"/>
      <c r="M23" s="2"/>
      <c r="N23" s="2"/>
      <c r="O23" s="2"/>
      <c r="P23" s="2"/>
      <c r="Q23" s="2"/>
      <c r="R23" s="2"/>
      <c r="S23" s="2"/>
      <c r="T23" s="2"/>
      <c r="U23" s="31"/>
    </row>
  </sheetData>
  <mergeCells count="1">
    <mergeCell ref="C6:D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E1A72-F46C-481C-8184-8199670E910E}">
  <dimension ref="A3:AJ323"/>
  <sheetViews>
    <sheetView workbookViewId="0">
      <selection activeCell="A3" sqref="A3"/>
    </sheetView>
  </sheetViews>
  <sheetFormatPr baseColWidth="10" defaultRowHeight="14.4" x14ac:dyDescent="0.3"/>
  <sheetData>
    <row r="3" spans="1:14" x14ac:dyDescent="0.3">
      <c r="A3" s="1" t="s">
        <v>107</v>
      </c>
      <c r="D3" s="8"/>
    </row>
    <row r="6" spans="1:14" x14ac:dyDescent="0.3">
      <c r="D6" s="24" t="s">
        <v>7</v>
      </c>
    </row>
    <row r="8" spans="1:14" x14ac:dyDescent="0.3">
      <c r="D8" s="40" t="s">
        <v>51</v>
      </c>
      <c r="E8" s="40"/>
      <c r="F8" s="40"/>
      <c r="G8" s="40"/>
      <c r="H8" s="40"/>
      <c r="I8" s="40"/>
      <c r="J8" s="40"/>
      <c r="K8" s="40"/>
      <c r="L8" s="40"/>
      <c r="M8" s="40"/>
      <c r="N8" s="40"/>
    </row>
    <row r="9" spans="1:14" x14ac:dyDescent="0.3">
      <c r="C9" s="23" t="s">
        <v>46</v>
      </c>
      <c r="D9" s="39">
        <v>28.5</v>
      </c>
      <c r="E9" s="39">
        <v>14.9</v>
      </c>
      <c r="F9" s="39">
        <v>29.8</v>
      </c>
      <c r="G9" s="39">
        <v>34.200000000000003</v>
      </c>
      <c r="H9" s="39">
        <v>17.100000000000001</v>
      </c>
      <c r="I9" s="39">
        <v>39.4</v>
      </c>
      <c r="J9" s="39">
        <v>22.1</v>
      </c>
      <c r="K9" s="39">
        <v>34.6</v>
      </c>
      <c r="L9" s="39">
        <v>31.1</v>
      </c>
      <c r="M9" s="39">
        <v>41.6</v>
      </c>
      <c r="N9" s="39">
        <v>31.5</v>
      </c>
    </row>
    <row r="10" spans="1:14" x14ac:dyDescent="0.3">
      <c r="C10" s="23" t="s">
        <v>47</v>
      </c>
      <c r="D10" s="39">
        <v>39.700000000000003</v>
      </c>
      <c r="E10" s="39">
        <v>35.9</v>
      </c>
      <c r="F10" s="39">
        <v>35.1</v>
      </c>
      <c r="G10" s="39">
        <v>26.7</v>
      </c>
      <c r="H10" s="39">
        <v>46.3</v>
      </c>
      <c r="I10" s="39">
        <v>52.2</v>
      </c>
      <c r="J10" s="39">
        <v>35.299999999999997</v>
      </c>
      <c r="K10" s="39"/>
      <c r="L10" s="39"/>
      <c r="M10" s="39"/>
      <c r="N10" s="39"/>
    </row>
    <row r="11" spans="1:14" x14ac:dyDescent="0.3">
      <c r="C11" s="23" t="s">
        <v>48</v>
      </c>
      <c r="D11" s="39">
        <v>14.6</v>
      </c>
      <c r="E11" s="39">
        <v>12.1</v>
      </c>
      <c r="F11" s="39">
        <v>11.1</v>
      </c>
      <c r="G11" s="39">
        <v>10.8</v>
      </c>
      <c r="H11" s="39">
        <v>10.4</v>
      </c>
      <c r="I11" s="39">
        <v>17.399999999999999</v>
      </c>
      <c r="J11" s="39">
        <v>20</v>
      </c>
      <c r="K11" s="39">
        <v>22.5</v>
      </c>
      <c r="L11" s="39">
        <v>16.2</v>
      </c>
      <c r="M11" s="39"/>
      <c r="N11" s="39"/>
    </row>
    <row r="12" spans="1:14" x14ac:dyDescent="0.3">
      <c r="C12" s="23" t="s">
        <v>49</v>
      </c>
      <c r="D12" s="39">
        <v>4.3</v>
      </c>
      <c r="E12" s="39">
        <v>5.4</v>
      </c>
      <c r="F12" s="39">
        <v>3.6</v>
      </c>
      <c r="G12" s="39">
        <v>0</v>
      </c>
      <c r="H12" s="39">
        <v>0</v>
      </c>
      <c r="I12" s="39">
        <v>7</v>
      </c>
      <c r="J12" s="39">
        <v>6.1</v>
      </c>
      <c r="K12" s="39">
        <v>6.5</v>
      </c>
      <c r="L12" s="39"/>
      <c r="M12" s="39"/>
      <c r="N12" s="39"/>
    </row>
    <row r="13" spans="1:14" x14ac:dyDescent="0.3">
      <c r="C13" s="23" t="s">
        <v>50</v>
      </c>
      <c r="D13" s="39">
        <v>6.9</v>
      </c>
      <c r="E13" s="39">
        <v>15.4</v>
      </c>
      <c r="F13" s="39">
        <v>14.5</v>
      </c>
      <c r="G13" s="39">
        <v>8.3000000000000007</v>
      </c>
      <c r="H13" s="39">
        <v>6.6</v>
      </c>
      <c r="I13" s="39">
        <v>11.4</v>
      </c>
      <c r="J13" s="39">
        <v>8.9</v>
      </c>
      <c r="K13" s="39"/>
      <c r="L13" s="39"/>
      <c r="M13" s="39"/>
      <c r="N13" s="39"/>
    </row>
    <row r="15" spans="1:14" x14ac:dyDescent="0.3">
      <c r="D15" s="40" t="s">
        <v>52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</row>
    <row r="16" spans="1:14" x14ac:dyDescent="0.3"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</row>
    <row r="17" spans="2:21" x14ac:dyDescent="0.3"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</row>
    <row r="18" spans="2:21" x14ac:dyDescent="0.3">
      <c r="B18" s="1"/>
      <c r="C18" s="23" t="s">
        <v>48</v>
      </c>
      <c r="D18" s="39">
        <v>33.299999999999997</v>
      </c>
      <c r="E18" s="39">
        <v>26.2</v>
      </c>
      <c r="F18" s="39">
        <v>29.7</v>
      </c>
      <c r="G18" s="39">
        <v>44.7</v>
      </c>
      <c r="H18" s="39">
        <v>46</v>
      </c>
      <c r="I18" s="39">
        <v>47</v>
      </c>
      <c r="J18" s="39">
        <v>32</v>
      </c>
      <c r="K18" s="39">
        <v>43.8</v>
      </c>
      <c r="L18" s="39">
        <v>37.5</v>
      </c>
      <c r="M18" s="39"/>
      <c r="N18" s="39"/>
    </row>
    <row r="19" spans="2:21" x14ac:dyDescent="0.3">
      <c r="C19" s="23" t="s">
        <v>49</v>
      </c>
      <c r="D19" s="39">
        <v>16.5</v>
      </c>
      <c r="E19" s="39">
        <v>15.1</v>
      </c>
      <c r="F19" s="39">
        <v>16.5</v>
      </c>
      <c r="G19" s="39">
        <v>17.7</v>
      </c>
      <c r="H19" s="39">
        <v>19.399999999999999</v>
      </c>
      <c r="I19" s="39">
        <v>21.1</v>
      </c>
      <c r="J19" s="39">
        <v>26.1</v>
      </c>
      <c r="K19" s="39">
        <v>22.5</v>
      </c>
      <c r="L19" s="39"/>
      <c r="M19" s="39"/>
      <c r="N19" s="39"/>
    </row>
    <row r="20" spans="2:21" x14ac:dyDescent="0.3">
      <c r="B20" s="27"/>
      <c r="C20" s="23" t="s">
        <v>50</v>
      </c>
      <c r="D20" s="39">
        <v>12.7</v>
      </c>
      <c r="E20" s="39">
        <v>17.600000000000001</v>
      </c>
      <c r="F20" s="39">
        <v>9.1</v>
      </c>
      <c r="G20" s="39">
        <v>0</v>
      </c>
      <c r="H20" s="39">
        <v>9.3000000000000007</v>
      </c>
      <c r="I20" s="39">
        <v>4.2</v>
      </c>
      <c r="J20" s="39">
        <v>6.3</v>
      </c>
      <c r="K20" s="39"/>
      <c r="L20" s="39"/>
      <c r="M20" s="39"/>
      <c r="N20" s="39"/>
      <c r="P20" s="27"/>
    </row>
    <row r="21" spans="2:21" x14ac:dyDescent="0.3">
      <c r="C21" s="23"/>
    </row>
    <row r="22" spans="2:21" x14ac:dyDescent="0.3">
      <c r="B22" s="1"/>
      <c r="C22" s="23"/>
      <c r="D22" s="40" t="s">
        <v>53</v>
      </c>
      <c r="E22" s="40"/>
      <c r="F22" s="40"/>
      <c r="G22" s="40"/>
      <c r="H22" s="40"/>
      <c r="I22" s="40"/>
      <c r="J22" s="40"/>
      <c r="K22" s="40"/>
      <c r="L22" s="40"/>
      <c r="M22" s="40"/>
      <c r="N22" s="40"/>
      <c r="P22" s="1"/>
    </row>
    <row r="23" spans="2:21" x14ac:dyDescent="0.3"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R23" s="36"/>
      <c r="S23" s="36"/>
      <c r="T23" s="36"/>
      <c r="U23" s="36"/>
    </row>
    <row r="24" spans="2:21" x14ac:dyDescent="0.3"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U24" s="7"/>
    </row>
    <row r="25" spans="2:21" x14ac:dyDescent="0.3">
      <c r="C25" s="23" t="s">
        <v>48</v>
      </c>
      <c r="D25" s="39">
        <v>46.3</v>
      </c>
      <c r="E25" s="39">
        <v>40</v>
      </c>
      <c r="F25" s="39">
        <v>39</v>
      </c>
      <c r="G25" s="39">
        <v>53.8</v>
      </c>
      <c r="H25" s="39">
        <v>40.6</v>
      </c>
      <c r="I25" s="39">
        <v>66.7</v>
      </c>
      <c r="J25" s="39">
        <v>55.6</v>
      </c>
      <c r="K25" s="39">
        <v>62.5</v>
      </c>
      <c r="L25" s="39"/>
      <c r="M25" s="39"/>
      <c r="N25" s="39"/>
      <c r="U25" s="7"/>
    </row>
    <row r="26" spans="2:21" x14ac:dyDescent="0.3">
      <c r="C26" s="23" t="s">
        <v>49</v>
      </c>
      <c r="D26" s="39">
        <v>22</v>
      </c>
      <c r="E26" s="39">
        <v>25.3</v>
      </c>
      <c r="F26" s="39">
        <v>22.2</v>
      </c>
      <c r="G26" s="39">
        <v>22.9</v>
      </c>
      <c r="H26" s="39">
        <v>27.1</v>
      </c>
      <c r="I26" s="39">
        <v>28.1</v>
      </c>
      <c r="J26" s="39">
        <v>26.3</v>
      </c>
      <c r="K26" s="39"/>
      <c r="L26" s="39"/>
      <c r="M26" s="39"/>
      <c r="N26" s="39"/>
      <c r="U26" s="7"/>
    </row>
    <row r="27" spans="2:21" x14ac:dyDescent="0.3">
      <c r="C27" s="23" t="s">
        <v>50</v>
      </c>
      <c r="D27" s="39">
        <v>14.9</v>
      </c>
      <c r="E27" s="39">
        <v>15.1</v>
      </c>
      <c r="F27" s="39">
        <v>12.3</v>
      </c>
      <c r="G27" s="39">
        <v>8.3000000000000007</v>
      </c>
      <c r="H27" s="39">
        <v>17.600000000000001</v>
      </c>
      <c r="I27" s="39">
        <v>13.5</v>
      </c>
      <c r="J27" s="39"/>
      <c r="K27" s="39"/>
      <c r="L27" s="39"/>
      <c r="M27" s="39"/>
      <c r="N27" s="39"/>
      <c r="U27" s="7"/>
    </row>
    <row r="28" spans="2:21" x14ac:dyDescent="0.3">
      <c r="C28" s="23"/>
    </row>
    <row r="29" spans="2:21" x14ac:dyDescent="0.3">
      <c r="C29" s="23"/>
    </row>
    <row r="30" spans="2:21" x14ac:dyDescent="0.3">
      <c r="G30" s="38"/>
      <c r="N30" s="38"/>
      <c r="U30" s="37"/>
    </row>
    <row r="33" spans="2:21" x14ac:dyDescent="0.3">
      <c r="B33" s="1"/>
      <c r="I33" s="1"/>
      <c r="P33" s="1"/>
    </row>
    <row r="34" spans="2:21" x14ac:dyDescent="0.3">
      <c r="D34" s="36"/>
      <c r="E34" s="36"/>
      <c r="F34" s="36"/>
      <c r="G34" s="36"/>
      <c r="K34" s="36"/>
      <c r="L34" s="36"/>
      <c r="M34" s="36"/>
      <c r="N34" s="36"/>
      <c r="R34" s="36"/>
      <c r="S34" s="36"/>
      <c r="T34" s="36"/>
      <c r="U34" s="36"/>
    </row>
    <row r="35" spans="2:21" x14ac:dyDescent="0.3">
      <c r="G35" s="38"/>
      <c r="N35" s="7"/>
      <c r="U35" s="7"/>
    </row>
    <row r="36" spans="2:21" x14ac:dyDescent="0.3">
      <c r="G36" s="7"/>
      <c r="N36" s="7"/>
      <c r="U36" s="7"/>
    </row>
    <row r="37" spans="2:21" x14ac:dyDescent="0.3">
      <c r="N37" s="7"/>
      <c r="U37" s="7"/>
    </row>
    <row r="38" spans="2:21" x14ac:dyDescent="0.3">
      <c r="N38" s="7"/>
      <c r="U38" s="7"/>
    </row>
    <row r="41" spans="2:21" x14ac:dyDescent="0.3">
      <c r="G41" s="37"/>
      <c r="N41" s="37"/>
      <c r="U41" s="37"/>
    </row>
    <row r="44" spans="2:21" x14ac:dyDescent="0.3">
      <c r="I44" s="1"/>
      <c r="P44" s="1"/>
    </row>
    <row r="45" spans="2:21" x14ac:dyDescent="0.3">
      <c r="K45" s="36"/>
      <c r="L45" s="36"/>
      <c r="M45" s="36"/>
      <c r="N45" s="36"/>
      <c r="R45" s="36"/>
      <c r="S45" s="36"/>
      <c r="T45" s="36"/>
      <c r="U45" s="36"/>
    </row>
    <row r="46" spans="2:21" x14ac:dyDescent="0.3">
      <c r="N46" s="7"/>
      <c r="U46" s="7"/>
    </row>
    <row r="47" spans="2:21" x14ac:dyDescent="0.3">
      <c r="N47" s="7"/>
      <c r="U47" s="7"/>
    </row>
    <row r="48" spans="2:21" x14ac:dyDescent="0.3">
      <c r="N48" s="7"/>
      <c r="U48" s="7"/>
    </row>
    <row r="49" spans="9:21" x14ac:dyDescent="0.3">
      <c r="N49" s="7"/>
      <c r="U49" s="7"/>
    </row>
    <row r="52" spans="9:21" x14ac:dyDescent="0.3">
      <c r="N52" s="37"/>
      <c r="U52" s="37"/>
    </row>
    <row r="55" spans="9:21" x14ac:dyDescent="0.3">
      <c r="I55" s="1"/>
      <c r="P55" s="1"/>
    </row>
    <row r="56" spans="9:21" x14ac:dyDescent="0.3">
      <c r="K56" s="36"/>
      <c r="L56" s="36"/>
      <c r="M56" s="36"/>
      <c r="N56" s="36"/>
      <c r="R56" s="36"/>
      <c r="S56" s="36"/>
      <c r="T56" s="36"/>
      <c r="U56" s="36"/>
    </row>
    <row r="57" spans="9:21" x14ac:dyDescent="0.3">
      <c r="N57" s="7"/>
      <c r="U57" s="7"/>
    </row>
    <row r="58" spans="9:21" x14ac:dyDescent="0.3">
      <c r="N58" s="7"/>
      <c r="U58" s="7"/>
    </row>
    <row r="59" spans="9:21" x14ac:dyDescent="0.3">
      <c r="N59" s="7"/>
      <c r="U59" s="7"/>
    </row>
    <row r="60" spans="9:21" x14ac:dyDescent="0.3">
      <c r="N60" s="7"/>
      <c r="U60" s="7"/>
    </row>
    <row r="63" spans="9:21" x14ac:dyDescent="0.3">
      <c r="N63" s="37"/>
      <c r="U63" s="37"/>
    </row>
    <row r="66" spans="2:14" x14ac:dyDescent="0.3">
      <c r="I66" s="1"/>
    </row>
    <row r="67" spans="2:14" x14ac:dyDescent="0.3">
      <c r="K67" s="36"/>
      <c r="L67" s="36"/>
      <c r="M67" s="36"/>
      <c r="N67" s="36"/>
    </row>
    <row r="68" spans="2:14" x14ac:dyDescent="0.3">
      <c r="N68" s="7"/>
    </row>
    <row r="69" spans="2:14" x14ac:dyDescent="0.3">
      <c r="N69" s="7"/>
    </row>
    <row r="70" spans="2:14" x14ac:dyDescent="0.3">
      <c r="N70" s="7"/>
    </row>
    <row r="71" spans="2:14" x14ac:dyDescent="0.3">
      <c r="N71" s="7"/>
    </row>
    <row r="74" spans="2:14" x14ac:dyDescent="0.3">
      <c r="N74" s="37"/>
    </row>
    <row r="79" spans="2:14" x14ac:dyDescent="0.3">
      <c r="B79" s="1"/>
    </row>
    <row r="81" spans="2:21" x14ac:dyDescent="0.3">
      <c r="B81" s="27"/>
      <c r="I81" s="27"/>
      <c r="P81" s="27"/>
    </row>
    <row r="84" spans="2:21" x14ac:dyDescent="0.3">
      <c r="B84" s="1"/>
      <c r="I84" s="1"/>
      <c r="P84" s="1"/>
    </row>
    <row r="85" spans="2:21" x14ac:dyDescent="0.3">
      <c r="D85" s="36"/>
      <c r="E85" s="36"/>
      <c r="F85" s="36"/>
      <c r="G85" s="36"/>
      <c r="K85" s="36"/>
      <c r="L85" s="36"/>
      <c r="M85" s="36"/>
      <c r="N85" s="36"/>
      <c r="R85" s="36"/>
      <c r="S85" s="36"/>
      <c r="T85" s="36"/>
      <c r="U85" s="36"/>
    </row>
    <row r="88" spans="2:21" x14ac:dyDescent="0.3">
      <c r="N88" s="7"/>
      <c r="U88" s="7"/>
    </row>
    <row r="89" spans="2:21" x14ac:dyDescent="0.3">
      <c r="G89" s="7"/>
    </row>
    <row r="92" spans="2:21" x14ac:dyDescent="0.3">
      <c r="N92" s="37"/>
      <c r="U92" s="37"/>
    </row>
    <row r="94" spans="2:21" x14ac:dyDescent="0.3">
      <c r="G94" s="37"/>
    </row>
    <row r="95" spans="2:21" x14ac:dyDescent="0.3">
      <c r="I95" s="1"/>
      <c r="P95" s="1"/>
    </row>
    <row r="96" spans="2:21" x14ac:dyDescent="0.3">
      <c r="K96" s="36"/>
      <c r="L96" s="36"/>
      <c r="M96" s="36"/>
      <c r="N96" s="36"/>
      <c r="R96" s="36"/>
      <c r="S96" s="36"/>
      <c r="T96" s="36"/>
      <c r="U96" s="36"/>
    </row>
    <row r="97" spans="2:21" x14ac:dyDescent="0.3">
      <c r="B97" s="1"/>
      <c r="N97" s="38"/>
      <c r="U97" s="38"/>
    </row>
    <row r="98" spans="2:21" x14ac:dyDescent="0.3">
      <c r="D98" s="36"/>
      <c r="E98" s="36"/>
      <c r="F98" s="36"/>
      <c r="G98" s="36"/>
      <c r="N98" s="7"/>
      <c r="U98" s="7"/>
    </row>
    <row r="99" spans="2:21" x14ac:dyDescent="0.3">
      <c r="G99" s="38"/>
    </row>
    <row r="100" spans="2:21" x14ac:dyDescent="0.3">
      <c r="G100" s="7"/>
    </row>
    <row r="103" spans="2:21" x14ac:dyDescent="0.3">
      <c r="N103" s="37"/>
      <c r="U103" s="37"/>
    </row>
    <row r="105" spans="2:21" x14ac:dyDescent="0.3">
      <c r="G105" s="37"/>
    </row>
    <row r="108" spans="2:21" x14ac:dyDescent="0.3">
      <c r="B108" s="1"/>
    </row>
    <row r="109" spans="2:21" x14ac:dyDescent="0.3">
      <c r="D109" s="36"/>
      <c r="E109" s="36"/>
      <c r="F109" s="36"/>
      <c r="G109" s="36"/>
    </row>
    <row r="110" spans="2:21" x14ac:dyDescent="0.3">
      <c r="G110" s="38"/>
    </row>
    <row r="111" spans="2:21" x14ac:dyDescent="0.3">
      <c r="G111" s="7"/>
    </row>
    <row r="116" spans="2:36" x14ac:dyDescent="0.3">
      <c r="G116" s="37"/>
    </row>
    <row r="122" spans="2:36" x14ac:dyDescent="0.3">
      <c r="B122" s="1"/>
    </row>
    <row r="124" spans="2:36" x14ac:dyDescent="0.3">
      <c r="B124" s="27"/>
      <c r="N124" s="27"/>
      <c r="Z124" s="27"/>
    </row>
    <row r="127" spans="2:36" x14ac:dyDescent="0.3">
      <c r="B127" s="1"/>
      <c r="N127" s="1"/>
      <c r="Z127" s="1"/>
    </row>
    <row r="128" spans="2:36" x14ac:dyDescent="0.3">
      <c r="D128" s="36"/>
      <c r="E128" s="36"/>
      <c r="F128" s="36"/>
      <c r="G128" s="36"/>
      <c r="H128" s="36"/>
      <c r="I128" s="36"/>
      <c r="J128" s="36"/>
      <c r="K128" s="36"/>
      <c r="L128" s="36"/>
      <c r="P128" s="36"/>
      <c r="Q128" s="36"/>
      <c r="R128" s="36"/>
      <c r="S128" s="36"/>
      <c r="T128" s="36"/>
      <c r="U128" s="36"/>
      <c r="V128" s="36"/>
      <c r="W128" s="36"/>
      <c r="X128" s="36"/>
      <c r="AB128" s="36"/>
      <c r="AC128" s="36"/>
      <c r="AD128" s="36"/>
      <c r="AE128" s="36"/>
      <c r="AF128" s="36"/>
      <c r="AG128" s="36"/>
      <c r="AH128" s="36"/>
      <c r="AI128" s="36"/>
      <c r="AJ128" s="36"/>
    </row>
    <row r="129" spans="2:36" x14ac:dyDescent="0.3">
      <c r="F129" s="7"/>
      <c r="I129" s="7"/>
      <c r="L129" s="7"/>
      <c r="R129" s="7"/>
      <c r="U129" s="7"/>
      <c r="X129" s="7"/>
      <c r="AD129" s="7"/>
      <c r="AG129" s="7"/>
      <c r="AJ129" s="7"/>
    </row>
    <row r="130" spans="2:36" x14ac:dyDescent="0.3">
      <c r="F130" s="7"/>
      <c r="I130" s="7"/>
      <c r="L130" s="7"/>
      <c r="R130" s="7"/>
      <c r="U130" s="7"/>
      <c r="X130" s="7"/>
      <c r="AD130" s="7"/>
      <c r="AG130" s="7"/>
      <c r="AJ130" s="7"/>
    </row>
    <row r="131" spans="2:36" x14ac:dyDescent="0.3">
      <c r="F131" s="7"/>
      <c r="I131" s="7"/>
      <c r="L131" s="7"/>
      <c r="R131" s="7"/>
      <c r="U131" s="7"/>
      <c r="X131" s="7"/>
      <c r="AD131" s="7"/>
      <c r="AG131" s="7"/>
      <c r="AJ131" s="7"/>
    </row>
    <row r="132" spans="2:36" x14ac:dyDescent="0.3">
      <c r="F132" s="7"/>
      <c r="I132" s="7"/>
      <c r="L132" s="7"/>
      <c r="R132" s="7"/>
      <c r="U132" s="7"/>
      <c r="X132" s="7"/>
      <c r="AD132" s="7"/>
      <c r="AG132" s="7"/>
      <c r="AJ132" s="7"/>
    </row>
    <row r="133" spans="2:36" x14ac:dyDescent="0.3">
      <c r="F133" s="7"/>
      <c r="I133" s="7"/>
      <c r="L133" s="7"/>
      <c r="R133" s="7"/>
      <c r="U133" s="7"/>
      <c r="X133" s="7"/>
      <c r="AD133" s="7"/>
      <c r="AG133" s="7"/>
      <c r="AJ133" s="7"/>
    </row>
    <row r="134" spans="2:36" x14ac:dyDescent="0.3">
      <c r="F134" s="7"/>
      <c r="I134" s="7"/>
      <c r="L134" s="7"/>
      <c r="R134" s="7"/>
      <c r="U134" s="7"/>
      <c r="X134" s="7"/>
      <c r="AD134" s="7"/>
      <c r="AG134" s="7"/>
      <c r="AJ134" s="7"/>
    </row>
    <row r="135" spans="2:36" x14ac:dyDescent="0.3">
      <c r="F135" s="7"/>
      <c r="I135" s="7"/>
      <c r="L135" s="7"/>
      <c r="R135" s="7"/>
      <c r="U135" s="7"/>
      <c r="X135" s="7"/>
      <c r="AD135" s="7"/>
      <c r="AG135" s="7"/>
      <c r="AJ135" s="7"/>
    </row>
    <row r="136" spans="2:36" x14ac:dyDescent="0.3">
      <c r="F136" s="7"/>
      <c r="I136" s="7"/>
      <c r="L136" s="7"/>
      <c r="R136" s="7"/>
      <c r="U136" s="7"/>
      <c r="X136" s="7"/>
      <c r="AD136" s="7"/>
      <c r="AG136" s="7"/>
      <c r="AJ136" s="7"/>
    </row>
    <row r="137" spans="2:36" x14ac:dyDescent="0.3">
      <c r="F137" s="7"/>
      <c r="I137" s="7"/>
      <c r="L137" s="7"/>
      <c r="R137" s="7"/>
      <c r="U137" s="7"/>
      <c r="X137" s="7"/>
      <c r="AD137" s="7"/>
      <c r="AG137" s="7"/>
      <c r="AJ137" s="7"/>
    </row>
    <row r="138" spans="2:36" x14ac:dyDescent="0.3">
      <c r="F138" s="7"/>
      <c r="I138" s="7"/>
      <c r="L138" s="7"/>
      <c r="R138" s="7"/>
      <c r="U138" s="7"/>
      <c r="X138" s="7"/>
    </row>
    <row r="140" spans="2:36" x14ac:dyDescent="0.3">
      <c r="O140" s="1"/>
      <c r="R140" s="7"/>
      <c r="U140" s="7"/>
      <c r="X140" s="7"/>
      <c r="AA140" s="1"/>
      <c r="AD140" s="7"/>
      <c r="AG140" s="7"/>
      <c r="AJ140" s="7"/>
    </row>
    <row r="141" spans="2:36" x14ac:dyDescent="0.3">
      <c r="C141" s="1"/>
      <c r="F141" s="7"/>
      <c r="I141" s="7"/>
      <c r="L141" s="7"/>
      <c r="S141" s="38"/>
      <c r="W141" s="37"/>
      <c r="AE141" s="38"/>
      <c r="AI141" s="37"/>
    </row>
    <row r="142" spans="2:36" x14ac:dyDescent="0.3">
      <c r="G142" s="38"/>
      <c r="K142" s="37"/>
    </row>
    <row r="143" spans="2:36" x14ac:dyDescent="0.3">
      <c r="N143" s="1"/>
      <c r="Z143" s="1"/>
    </row>
    <row r="144" spans="2:36" x14ac:dyDescent="0.3">
      <c r="B144" s="1"/>
      <c r="P144" s="36"/>
      <c r="Q144" s="36"/>
      <c r="R144" s="36"/>
      <c r="S144" s="36"/>
      <c r="T144" s="36"/>
      <c r="U144" s="36"/>
      <c r="V144" s="36"/>
      <c r="W144" s="36"/>
      <c r="X144" s="36"/>
      <c r="AB144" s="36"/>
      <c r="AC144" s="36"/>
      <c r="AD144" s="36"/>
      <c r="AE144" s="36"/>
      <c r="AF144" s="36"/>
      <c r="AG144" s="36"/>
      <c r="AH144" s="36"/>
      <c r="AI144" s="36"/>
      <c r="AJ144" s="36"/>
    </row>
    <row r="145" spans="4:36" x14ac:dyDescent="0.3">
      <c r="D145" s="36"/>
      <c r="E145" s="36"/>
      <c r="F145" s="36"/>
      <c r="G145" s="36"/>
      <c r="H145" s="36"/>
      <c r="I145" s="36"/>
      <c r="J145" s="36"/>
      <c r="K145" s="36"/>
      <c r="L145" s="36"/>
      <c r="R145" s="7"/>
      <c r="U145" s="7"/>
      <c r="X145" s="7"/>
      <c r="AD145" s="7"/>
      <c r="AG145" s="7"/>
      <c r="AJ145" s="7"/>
    </row>
    <row r="146" spans="4:36" x14ac:dyDescent="0.3">
      <c r="F146" s="7"/>
      <c r="I146" s="7"/>
      <c r="L146" s="7"/>
      <c r="R146" s="7"/>
      <c r="U146" s="7"/>
      <c r="X146" s="7"/>
      <c r="AD146" s="7"/>
      <c r="AG146" s="7"/>
      <c r="AJ146" s="7"/>
    </row>
    <row r="147" spans="4:36" x14ac:dyDescent="0.3">
      <c r="F147" s="7"/>
      <c r="I147" s="7"/>
      <c r="L147" s="7"/>
      <c r="R147" s="7"/>
      <c r="U147" s="7"/>
      <c r="X147" s="7"/>
      <c r="AD147" s="7"/>
      <c r="AG147" s="7"/>
      <c r="AJ147" s="7"/>
    </row>
    <row r="148" spans="4:36" x14ac:dyDescent="0.3">
      <c r="F148" s="7"/>
      <c r="I148" s="7"/>
      <c r="L148" s="7"/>
      <c r="R148" s="7"/>
      <c r="U148" s="7"/>
      <c r="X148" s="7"/>
    </row>
    <row r="149" spans="4:36" x14ac:dyDescent="0.3">
      <c r="F149" s="7"/>
      <c r="I149" s="7"/>
      <c r="L149" s="7"/>
      <c r="R149" s="7"/>
      <c r="U149" s="7"/>
      <c r="X149" s="7"/>
      <c r="AD149" s="7"/>
      <c r="AG149" s="7"/>
      <c r="AJ149" s="7"/>
    </row>
    <row r="150" spans="4:36" x14ac:dyDescent="0.3">
      <c r="F150" s="7"/>
      <c r="I150" s="7"/>
      <c r="L150" s="7"/>
      <c r="R150" s="7"/>
      <c r="U150" s="7"/>
      <c r="X150" s="7"/>
      <c r="AD150" s="7"/>
      <c r="AG150" s="7"/>
      <c r="AJ150" s="7"/>
    </row>
    <row r="151" spans="4:36" x14ac:dyDescent="0.3">
      <c r="R151" s="7"/>
      <c r="U151" s="7"/>
      <c r="X151" s="7"/>
      <c r="AD151" s="7"/>
      <c r="AG151" s="7"/>
      <c r="AJ151" s="7"/>
    </row>
    <row r="152" spans="4:36" x14ac:dyDescent="0.3">
      <c r="F152" s="7"/>
      <c r="I152" s="7"/>
      <c r="L152" s="7"/>
      <c r="R152" s="7"/>
      <c r="U152" s="7"/>
      <c r="X152" s="7"/>
    </row>
    <row r="153" spans="4:36" x14ac:dyDescent="0.3">
      <c r="F153" s="7"/>
      <c r="I153" s="7"/>
      <c r="L153" s="7"/>
    </row>
    <row r="154" spans="4:36" x14ac:dyDescent="0.3">
      <c r="F154" s="7"/>
      <c r="I154" s="7"/>
      <c r="L154" s="7"/>
      <c r="R154" s="7"/>
      <c r="U154" s="7"/>
      <c r="X154" s="7"/>
    </row>
    <row r="155" spans="4:36" x14ac:dyDescent="0.3">
      <c r="R155" s="7"/>
      <c r="U155" s="7"/>
      <c r="X155" s="7"/>
      <c r="AA155" s="1"/>
      <c r="AD155" s="7"/>
      <c r="AG155" s="7"/>
      <c r="AJ155" s="7"/>
    </row>
    <row r="156" spans="4:36" x14ac:dyDescent="0.3">
      <c r="F156" s="7"/>
      <c r="I156" s="7"/>
      <c r="L156" s="7"/>
      <c r="R156" s="7"/>
      <c r="U156" s="7"/>
      <c r="X156" s="7"/>
    </row>
    <row r="157" spans="4:36" x14ac:dyDescent="0.3">
      <c r="F157" s="7"/>
      <c r="I157" s="7"/>
      <c r="L157" s="7"/>
    </row>
    <row r="158" spans="4:36" x14ac:dyDescent="0.3">
      <c r="F158" s="7"/>
      <c r="I158" s="7"/>
      <c r="L158" s="7"/>
      <c r="O158" s="1"/>
      <c r="R158" s="7"/>
      <c r="U158" s="7"/>
      <c r="X158" s="7"/>
      <c r="Z158" s="1"/>
    </row>
    <row r="159" spans="4:36" x14ac:dyDescent="0.3">
      <c r="F159" s="7"/>
      <c r="I159" s="7"/>
      <c r="L159" s="7"/>
      <c r="AB159" s="36"/>
      <c r="AC159" s="36"/>
      <c r="AD159" s="36"/>
      <c r="AE159" s="36"/>
      <c r="AF159" s="36"/>
      <c r="AG159" s="36"/>
      <c r="AH159" s="36"/>
      <c r="AI159" s="36"/>
      <c r="AJ159" s="36"/>
    </row>
    <row r="160" spans="4:36" x14ac:dyDescent="0.3">
      <c r="AD160" s="7"/>
      <c r="AG160" s="7"/>
      <c r="AJ160" s="7"/>
    </row>
    <row r="161" spans="2:36" x14ac:dyDescent="0.3">
      <c r="N161" s="1"/>
      <c r="AD161" s="7"/>
      <c r="AG161" s="7"/>
      <c r="AJ161" s="7"/>
    </row>
    <row r="162" spans="2:36" x14ac:dyDescent="0.3">
      <c r="P162" s="36"/>
      <c r="Q162" s="36"/>
      <c r="R162" s="36"/>
      <c r="S162" s="36"/>
      <c r="T162" s="36"/>
      <c r="U162" s="36"/>
      <c r="V162" s="36"/>
      <c r="W162" s="36"/>
      <c r="X162" s="36"/>
      <c r="AD162" s="7"/>
      <c r="AG162" s="7"/>
      <c r="AJ162" s="7"/>
    </row>
    <row r="163" spans="2:36" x14ac:dyDescent="0.3">
      <c r="C163" s="1"/>
      <c r="F163" s="7"/>
      <c r="I163" s="7"/>
      <c r="L163" s="7"/>
      <c r="R163" s="7"/>
      <c r="U163" s="7"/>
      <c r="X163" s="7"/>
      <c r="AD163" s="7"/>
      <c r="AG163" s="7"/>
      <c r="AJ163" s="7"/>
    </row>
    <row r="164" spans="2:36" x14ac:dyDescent="0.3">
      <c r="R164" s="7"/>
      <c r="U164" s="7"/>
      <c r="X164" s="7"/>
      <c r="AD164" s="7"/>
      <c r="AG164" s="7"/>
      <c r="AJ164" s="7"/>
    </row>
    <row r="165" spans="2:36" x14ac:dyDescent="0.3">
      <c r="R165" s="7"/>
      <c r="U165" s="7"/>
      <c r="X165" s="7"/>
      <c r="AD165" s="7"/>
      <c r="AG165" s="7"/>
      <c r="AJ165" s="7"/>
    </row>
    <row r="166" spans="2:36" x14ac:dyDescent="0.3">
      <c r="B166" s="1"/>
      <c r="R166" s="7"/>
      <c r="U166" s="7"/>
      <c r="X166" s="7"/>
      <c r="AD166" s="7"/>
    </row>
    <row r="167" spans="2:36" x14ac:dyDescent="0.3">
      <c r="D167" s="36"/>
      <c r="E167" s="36"/>
      <c r="F167" s="36"/>
      <c r="G167" s="36"/>
      <c r="H167" s="36"/>
      <c r="I167" s="36"/>
      <c r="J167" s="36"/>
      <c r="K167" s="36"/>
      <c r="L167" s="36"/>
      <c r="R167" s="7"/>
      <c r="U167" s="7"/>
      <c r="X167" s="7"/>
    </row>
    <row r="168" spans="2:36" x14ac:dyDescent="0.3">
      <c r="F168" s="7"/>
      <c r="I168" s="7"/>
      <c r="L168" s="7"/>
    </row>
    <row r="169" spans="2:36" x14ac:dyDescent="0.3">
      <c r="F169" s="7"/>
      <c r="I169" s="7"/>
      <c r="L169" s="7"/>
      <c r="R169" s="7"/>
      <c r="U169" s="7"/>
      <c r="X169" s="7"/>
      <c r="AA169" s="1"/>
      <c r="AD169" s="7"/>
      <c r="AG169" s="7"/>
      <c r="AJ169" s="7"/>
    </row>
    <row r="170" spans="2:36" x14ac:dyDescent="0.3">
      <c r="F170" s="7"/>
      <c r="I170" s="7"/>
      <c r="L170" s="7"/>
      <c r="R170" s="7"/>
      <c r="U170" s="7"/>
      <c r="X170" s="7"/>
    </row>
    <row r="171" spans="2:36" x14ac:dyDescent="0.3">
      <c r="F171" s="7"/>
      <c r="I171" s="7"/>
      <c r="L171" s="7"/>
      <c r="R171" s="7"/>
      <c r="U171" s="7"/>
      <c r="X171" s="7"/>
    </row>
    <row r="172" spans="2:36" x14ac:dyDescent="0.3">
      <c r="F172" s="7"/>
      <c r="I172" s="7"/>
      <c r="L172" s="7"/>
      <c r="R172" s="7"/>
    </row>
    <row r="173" spans="2:36" x14ac:dyDescent="0.3">
      <c r="F173" s="7"/>
      <c r="I173" s="7"/>
      <c r="L173" s="7"/>
    </row>
    <row r="174" spans="2:36" x14ac:dyDescent="0.3">
      <c r="O174" s="1"/>
      <c r="R174" s="7"/>
      <c r="U174" s="7"/>
      <c r="X174" s="7"/>
    </row>
    <row r="175" spans="2:36" x14ac:dyDescent="0.3">
      <c r="F175" s="7"/>
      <c r="I175" s="7"/>
      <c r="L175" s="7"/>
    </row>
    <row r="176" spans="2:36" x14ac:dyDescent="0.3">
      <c r="F176" s="7"/>
      <c r="I176" s="7"/>
      <c r="L176" s="7"/>
    </row>
    <row r="177" spans="2:12" x14ac:dyDescent="0.3">
      <c r="F177" s="7"/>
      <c r="I177" s="7"/>
      <c r="L177" s="7"/>
    </row>
    <row r="178" spans="2:12" x14ac:dyDescent="0.3">
      <c r="F178" s="7"/>
      <c r="I178" s="7"/>
      <c r="L178" s="7"/>
    </row>
    <row r="179" spans="2:12" x14ac:dyDescent="0.3">
      <c r="F179" s="7"/>
      <c r="I179" s="7"/>
      <c r="L179" s="7"/>
    </row>
    <row r="180" spans="2:12" x14ac:dyDescent="0.3">
      <c r="F180" s="7"/>
    </row>
    <row r="181" spans="2:12" x14ac:dyDescent="0.3">
      <c r="F181" s="7"/>
      <c r="I181" s="7"/>
      <c r="L181" s="7"/>
    </row>
    <row r="182" spans="2:12" x14ac:dyDescent="0.3">
      <c r="F182" s="7"/>
      <c r="I182" s="7"/>
      <c r="L182" s="7"/>
    </row>
    <row r="183" spans="2:12" x14ac:dyDescent="0.3">
      <c r="F183" s="7"/>
      <c r="I183" s="7"/>
      <c r="L183" s="7"/>
    </row>
    <row r="184" spans="2:12" x14ac:dyDescent="0.3">
      <c r="F184" s="7"/>
      <c r="I184" s="7"/>
      <c r="L184" s="7"/>
    </row>
    <row r="187" spans="2:12" x14ac:dyDescent="0.3">
      <c r="C187" s="1"/>
      <c r="F187" s="7"/>
      <c r="I187" s="7"/>
      <c r="L187" s="7"/>
    </row>
    <row r="192" spans="2:12" x14ac:dyDescent="0.3">
      <c r="B192" s="1"/>
    </row>
    <row r="194" spans="2:36" x14ac:dyDescent="0.3">
      <c r="B194" s="27"/>
      <c r="N194" s="27"/>
      <c r="Z194" s="27"/>
    </row>
    <row r="197" spans="2:36" x14ac:dyDescent="0.3">
      <c r="B197" s="1"/>
      <c r="N197" s="1"/>
      <c r="Z197" s="1"/>
    </row>
    <row r="198" spans="2:36" x14ac:dyDescent="0.3">
      <c r="D198" s="36"/>
      <c r="E198" s="36"/>
      <c r="F198" s="36"/>
      <c r="G198" s="36"/>
      <c r="H198" s="36"/>
      <c r="I198" s="36"/>
      <c r="J198" s="36"/>
      <c r="K198" s="36"/>
      <c r="L198" s="36"/>
      <c r="P198" s="36"/>
      <c r="Q198" s="36"/>
      <c r="R198" s="36"/>
      <c r="S198" s="36"/>
      <c r="T198" s="36"/>
      <c r="U198" s="36"/>
      <c r="V198" s="36"/>
      <c r="W198" s="36"/>
      <c r="X198" s="36"/>
      <c r="AB198" s="36"/>
      <c r="AC198" s="36"/>
      <c r="AD198" s="36"/>
      <c r="AE198" s="36"/>
      <c r="AF198" s="36"/>
      <c r="AG198" s="36"/>
      <c r="AH198" s="36"/>
      <c r="AI198" s="36"/>
      <c r="AJ198" s="36"/>
    </row>
    <row r="199" spans="2:36" x14ac:dyDescent="0.3">
      <c r="F199" s="7"/>
      <c r="I199" s="7"/>
      <c r="L199" s="7"/>
      <c r="R199" s="7"/>
      <c r="U199" s="7"/>
      <c r="X199" s="7"/>
      <c r="AD199" s="7"/>
      <c r="AG199" s="7"/>
      <c r="AJ199" s="7"/>
    </row>
    <row r="200" spans="2:36" x14ac:dyDescent="0.3">
      <c r="F200" s="7"/>
      <c r="I200" s="7"/>
      <c r="L200" s="7"/>
      <c r="R200" s="7"/>
      <c r="U200" s="7"/>
      <c r="X200" s="7"/>
      <c r="AD200" s="7"/>
      <c r="AG200" s="7"/>
      <c r="AJ200" s="7"/>
    </row>
    <row r="201" spans="2:36" x14ac:dyDescent="0.3">
      <c r="F201" s="7"/>
      <c r="I201" s="7"/>
      <c r="L201" s="7"/>
      <c r="R201" s="7"/>
      <c r="U201" s="7"/>
      <c r="X201" s="7"/>
      <c r="AD201" s="7"/>
      <c r="AG201" s="7"/>
      <c r="AJ201" s="7"/>
    </row>
    <row r="202" spans="2:36" x14ac:dyDescent="0.3">
      <c r="F202" s="7"/>
      <c r="I202" s="7"/>
      <c r="L202" s="7"/>
      <c r="R202" s="7"/>
      <c r="U202" s="7"/>
      <c r="X202" s="7"/>
      <c r="AD202" s="7"/>
      <c r="AG202" s="7"/>
      <c r="AJ202" s="7"/>
    </row>
    <row r="203" spans="2:36" x14ac:dyDescent="0.3">
      <c r="F203" s="7"/>
      <c r="I203" s="7"/>
      <c r="L203" s="7"/>
      <c r="R203" s="7"/>
      <c r="U203" s="7"/>
      <c r="X203" s="7"/>
      <c r="AD203" s="7"/>
      <c r="AG203" s="7"/>
      <c r="AJ203" s="7"/>
    </row>
    <row r="204" spans="2:36" x14ac:dyDescent="0.3">
      <c r="F204" s="7"/>
      <c r="I204" s="7"/>
      <c r="L204" s="7"/>
      <c r="R204" s="7"/>
      <c r="U204" s="7"/>
      <c r="X204" s="7"/>
      <c r="AD204" s="7"/>
      <c r="AG204" s="7"/>
      <c r="AJ204" s="7"/>
    </row>
    <row r="205" spans="2:36" x14ac:dyDescent="0.3">
      <c r="F205" s="7"/>
      <c r="I205" s="7"/>
      <c r="L205" s="7"/>
      <c r="R205" s="7"/>
      <c r="U205" s="7"/>
      <c r="X205" s="7"/>
      <c r="AD205" s="7"/>
      <c r="AG205" s="7"/>
      <c r="AJ205" s="7"/>
    </row>
    <row r="206" spans="2:36" x14ac:dyDescent="0.3">
      <c r="F206" s="7"/>
      <c r="I206" s="7"/>
      <c r="L206" s="7"/>
      <c r="R206" s="7"/>
      <c r="U206" s="7"/>
      <c r="X206" s="7"/>
      <c r="AD206" s="7"/>
      <c r="AG206" s="7"/>
      <c r="AJ206" s="7"/>
    </row>
    <row r="207" spans="2:36" x14ac:dyDescent="0.3">
      <c r="F207" s="7"/>
      <c r="I207" s="7"/>
      <c r="L207" s="7"/>
      <c r="R207" s="7"/>
      <c r="U207" s="7"/>
      <c r="X207" s="7"/>
      <c r="AD207" s="7"/>
      <c r="AG207" s="7"/>
      <c r="AJ207" s="7"/>
    </row>
    <row r="208" spans="2:36" x14ac:dyDescent="0.3">
      <c r="F208" s="7"/>
      <c r="I208" s="7"/>
      <c r="L208" s="7"/>
      <c r="R208" s="7"/>
      <c r="U208" s="7"/>
      <c r="X208" s="7"/>
      <c r="AD208" s="7"/>
      <c r="AG208" s="7"/>
      <c r="AJ208" s="7"/>
    </row>
    <row r="209" spans="2:36" x14ac:dyDescent="0.3">
      <c r="F209" s="7"/>
      <c r="I209" s="7"/>
      <c r="L209" s="7"/>
      <c r="R209" s="7"/>
      <c r="U209" s="7"/>
      <c r="X209" s="7"/>
    </row>
    <row r="210" spans="2:36" x14ac:dyDescent="0.3">
      <c r="R210" s="7"/>
      <c r="U210" s="7"/>
      <c r="X210" s="7"/>
      <c r="AA210" s="1"/>
      <c r="AD210" s="7"/>
      <c r="AG210" s="7"/>
      <c r="AJ210" s="7"/>
    </row>
    <row r="211" spans="2:36" x14ac:dyDescent="0.3">
      <c r="C211" s="1"/>
      <c r="F211" s="7"/>
      <c r="I211" s="7"/>
      <c r="L211" s="7"/>
      <c r="R211" s="7"/>
      <c r="U211" s="7"/>
      <c r="X211" s="7"/>
      <c r="AE211" s="38"/>
      <c r="AI211" s="37"/>
    </row>
    <row r="212" spans="2:36" x14ac:dyDescent="0.3">
      <c r="G212" s="38"/>
      <c r="K212" s="37"/>
      <c r="R212" s="7"/>
      <c r="U212" s="7"/>
      <c r="X212" s="7"/>
    </row>
    <row r="213" spans="2:36" x14ac:dyDescent="0.3">
      <c r="Z213" s="1"/>
    </row>
    <row r="214" spans="2:36" x14ac:dyDescent="0.3">
      <c r="B214" s="1"/>
      <c r="AB214" s="36"/>
      <c r="AC214" s="36"/>
      <c r="AD214" s="36"/>
      <c r="AE214" s="36"/>
      <c r="AF214" s="36"/>
      <c r="AG214" s="36"/>
      <c r="AH214" s="36"/>
      <c r="AI214" s="36"/>
      <c r="AJ214" s="36"/>
    </row>
    <row r="215" spans="2:36" x14ac:dyDescent="0.3">
      <c r="D215" s="36"/>
      <c r="E215" s="36"/>
      <c r="F215" s="36"/>
      <c r="G215" s="36"/>
      <c r="H215" s="36"/>
      <c r="I215" s="36"/>
      <c r="J215" s="36"/>
      <c r="K215" s="36"/>
      <c r="L215" s="36"/>
      <c r="O215" s="1"/>
      <c r="R215" s="7"/>
      <c r="U215" s="7"/>
      <c r="X215" s="7"/>
      <c r="AD215" s="7"/>
      <c r="AG215" s="7"/>
      <c r="AJ215" s="7"/>
    </row>
    <row r="216" spans="2:36" x14ac:dyDescent="0.3">
      <c r="F216" s="7"/>
      <c r="I216" s="7"/>
      <c r="L216" s="7"/>
      <c r="S216" s="38"/>
      <c r="W216" s="37"/>
      <c r="AD216" s="7"/>
      <c r="AG216" s="7"/>
      <c r="AJ216" s="7"/>
    </row>
    <row r="217" spans="2:36" x14ac:dyDescent="0.3">
      <c r="F217" s="7"/>
      <c r="I217" s="7"/>
      <c r="L217" s="7"/>
      <c r="AD217" s="7"/>
      <c r="AG217" s="7"/>
      <c r="AJ217" s="7"/>
    </row>
    <row r="218" spans="2:36" x14ac:dyDescent="0.3">
      <c r="F218" s="7"/>
      <c r="I218" s="7"/>
      <c r="L218" s="7"/>
      <c r="N218" s="1"/>
      <c r="AD218" s="7"/>
      <c r="AG218" s="7"/>
      <c r="AJ218" s="7"/>
    </row>
    <row r="219" spans="2:36" x14ac:dyDescent="0.3">
      <c r="F219" s="7"/>
      <c r="I219" s="7"/>
      <c r="L219" s="7"/>
      <c r="P219" s="36"/>
      <c r="Q219" s="36"/>
      <c r="R219" s="36"/>
      <c r="S219" s="36"/>
      <c r="T219" s="36"/>
      <c r="U219" s="36"/>
      <c r="V219" s="36"/>
      <c r="W219" s="36"/>
      <c r="X219" s="36"/>
      <c r="AD219" s="7"/>
      <c r="AG219" s="7"/>
      <c r="AJ219" s="7"/>
    </row>
    <row r="220" spans="2:36" x14ac:dyDescent="0.3">
      <c r="F220" s="7"/>
      <c r="I220" s="7"/>
      <c r="L220" s="7"/>
      <c r="R220" s="7"/>
      <c r="U220" s="7"/>
      <c r="X220" s="7"/>
    </row>
    <row r="221" spans="2:36" x14ac:dyDescent="0.3">
      <c r="R221" s="7"/>
      <c r="U221" s="7"/>
      <c r="X221" s="7"/>
      <c r="AD221" s="7"/>
      <c r="AG221" s="7"/>
      <c r="AJ221" s="7"/>
    </row>
    <row r="222" spans="2:36" x14ac:dyDescent="0.3">
      <c r="F222" s="7"/>
      <c r="I222" s="7"/>
      <c r="L222" s="7"/>
      <c r="R222" s="7"/>
      <c r="U222" s="7"/>
      <c r="X222" s="7"/>
      <c r="AD222" s="7"/>
      <c r="AG222" s="7"/>
      <c r="AJ222" s="7"/>
    </row>
    <row r="223" spans="2:36" x14ac:dyDescent="0.3">
      <c r="F223" s="7"/>
      <c r="I223" s="7"/>
      <c r="L223" s="7"/>
      <c r="R223" s="7"/>
      <c r="U223" s="7"/>
      <c r="X223" s="7"/>
      <c r="AD223" s="7"/>
      <c r="AG223" s="7"/>
      <c r="AJ223" s="7"/>
    </row>
    <row r="224" spans="2:36" x14ac:dyDescent="0.3">
      <c r="F224" s="7"/>
      <c r="I224" s="7"/>
      <c r="L224" s="7"/>
      <c r="R224" s="7"/>
      <c r="U224" s="7"/>
      <c r="X224" s="7"/>
      <c r="AD224" s="7"/>
      <c r="AG224" s="7"/>
      <c r="AJ224" s="7"/>
    </row>
    <row r="225" spans="3:36" x14ac:dyDescent="0.3">
      <c r="AD225" s="7"/>
      <c r="AG225" s="7"/>
      <c r="AJ225" s="7"/>
    </row>
    <row r="226" spans="3:36" x14ac:dyDescent="0.3">
      <c r="F226" s="7"/>
      <c r="I226" s="7"/>
      <c r="L226" s="7"/>
      <c r="R226" s="7"/>
      <c r="U226" s="7"/>
      <c r="X226" s="7"/>
      <c r="AD226" s="7"/>
      <c r="AG226" s="7"/>
      <c r="AJ226" s="7"/>
    </row>
    <row r="227" spans="3:36" x14ac:dyDescent="0.3">
      <c r="F227" s="7"/>
      <c r="I227" s="7"/>
      <c r="L227" s="7"/>
      <c r="R227" s="7"/>
      <c r="U227" s="7"/>
      <c r="X227" s="7"/>
    </row>
    <row r="228" spans="3:36" x14ac:dyDescent="0.3">
      <c r="F228" s="7"/>
      <c r="I228" s="7"/>
      <c r="L228" s="7"/>
      <c r="R228" s="7"/>
      <c r="U228" s="7"/>
      <c r="X228" s="7"/>
    </row>
    <row r="229" spans="3:36" x14ac:dyDescent="0.3">
      <c r="F229" s="7"/>
      <c r="I229" s="7"/>
      <c r="L229" s="7"/>
      <c r="R229" s="7"/>
      <c r="U229" s="7"/>
      <c r="X229" s="7"/>
    </row>
    <row r="230" spans="3:36" x14ac:dyDescent="0.3">
      <c r="R230" s="7"/>
      <c r="U230" s="7"/>
      <c r="X230" s="7"/>
      <c r="AA230" s="1"/>
      <c r="AD230" s="7"/>
      <c r="AG230" s="7"/>
      <c r="AJ230" s="7"/>
    </row>
    <row r="231" spans="3:36" x14ac:dyDescent="0.3">
      <c r="R231" s="7"/>
      <c r="U231" s="7"/>
      <c r="X231" s="7"/>
    </row>
    <row r="232" spans="3:36" x14ac:dyDescent="0.3">
      <c r="R232" s="7"/>
      <c r="U232" s="7"/>
      <c r="X232" s="7"/>
    </row>
    <row r="233" spans="3:36" x14ac:dyDescent="0.3">
      <c r="C233" s="1"/>
      <c r="F233" s="7"/>
      <c r="I233" s="7"/>
      <c r="L233" s="7"/>
      <c r="R233" s="7"/>
      <c r="U233" s="7"/>
      <c r="X233" s="7"/>
      <c r="Z233" s="1"/>
    </row>
    <row r="234" spans="3:36" x14ac:dyDescent="0.3">
      <c r="AB234" s="36"/>
      <c r="AC234" s="36"/>
      <c r="AD234" s="36"/>
      <c r="AE234" s="36"/>
      <c r="AF234" s="36"/>
      <c r="AG234" s="36"/>
      <c r="AH234" s="36"/>
      <c r="AI234" s="36"/>
      <c r="AJ234" s="36"/>
    </row>
    <row r="235" spans="3:36" x14ac:dyDescent="0.3">
      <c r="AD235" s="7"/>
      <c r="AG235" s="7"/>
      <c r="AJ235" s="7"/>
    </row>
    <row r="236" spans="3:36" x14ac:dyDescent="0.3">
      <c r="AD236" s="7"/>
      <c r="AG236" s="7"/>
      <c r="AJ236" s="7"/>
    </row>
    <row r="237" spans="3:36" x14ac:dyDescent="0.3">
      <c r="O237" s="1"/>
      <c r="R237" s="7"/>
      <c r="U237" s="7"/>
      <c r="X237" s="7"/>
      <c r="AD237" s="7"/>
      <c r="AG237" s="7"/>
      <c r="AJ237" s="7"/>
    </row>
    <row r="238" spans="3:36" x14ac:dyDescent="0.3">
      <c r="AD238" s="7"/>
      <c r="AG238" s="7"/>
      <c r="AJ238" s="7"/>
    </row>
    <row r="239" spans="3:36" x14ac:dyDescent="0.3">
      <c r="AD239" s="7"/>
      <c r="AG239" s="7"/>
      <c r="AJ239" s="7"/>
    </row>
    <row r="240" spans="3:36" x14ac:dyDescent="0.3">
      <c r="N240" s="1"/>
      <c r="AD240" s="7"/>
      <c r="AG240" s="7"/>
      <c r="AJ240" s="7"/>
    </row>
    <row r="241" spans="15:36" x14ac:dyDescent="0.3">
      <c r="P241" s="36"/>
      <c r="Q241" s="36"/>
      <c r="R241" s="36"/>
      <c r="S241" s="36"/>
      <c r="T241" s="36"/>
      <c r="U241" s="36"/>
      <c r="V241" s="36"/>
      <c r="W241" s="36"/>
      <c r="X241" s="36"/>
      <c r="AD241" s="7"/>
      <c r="AG241" s="7"/>
      <c r="AJ241" s="7"/>
    </row>
    <row r="242" spans="15:36" x14ac:dyDescent="0.3">
      <c r="R242" s="7"/>
      <c r="U242" s="7"/>
      <c r="X242" s="7"/>
      <c r="AD242" s="7"/>
      <c r="AG242" s="7"/>
      <c r="AJ242" s="7"/>
    </row>
    <row r="243" spans="15:36" x14ac:dyDescent="0.3">
      <c r="R243" s="7"/>
      <c r="U243" s="7"/>
      <c r="X243" s="7"/>
      <c r="AD243" s="7"/>
      <c r="AG243" s="7"/>
      <c r="AJ243" s="7"/>
    </row>
    <row r="244" spans="15:36" x14ac:dyDescent="0.3">
      <c r="R244" s="7"/>
      <c r="U244" s="7"/>
      <c r="X244" s="7"/>
      <c r="AD244" s="7"/>
      <c r="AG244" s="7"/>
      <c r="AJ244" s="7"/>
    </row>
    <row r="245" spans="15:36" x14ac:dyDescent="0.3">
      <c r="R245" s="7"/>
      <c r="U245" s="7"/>
      <c r="X245" s="7"/>
      <c r="AD245" s="7"/>
      <c r="AG245" s="7"/>
      <c r="AJ245" s="7"/>
    </row>
    <row r="246" spans="15:36" x14ac:dyDescent="0.3">
      <c r="R246" s="7"/>
      <c r="U246" s="7"/>
      <c r="X246" s="7"/>
    </row>
    <row r="247" spans="15:36" x14ac:dyDescent="0.3">
      <c r="R247" s="7"/>
      <c r="U247" s="7"/>
      <c r="X247" s="7"/>
    </row>
    <row r="248" spans="15:36" x14ac:dyDescent="0.3">
      <c r="R248" s="7"/>
      <c r="U248" s="7"/>
      <c r="X248" s="7"/>
      <c r="AA248" s="1"/>
      <c r="AD248" s="7"/>
      <c r="AG248" s="7"/>
      <c r="AJ248" s="7"/>
    </row>
    <row r="249" spans="15:36" x14ac:dyDescent="0.3">
      <c r="R249" s="7"/>
      <c r="U249" s="7"/>
      <c r="X249" s="7"/>
    </row>
    <row r="250" spans="15:36" x14ac:dyDescent="0.3">
      <c r="R250" s="7"/>
      <c r="U250" s="7"/>
      <c r="X250" s="7"/>
    </row>
    <row r="251" spans="15:36" x14ac:dyDescent="0.3">
      <c r="R251" s="7"/>
      <c r="U251" s="7"/>
      <c r="X251" s="7"/>
    </row>
    <row r="254" spans="15:36" x14ac:dyDescent="0.3">
      <c r="O254" s="1"/>
      <c r="R254" s="7"/>
      <c r="U254" s="7"/>
      <c r="X254" s="7"/>
    </row>
    <row r="260" spans="2:36" x14ac:dyDescent="0.3">
      <c r="B260" s="1"/>
    </row>
    <row r="262" spans="2:36" x14ac:dyDescent="0.3">
      <c r="B262" s="27"/>
      <c r="N262" s="27"/>
      <c r="Z262" s="27"/>
    </row>
    <row r="265" spans="2:36" x14ac:dyDescent="0.3">
      <c r="B265" s="1"/>
      <c r="N265" s="1"/>
      <c r="Z265" s="1"/>
    </row>
    <row r="266" spans="2:36" x14ac:dyDescent="0.3">
      <c r="D266" s="36"/>
      <c r="E266" s="36"/>
      <c r="F266" s="36"/>
      <c r="G266" s="36"/>
      <c r="H266" s="36"/>
      <c r="I266" s="36"/>
      <c r="J266" s="36"/>
      <c r="K266" s="36"/>
      <c r="L266" s="36"/>
      <c r="P266" s="36"/>
      <c r="Q266" s="36"/>
      <c r="R266" s="36"/>
      <c r="S266" s="36"/>
      <c r="T266" s="36"/>
      <c r="U266" s="36"/>
      <c r="V266" s="36"/>
      <c r="W266" s="36"/>
      <c r="X266" s="36"/>
      <c r="AB266" s="36"/>
      <c r="AC266" s="36"/>
      <c r="AD266" s="36"/>
      <c r="AE266" s="36"/>
      <c r="AF266" s="36"/>
      <c r="AG266" s="36"/>
      <c r="AH266" s="36"/>
      <c r="AI266" s="36"/>
      <c r="AJ266" s="36"/>
    </row>
    <row r="267" spans="2:36" x14ac:dyDescent="0.3">
      <c r="F267" s="7"/>
      <c r="I267" s="7"/>
      <c r="L267" s="7"/>
      <c r="R267" s="7"/>
      <c r="U267" s="7"/>
      <c r="X267" s="7"/>
      <c r="AD267" s="7"/>
      <c r="AG267" s="7"/>
      <c r="AJ267" s="7"/>
    </row>
    <row r="268" spans="2:36" x14ac:dyDescent="0.3">
      <c r="F268" s="7"/>
      <c r="I268" s="7"/>
      <c r="L268" s="7"/>
      <c r="R268" s="7"/>
      <c r="U268" s="7"/>
      <c r="X268" s="7"/>
      <c r="AD268" s="7"/>
      <c r="AG268" s="7"/>
      <c r="AJ268" s="7"/>
    </row>
    <row r="269" spans="2:36" x14ac:dyDescent="0.3">
      <c r="F269" s="7"/>
      <c r="I269" s="7"/>
      <c r="L269" s="7"/>
      <c r="R269" s="7"/>
      <c r="U269" s="7"/>
      <c r="X269" s="7"/>
      <c r="AD269" s="7"/>
      <c r="AG269" s="7"/>
      <c r="AJ269" s="7"/>
    </row>
    <row r="270" spans="2:36" x14ac:dyDescent="0.3">
      <c r="F270" s="7"/>
      <c r="I270" s="7"/>
      <c r="L270" s="7"/>
      <c r="R270" s="7"/>
      <c r="U270" s="7"/>
      <c r="X270" s="7"/>
      <c r="AD270" s="7"/>
      <c r="AG270" s="7"/>
      <c r="AJ270" s="7"/>
    </row>
    <row r="271" spans="2:36" x14ac:dyDescent="0.3">
      <c r="F271" s="7"/>
      <c r="I271" s="7"/>
      <c r="L271" s="7"/>
      <c r="R271" s="7"/>
      <c r="U271" s="7"/>
      <c r="X271" s="7"/>
      <c r="AD271" s="7"/>
      <c r="AG271" s="7"/>
      <c r="AJ271" s="7"/>
    </row>
    <row r="272" spans="2:36" x14ac:dyDescent="0.3">
      <c r="F272" s="7"/>
      <c r="I272" s="7"/>
      <c r="L272" s="7"/>
      <c r="R272" s="7"/>
      <c r="U272" s="7"/>
      <c r="X272" s="7"/>
      <c r="AD272" s="7"/>
      <c r="AG272" s="7"/>
      <c r="AJ272" s="7"/>
    </row>
    <row r="273" spans="2:36" x14ac:dyDescent="0.3">
      <c r="F273" s="7"/>
      <c r="I273" s="7"/>
      <c r="L273" s="7"/>
      <c r="R273" s="7"/>
      <c r="U273" s="7"/>
      <c r="X273" s="7"/>
      <c r="AD273" s="7"/>
      <c r="AG273" s="7"/>
      <c r="AJ273" s="7"/>
    </row>
    <row r="274" spans="2:36" x14ac:dyDescent="0.3">
      <c r="F274" s="7"/>
      <c r="I274" s="7"/>
      <c r="L274" s="7"/>
      <c r="R274" s="7"/>
      <c r="U274" s="7"/>
      <c r="X274" s="7"/>
      <c r="AD274" s="7"/>
      <c r="AG274" s="7"/>
      <c r="AJ274" s="7"/>
    </row>
    <row r="275" spans="2:36" x14ac:dyDescent="0.3">
      <c r="F275" s="7"/>
      <c r="I275" s="7"/>
      <c r="L275" s="7"/>
      <c r="R275" s="7"/>
      <c r="U275" s="7"/>
      <c r="X275" s="7"/>
      <c r="AD275" s="7"/>
      <c r="AG275" s="7"/>
      <c r="AJ275" s="7"/>
    </row>
    <row r="276" spans="2:36" x14ac:dyDescent="0.3">
      <c r="F276" s="7"/>
      <c r="I276" s="7"/>
      <c r="L276" s="7"/>
      <c r="R276" s="7"/>
      <c r="U276" s="7"/>
      <c r="X276" s="7"/>
    </row>
    <row r="277" spans="2:36" x14ac:dyDescent="0.3">
      <c r="F277" s="7"/>
      <c r="I277" s="7"/>
      <c r="L277" s="7"/>
      <c r="R277" s="7"/>
      <c r="U277" s="7"/>
      <c r="X277" s="7"/>
      <c r="AA277" s="1"/>
      <c r="AD277" s="7"/>
      <c r="AG277" s="7"/>
      <c r="AJ277" s="7"/>
    </row>
    <row r="278" spans="2:36" x14ac:dyDescent="0.3">
      <c r="F278" s="7"/>
      <c r="I278" s="7"/>
      <c r="L278" s="7"/>
      <c r="R278" s="7"/>
      <c r="U278" s="7"/>
      <c r="X278" s="7"/>
      <c r="AE278" s="38"/>
      <c r="AI278" s="37"/>
    </row>
    <row r="279" spans="2:36" x14ac:dyDescent="0.3">
      <c r="F279" s="7"/>
      <c r="I279" s="7"/>
      <c r="L279" s="7"/>
      <c r="R279" s="7"/>
      <c r="U279" s="7"/>
      <c r="X279" s="7"/>
    </row>
    <row r="280" spans="2:36" x14ac:dyDescent="0.3">
      <c r="R280" s="7"/>
      <c r="U280" s="7"/>
      <c r="X280" s="7"/>
      <c r="Z280" s="1"/>
    </row>
    <row r="281" spans="2:36" x14ac:dyDescent="0.3">
      <c r="C281" s="1"/>
      <c r="F281" s="7"/>
      <c r="I281" s="7"/>
      <c r="L281" s="7"/>
      <c r="AB281" s="36"/>
      <c r="AC281" s="36"/>
      <c r="AD281" s="36"/>
      <c r="AE281" s="36"/>
      <c r="AF281" s="36"/>
      <c r="AG281" s="36"/>
      <c r="AH281" s="36"/>
      <c r="AI281" s="36"/>
      <c r="AJ281" s="36"/>
    </row>
    <row r="282" spans="2:36" x14ac:dyDescent="0.3">
      <c r="K282" s="37"/>
      <c r="AD282" s="7"/>
      <c r="AG282" s="7"/>
      <c r="AJ282" s="7"/>
    </row>
    <row r="283" spans="2:36" x14ac:dyDescent="0.3">
      <c r="O283" s="1"/>
      <c r="R283" s="7"/>
      <c r="U283" s="7"/>
      <c r="X283" s="7"/>
      <c r="AD283" s="7"/>
      <c r="AG283" s="7"/>
      <c r="AJ283" s="7"/>
    </row>
    <row r="284" spans="2:36" x14ac:dyDescent="0.3">
      <c r="B284" s="1"/>
      <c r="S284" s="38"/>
      <c r="W284" s="37"/>
      <c r="AD284" s="7"/>
      <c r="AG284" s="7"/>
      <c r="AJ284" s="7"/>
    </row>
    <row r="285" spans="2:36" x14ac:dyDescent="0.3">
      <c r="D285" s="36"/>
      <c r="E285" s="36"/>
      <c r="F285" s="36"/>
      <c r="G285" s="36"/>
      <c r="H285" s="36"/>
      <c r="I285" s="36"/>
      <c r="J285" s="36"/>
      <c r="K285" s="36"/>
      <c r="L285" s="36"/>
      <c r="AD285" s="7"/>
      <c r="AG285" s="7"/>
      <c r="AJ285" s="7"/>
    </row>
    <row r="286" spans="2:36" x14ac:dyDescent="0.3">
      <c r="F286" s="7"/>
      <c r="I286" s="7"/>
      <c r="L286" s="7"/>
      <c r="N286" s="1"/>
      <c r="AD286" s="7"/>
      <c r="AG286" s="7"/>
      <c r="AJ286" s="7"/>
    </row>
    <row r="287" spans="2:36" x14ac:dyDescent="0.3">
      <c r="F287" s="7"/>
      <c r="I287" s="7"/>
      <c r="L287" s="7"/>
      <c r="P287" s="36"/>
      <c r="Q287" s="36"/>
      <c r="R287" s="36"/>
      <c r="S287" s="36"/>
      <c r="T287" s="36"/>
      <c r="U287" s="36"/>
      <c r="V287" s="36"/>
      <c r="W287" s="36"/>
      <c r="X287" s="36"/>
    </row>
    <row r="288" spans="2:36" x14ac:dyDescent="0.3">
      <c r="F288" s="7"/>
      <c r="I288" s="7"/>
      <c r="L288" s="7"/>
      <c r="R288" s="7"/>
      <c r="U288" s="7"/>
      <c r="X288" s="7"/>
      <c r="AD288" s="7"/>
      <c r="AG288" s="7"/>
      <c r="AJ288" s="7"/>
    </row>
    <row r="289" spans="2:36" x14ac:dyDescent="0.3">
      <c r="F289" s="7"/>
      <c r="I289" s="7"/>
      <c r="L289" s="7"/>
      <c r="R289" s="7"/>
      <c r="U289" s="7"/>
      <c r="X289" s="7"/>
      <c r="AD289" s="7"/>
      <c r="AG289" s="7"/>
      <c r="AJ289" s="7"/>
    </row>
    <row r="290" spans="2:36" x14ac:dyDescent="0.3">
      <c r="F290" s="7"/>
      <c r="I290" s="7"/>
      <c r="L290" s="7"/>
      <c r="R290" s="7"/>
      <c r="U290" s="7"/>
      <c r="X290" s="7"/>
      <c r="AD290" s="7"/>
      <c r="AG290" s="7"/>
      <c r="AJ290" s="7"/>
    </row>
    <row r="291" spans="2:36" x14ac:dyDescent="0.3">
      <c r="F291" s="7"/>
      <c r="I291" s="7"/>
      <c r="L291" s="7"/>
      <c r="R291" s="7"/>
      <c r="U291" s="7"/>
      <c r="X291" s="7"/>
    </row>
    <row r="292" spans="2:36" x14ac:dyDescent="0.3">
      <c r="F292" s="7"/>
      <c r="I292" s="7"/>
      <c r="L292" s="7"/>
      <c r="R292" s="7"/>
      <c r="U292" s="7"/>
      <c r="X292" s="7"/>
    </row>
    <row r="293" spans="2:36" x14ac:dyDescent="0.3">
      <c r="R293" s="7"/>
      <c r="U293" s="7"/>
      <c r="X293" s="7"/>
    </row>
    <row r="294" spans="2:36" x14ac:dyDescent="0.3">
      <c r="F294" s="7"/>
      <c r="I294" s="7"/>
      <c r="L294" s="7"/>
      <c r="R294" s="7"/>
      <c r="U294" s="7"/>
      <c r="X294" s="7"/>
    </row>
    <row r="295" spans="2:36" x14ac:dyDescent="0.3">
      <c r="F295" s="7"/>
      <c r="I295" s="7"/>
      <c r="L295" s="7"/>
      <c r="R295" s="7"/>
      <c r="U295" s="7"/>
      <c r="X295" s="7"/>
      <c r="AA295" s="1"/>
      <c r="AD295" s="7"/>
      <c r="AG295" s="7"/>
      <c r="AJ295" s="7"/>
    </row>
    <row r="296" spans="2:36" x14ac:dyDescent="0.3">
      <c r="F296" s="7"/>
      <c r="I296" s="7"/>
      <c r="L296" s="7"/>
      <c r="R296" s="7"/>
      <c r="U296" s="7"/>
      <c r="X296" s="7"/>
    </row>
    <row r="297" spans="2:36" x14ac:dyDescent="0.3">
      <c r="F297" s="7"/>
      <c r="I297" s="7"/>
      <c r="L297" s="7"/>
      <c r="R297" s="7"/>
      <c r="U297" s="7"/>
      <c r="X297" s="7"/>
    </row>
    <row r="298" spans="2:36" x14ac:dyDescent="0.3">
      <c r="R298" s="7"/>
      <c r="U298" s="7"/>
      <c r="X298" s="7"/>
    </row>
    <row r="299" spans="2:36" x14ac:dyDescent="0.3">
      <c r="R299" s="7"/>
      <c r="U299" s="7"/>
      <c r="X299" s="7"/>
    </row>
    <row r="300" spans="2:36" x14ac:dyDescent="0.3">
      <c r="R300" s="7"/>
      <c r="U300" s="7"/>
      <c r="X300" s="7"/>
    </row>
    <row r="301" spans="2:36" x14ac:dyDescent="0.3">
      <c r="C301" s="1"/>
      <c r="F301" s="7"/>
      <c r="I301" s="7"/>
      <c r="L301" s="7"/>
    </row>
    <row r="304" spans="2:36" x14ac:dyDescent="0.3">
      <c r="B304" s="1"/>
      <c r="O304" s="1"/>
      <c r="R304" s="7"/>
      <c r="U304" s="7"/>
      <c r="X304" s="7"/>
    </row>
    <row r="305" spans="4:12" x14ac:dyDescent="0.3">
      <c r="D305" s="36"/>
      <c r="E305" s="36"/>
      <c r="F305" s="36"/>
      <c r="G305" s="36"/>
      <c r="H305" s="36"/>
      <c r="I305" s="36"/>
      <c r="J305" s="36"/>
      <c r="K305" s="36"/>
      <c r="L305" s="36"/>
    </row>
    <row r="306" spans="4:12" x14ac:dyDescent="0.3">
      <c r="F306" s="7"/>
      <c r="I306" s="7"/>
      <c r="L306" s="7"/>
    </row>
    <row r="307" spans="4:12" x14ac:dyDescent="0.3">
      <c r="F307" s="7"/>
      <c r="I307" s="7"/>
      <c r="L307" s="7"/>
    </row>
    <row r="308" spans="4:12" x14ac:dyDescent="0.3">
      <c r="F308" s="7"/>
      <c r="I308" s="7"/>
      <c r="L308" s="7"/>
    </row>
    <row r="309" spans="4:12" x14ac:dyDescent="0.3">
      <c r="F309" s="7"/>
      <c r="I309" s="7"/>
      <c r="L309" s="7"/>
    </row>
    <row r="310" spans="4:12" x14ac:dyDescent="0.3">
      <c r="F310" s="7"/>
      <c r="I310" s="7"/>
      <c r="L310" s="7"/>
    </row>
    <row r="311" spans="4:12" x14ac:dyDescent="0.3">
      <c r="F311" s="7"/>
      <c r="I311" s="7"/>
      <c r="L311" s="7"/>
    </row>
    <row r="312" spans="4:12" x14ac:dyDescent="0.3">
      <c r="F312" s="7"/>
      <c r="I312" s="7"/>
      <c r="L312" s="7"/>
    </row>
    <row r="313" spans="4:12" x14ac:dyDescent="0.3">
      <c r="F313" s="7"/>
      <c r="I313" s="7"/>
      <c r="L313" s="7"/>
    </row>
    <row r="314" spans="4:12" x14ac:dyDescent="0.3">
      <c r="F314" s="7"/>
      <c r="I314" s="7"/>
      <c r="L314" s="7"/>
    </row>
    <row r="315" spans="4:12" x14ac:dyDescent="0.3">
      <c r="F315" s="7"/>
      <c r="I315" s="7"/>
      <c r="L315" s="7"/>
    </row>
    <row r="316" spans="4:12" x14ac:dyDescent="0.3">
      <c r="F316" s="7"/>
      <c r="I316" s="7"/>
      <c r="L316" s="7"/>
    </row>
    <row r="317" spans="4:12" x14ac:dyDescent="0.3">
      <c r="F317" s="7"/>
      <c r="I317" s="7"/>
      <c r="L317" s="7"/>
    </row>
    <row r="318" spans="4:12" x14ac:dyDescent="0.3">
      <c r="F318" s="7"/>
      <c r="I318" s="7"/>
      <c r="L318" s="7"/>
    </row>
    <row r="319" spans="4:12" x14ac:dyDescent="0.3">
      <c r="F319" s="7"/>
    </row>
    <row r="322" spans="3:12" x14ac:dyDescent="0.3">
      <c r="C322" s="1" t="s">
        <v>0</v>
      </c>
      <c r="D322">
        <f>SUM(D306:D319)</f>
        <v>0</v>
      </c>
      <c r="E322">
        <f>SUM(E306:E319)</f>
        <v>0</v>
      </c>
      <c r="F322" s="7" t="e">
        <f>(E322/D322)*100</f>
        <v>#DIV/0!</v>
      </c>
      <c r="G322">
        <f>SUM(G306:G321)</f>
        <v>0</v>
      </c>
      <c r="H322">
        <f>SUM(H306:H321)</f>
        <v>0</v>
      </c>
      <c r="I322" s="7" t="e">
        <f>(H322/G322)*100</f>
        <v>#DIV/0!</v>
      </c>
      <c r="J322">
        <f>SUM(J306:J321)</f>
        <v>0</v>
      </c>
      <c r="K322">
        <f>SUM(K306:K321)</f>
        <v>0</v>
      </c>
      <c r="L322" s="7" t="e">
        <f>(K322/J322)*100</f>
        <v>#DIV/0!</v>
      </c>
    </row>
    <row r="323" spans="3:12" x14ac:dyDescent="0.3">
      <c r="D323">
        <f>75/7</f>
        <v>10.714285714285714</v>
      </c>
      <c r="G323">
        <f>30/7</f>
        <v>4.2857142857142856</v>
      </c>
      <c r="J323">
        <f>534/7</f>
        <v>76.285714285714292</v>
      </c>
    </row>
  </sheetData>
  <mergeCells count="3">
    <mergeCell ref="D8:N8"/>
    <mergeCell ref="D15:N15"/>
    <mergeCell ref="D22:N22"/>
  </mergeCells>
  <conditionalFormatting sqref="C28:C29">
    <cfRule type="duplicateValues" dxfId="0" priority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CC393-30A0-4D3C-85E0-9619300BE9C6}">
  <dimension ref="A3:L13"/>
  <sheetViews>
    <sheetView workbookViewId="0">
      <selection activeCell="A3" sqref="A3"/>
    </sheetView>
  </sheetViews>
  <sheetFormatPr baseColWidth="10" defaultRowHeight="14.4" x14ac:dyDescent="0.3"/>
  <sheetData>
    <row r="3" spans="1:12" x14ac:dyDescent="0.3">
      <c r="A3" s="1" t="s">
        <v>108</v>
      </c>
      <c r="D3" s="8"/>
    </row>
    <row r="6" spans="1:12" x14ac:dyDescent="0.3">
      <c r="D6" s="40" t="s">
        <v>67</v>
      </c>
      <c r="E6" s="40"/>
      <c r="F6" s="40"/>
      <c r="G6" s="40"/>
      <c r="H6" s="40"/>
      <c r="I6" s="40"/>
      <c r="J6" s="40"/>
      <c r="K6" s="40"/>
      <c r="L6" s="40"/>
    </row>
    <row r="7" spans="1:12" x14ac:dyDescent="0.3">
      <c r="C7" s="25"/>
      <c r="D7" s="43" t="s">
        <v>54</v>
      </c>
      <c r="E7" s="43"/>
      <c r="F7" s="43"/>
      <c r="G7" s="43" t="s">
        <v>55</v>
      </c>
      <c r="H7" s="43"/>
      <c r="I7" s="43"/>
      <c r="J7" s="43" t="s">
        <v>56</v>
      </c>
      <c r="K7" s="43"/>
      <c r="L7" s="43"/>
    </row>
    <row r="8" spans="1:12" x14ac:dyDescent="0.3">
      <c r="C8" s="23" t="s">
        <v>57</v>
      </c>
      <c r="D8" s="39">
        <v>66.400000000000006</v>
      </c>
      <c r="E8" s="39">
        <v>60.9</v>
      </c>
      <c r="F8" s="39">
        <v>67.5</v>
      </c>
      <c r="G8" s="39">
        <v>10.5</v>
      </c>
      <c r="H8" s="39">
        <v>6</v>
      </c>
      <c r="I8" s="39">
        <v>13</v>
      </c>
      <c r="J8" s="39">
        <v>23</v>
      </c>
      <c r="K8" s="39">
        <v>29</v>
      </c>
      <c r="L8" s="39">
        <v>19.3</v>
      </c>
    </row>
    <row r="9" spans="1:12" x14ac:dyDescent="0.3">
      <c r="C9" s="23" t="s">
        <v>58</v>
      </c>
      <c r="D9" s="39">
        <v>67</v>
      </c>
      <c r="E9" s="39">
        <v>67.3</v>
      </c>
      <c r="F9" s="39">
        <v>66.400000000000006</v>
      </c>
      <c r="G9" s="39">
        <v>10.7</v>
      </c>
      <c r="H9" s="39">
        <v>9.8000000000000007</v>
      </c>
      <c r="I9" s="39">
        <v>8.9</v>
      </c>
      <c r="J9" s="39">
        <v>22.3</v>
      </c>
      <c r="K9" s="39">
        <v>22.9</v>
      </c>
      <c r="L9" s="39">
        <v>24.7</v>
      </c>
    </row>
    <row r="10" spans="1:12" x14ac:dyDescent="0.3">
      <c r="C10" s="23" t="s">
        <v>59</v>
      </c>
      <c r="D10" s="39">
        <v>67.5</v>
      </c>
      <c r="E10" s="39">
        <v>67.8</v>
      </c>
      <c r="F10" s="39">
        <v>65.599999999999994</v>
      </c>
      <c r="G10" s="39">
        <v>7.5</v>
      </c>
      <c r="H10" s="39">
        <v>9.6</v>
      </c>
      <c r="I10" s="39">
        <v>8.9</v>
      </c>
      <c r="J10" s="39">
        <v>25</v>
      </c>
      <c r="K10" s="39">
        <v>22.6</v>
      </c>
      <c r="L10" s="39">
        <v>25.6</v>
      </c>
    </row>
    <row r="11" spans="1:12" x14ac:dyDescent="0.3">
      <c r="C11" s="23" t="s">
        <v>60</v>
      </c>
      <c r="D11" s="39">
        <v>38.4</v>
      </c>
      <c r="E11" s="39">
        <v>39.200000000000003</v>
      </c>
      <c r="F11" s="39">
        <v>58.6</v>
      </c>
      <c r="G11" s="39">
        <v>13.6</v>
      </c>
      <c r="H11" s="39">
        <v>10.4</v>
      </c>
      <c r="I11" s="39">
        <v>14.7</v>
      </c>
      <c r="J11" s="39">
        <v>48</v>
      </c>
      <c r="K11" s="39">
        <v>50.4</v>
      </c>
      <c r="L11" s="39">
        <v>26.7</v>
      </c>
    </row>
    <row r="12" spans="1:12" x14ac:dyDescent="0.3">
      <c r="C12" s="23" t="s">
        <v>61</v>
      </c>
      <c r="D12" s="39">
        <v>13.5</v>
      </c>
      <c r="E12" s="39">
        <v>9.4</v>
      </c>
      <c r="F12" s="39">
        <v>8.5</v>
      </c>
      <c r="G12" s="39">
        <v>4</v>
      </c>
      <c r="H12" s="39">
        <v>1</v>
      </c>
      <c r="I12" s="39">
        <v>2.5</v>
      </c>
      <c r="J12" s="39">
        <v>82.5</v>
      </c>
      <c r="K12" s="39">
        <v>89.6</v>
      </c>
      <c r="L12" s="39">
        <v>88.9</v>
      </c>
    </row>
    <row r="13" spans="1:12" x14ac:dyDescent="0.3">
      <c r="C13" s="23" t="s">
        <v>62</v>
      </c>
      <c r="D13" s="39">
        <v>9.43</v>
      </c>
      <c r="E13" s="39">
        <v>8.93</v>
      </c>
      <c r="F13" s="39">
        <v>8.51</v>
      </c>
      <c r="G13" s="39">
        <v>2.4300000000000002</v>
      </c>
      <c r="H13" s="39">
        <v>2.95</v>
      </c>
      <c r="I13" s="39">
        <v>3.29</v>
      </c>
      <c r="J13" s="39">
        <v>88.14</v>
      </c>
      <c r="K13" s="39">
        <v>88.12</v>
      </c>
      <c r="L13" s="39">
        <v>88.21</v>
      </c>
    </row>
  </sheetData>
  <mergeCells count="4">
    <mergeCell ref="D7:F7"/>
    <mergeCell ref="G7:I7"/>
    <mergeCell ref="J7:L7"/>
    <mergeCell ref="D6:L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C8877-7A09-42D2-9A84-FDD1495B1A31}">
  <dimension ref="A3:M12"/>
  <sheetViews>
    <sheetView workbookViewId="0">
      <selection activeCell="A3" sqref="A3"/>
    </sheetView>
  </sheetViews>
  <sheetFormatPr baseColWidth="10" defaultRowHeight="14.4" x14ac:dyDescent="0.3"/>
  <sheetData>
    <row r="3" spans="1:13" x14ac:dyDescent="0.3">
      <c r="A3" s="1" t="s">
        <v>109</v>
      </c>
      <c r="D3" s="8"/>
    </row>
    <row r="6" spans="1:13" x14ac:dyDescent="0.3">
      <c r="D6" s="40" t="s">
        <v>67</v>
      </c>
      <c r="E6" s="40"/>
      <c r="F6" s="40"/>
      <c r="G6" s="40"/>
      <c r="H6" s="40"/>
      <c r="I6" s="40"/>
      <c r="J6" s="40"/>
      <c r="K6" s="40"/>
      <c r="L6" s="40"/>
      <c r="M6" s="40"/>
    </row>
    <row r="7" spans="1:13" x14ac:dyDescent="0.3">
      <c r="D7" s="25"/>
      <c r="E7" s="43" t="s">
        <v>54</v>
      </c>
      <c r="F7" s="43"/>
      <c r="G7" s="43"/>
      <c r="H7" s="43" t="s">
        <v>55</v>
      </c>
      <c r="I7" s="43"/>
      <c r="J7" s="43"/>
      <c r="K7" s="43" t="s">
        <v>56</v>
      </c>
      <c r="L7" s="43"/>
      <c r="M7" s="43"/>
    </row>
    <row r="8" spans="1:13" x14ac:dyDescent="0.3">
      <c r="D8" s="23" t="s">
        <v>57</v>
      </c>
      <c r="E8" s="39">
        <v>66.260000000000005</v>
      </c>
      <c r="F8" s="39">
        <v>67.27</v>
      </c>
      <c r="G8" s="39">
        <v>64.55</v>
      </c>
      <c r="H8" s="39">
        <v>6.56</v>
      </c>
      <c r="I8" s="39">
        <v>8.2899999999999991</v>
      </c>
      <c r="J8" s="39">
        <v>8.08</v>
      </c>
      <c r="K8" s="39">
        <v>27.18</v>
      </c>
      <c r="L8" s="39">
        <v>24.43</v>
      </c>
      <c r="M8" s="39">
        <v>27.37</v>
      </c>
    </row>
    <row r="9" spans="1:13" x14ac:dyDescent="0.3">
      <c r="D9" s="23" t="s">
        <v>63</v>
      </c>
      <c r="E9" s="39">
        <v>13.5</v>
      </c>
      <c r="F9" s="39">
        <v>9.4</v>
      </c>
      <c r="G9" s="39">
        <v>8.5</v>
      </c>
      <c r="H9" s="39">
        <v>4</v>
      </c>
      <c r="I9" s="39">
        <v>1</v>
      </c>
      <c r="J9" s="39">
        <v>2.5</v>
      </c>
      <c r="K9" s="39">
        <v>82.5</v>
      </c>
      <c r="L9" s="39">
        <v>89.6</v>
      </c>
      <c r="M9" s="39">
        <v>88.9</v>
      </c>
    </row>
    <row r="10" spans="1:13" x14ac:dyDescent="0.3">
      <c r="D10" s="23" t="s">
        <v>64</v>
      </c>
      <c r="E10" s="39">
        <v>32.51</v>
      </c>
      <c r="F10" s="39">
        <v>32.909999999999997</v>
      </c>
      <c r="G10" s="39">
        <v>35.58</v>
      </c>
      <c r="H10" s="39">
        <v>5.62</v>
      </c>
      <c r="I10" s="39">
        <v>4.53</v>
      </c>
      <c r="J10" s="39">
        <v>4.3600000000000003</v>
      </c>
      <c r="K10" s="39">
        <v>61.88</v>
      </c>
      <c r="L10" s="39">
        <v>62.56</v>
      </c>
      <c r="M10" s="39">
        <v>60.06</v>
      </c>
    </row>
    <row r="11" spans="1:13" x14ac:dyDescent="0.3">
      <c r="D11" s="23" t="s">
        <v>65</v>
      </c>
      <c r="E11" s="39">
        <v>36.64</v>
      </c>
      <c r="F11" s="39">
        <v>35.049999999999997</v>
      </c>
      <c r="G11" s="39">
        <v>34.380000000000003</v>
      </c>
      <c r="H11" s="39">
        <v>5.19</v>
      </c>
      <c r="I11" s="39">
        <v>8.57</v>
      </c>
      <c r="J11" s="39">
        <v>9.82</v>
      </c>
      <c r="K11" s="39">
        <v>58.17</v>
      </c>
      <c r="L11" s="39">
        <v>56.38</v>
      </c>
      <c r="M11" s="39">
        <v>55.8</v>
      </c>
    </row>
    <row r="12" spans="1:13" x14ac:dyDescent="0.3">
      <c r="D12" s="23" t="s">
        <v>66</v>
      </c>
      <c r="E12" s="39">
        <v>80.13</v>
      </c>
      <c r="F12" s="39">
        <v>81.03</v>
      </c>
      <c r="G12" s="39">
        <v>80.77</v>
      </c>
      <c r="H12" s="39">
        <v>4.6500000000000004</v>
      </c>
      <c r="I12" s="39">
        <v>5.03</v>
      </c>
      <c r="J12" s="39">
        <v>3.48</v>
      </c>
      <c r="K12" s="39">
        <v>15.21</v>
      </c>
      <c r="L12" s="39">
        <v>13.94</v>
      </c>
      <c r="M12" s="39">
        <v>15.75</v>
      </c>
    </row>
  </sheetData>
  <mergeCells count="4">
    <mergeCell ref="E7:G7"/>
    <mergeCell ref="H7:J7"/>
    <mergeCell ref="K7:M7"/>
    <mergeCell ref="D6:M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1986F-6905-4E99-B3D9-3A7C38583343}">
  <dimension ref="A3:J10"/>
  <sheetViews>
    <sheetView workbookViewId="0">
      <selection activeCell="A3" sqref="A3"/>
    </sheetView>
  </sheetViews>
  <sheetFormatPr baseColWidth="10" defaultRowHeight="14.4" x14ac:dyDescent="0.3"/>
  <sheetData>
    <row r="3" spans="1:10" x14ac:dyDescent="0.3">
      <c r="A3" s="1" t="s">
        <v>110</v>
      </c>
      <c r="D3" s="8"/>
    </row>
    <row r="6" spans="1:10" x14ac:dyDescent="0.3">
      <c r="E6" s="40" t="s">
        <v>67</v>
      </c>
      <c r="F6" s="40"/>
      <c r="G6" s="40"/>
      <c r="H6" s="40"/>
      <c r="I6" s="40"/>
      <c r="J6" s="40"/>
    </row>
    <row r="7" spans="1:10" x14ac:dyDescent="0.3">
      <c r="E7" s="40" t="s">
        <v>57</v>
      </c>
      <c r="F7" s="40"/>
      <c r="G7" s="40"/>
      <c r="H7" s="40" t="s">
        <v>68</v>
      </c>
      <c r="I7" s="40"/>
      <c r="J7" s="40"/>
    </row>
    <row r="8" spans="1:10" x14ac:dyDescent="0.3">
      <c r="D8" s="23" t="s">
        <v>54</v>
      </c>
      <c r="E8" s="39">
        <v>81.7</v>
      </c>
      <c r="F8" s="39">
        <v>77.900000000000006</v>
      </c>
      <c r="G8" s="39">
        <v>84</v>
      </c>
      <c r="H8" s="39">
        <v>68.7</v>
      </c>
      <c r="I8" s="39">
        <v>70.2</v>
      </c>
      <c r="J8" s="39">
        <v>64.3</v>
      </c>
    </row>
    <row r="9" spans="1:10" x14ac:dyDescent="0.3">
      <c r="D9" s="23" t="s">
        <v>55</v>
      </c>
      <c r="E9" s="39">
        <v>7.7</v>
      </c>
      <c r="F9" s="39">
        <v>8.6</v>
      </c>
      <c r="G9" s="39">
        <v>6.7</v>
      </c>
      <c r="H9" s="39">
        <v>6.7</v>
      </c>
      <c r="I9" s="39">
        <v>9.8000000000000007</v>
      </c>
      <c r="J9" s="39">
        <v>10.6</v>
      </c>
    </row>
    <row r="10" spans="1:10" x14ac:dyDescent="0.3">
      <c r="D10" s="23" t="s">
        <v>56</v>
      </c>
      <c r="E10" s="39">
        <v>10.7</v>
      </c>
      <c r="F10" s="39">
        <v>13.5</v>
      </c>
      <c r="G10" s="39">
        <v>9.3000000000000007</v>
      </c>
      <c r="H10" s="39">
        <v>24.6</v>
      </c>
      <c r="I10" s="39">
        <v>20.100000000000001</v>
      </c>
      <c r="J10" s="39">
        <v>25.1</v>
      </c>
    </row>
  </sheetData>
  <mergeCells count="3">
    <mergeCell ref="E7:G7"/>
    <mergeCell ref="H7:J7"/>
    <mergeCell ref="E6:J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75F34-7BAD-4BDF-BAD4-52C9159EC0ED}">
  <dimension ref="A3:F11"/>
  <sheetViews>
    <sheetView workbookViewId="0">
      <selection activeCell="A3" sqref="A3"/>
    </sheetView>
  </sheetViews>
  <sheetFormatPr baseColWidth="10" defaultRowHeight="14.4" x14ac:dyDescent="0.3"/>
  <sheetData>
    <row r="3" spans="1:6" x14ac:dyDescent="0.3">
      <c r="A3" s="1" t="s">
        <v>111</v>
      </c>
      <c r="D3" s="8"/>
    </row>
    <row r="6" spans="1:6" x14ac:dyDescent="0.3">
      <c r="E6" s="1" t="s">
        <v>92</v>
      </c>
    </row>
    <row r="7" spans="1:6" x14ac:dyDescent="0.3">
      <c r="D7" s="2" t="s">
        <v>70</v>
      </c>
      <c r="E7" s="2" t="s">
        <v>71</v>
      </c>
      <c r="F7" s="2" t="s">
        <v>72</v>
      </c>
    </row>
    <row r="8" spans="1:6" x14ac:dyDescent="0.3">
      <c r="C8" t="s">
        <v>69</v>
      </c>
      <c r="D8">
        <v>12.7801908552863</v>
      </c>
      <c r="E8">
        <v>12.5668008243968</v>
      </c>
      <c r="F8">
        <v>12.7033483135449</v>
      </c>
    </row>
    <row r="10" spans="1:6" x14ac:dyDescent="0.3">
      <c r="D10" s="2" t="s">
        <v>1</v>
      </c>
      <c r="E10" s="2" t="s">
        <v>2</v>
      </c>
      <c r="F10" s="2" t="s">
        <v>3</v>
      </c>
    </row>
    <row r="11" spans="1:6" x14ac:dyDescent="0.3">
      <c r="C11" t="s">
        <v>69</v>
      </c>
      <c r="D11">
        <v>11.2928875179994</v>
      </c>
      <c r="E11">
        <v>11.1851269657865</v>
      </c>
      <c r="F11">
        <v>11.338452690056799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773F3-0811-4C78-9C2A-7981CA1ACEF6}">
  <dimension ref="A3:K47"/>
  <sheetViews>
    <sheetView workbookViewId="0">
      <selection activeCell="A3" sqref="A3"/>
    </sheetView>
  </sheetViews>
  <sheetFormatPr baseColWidth="10" defaultRowHeight="14.4" x14ac:dyDescent="0.3"/>
  <sheetData>
    <row r="3" spans="1:11" x14ac:dyDescent="0.3">
      <c r="A3" s="1" t="s">
        <v>112</v>
      </c>
      <c r="D3" s="8"/>
    </row>
    <row r="6" spans="1:11" x14ac:dyDescent="0.3">
      <c r="D6" s="1" t="s">
        <v>93</v>
      </c>
    </row>
    <row r="7" spans="1:11" x14ac:dyDescent="0.3">
      <c r="D7" s="16">
        <v>82.8</v>
      </c>
      <c r="E7" s="1"/>
      <c r="F7" s="1"/>
      <c r="G7" s="1"/>
      <c r="H7" s="1"/>
      <c r="I7" s="1"/>
      <c r="K7" s="1"/>
    </row>
    <row r="8" spans="1:11" x14ac:dyDescent="0.3">
      <c r="D8" s="16">
        <v>70.8</v>
      </c>
      <c r="E8" s="4"/>
      <c r="F8" s="4"/>
      <c r="G8" s="4"/>
      <c r="H8" s="4"/>
      <c r="I8" s="1"/>
      <c r="J8" s="4"/>
      <c r="K8" s="4"/>
    </row>
    <row r="9" spans="1:11" x14ac:dyDescent="0.3">
      <c r="D9" s="16">
        <v>75.400000000000006</v>
      </c>
      <c r="E9" s="2"/>
      <c r="F9" s="2"/>
      <c r="G9" s="3"/>
      <c r="H9" s="2"/>
      <c r="I9" s="2"/>
      <c r="J9" s="3"/>
      <c r="K9" s="3"/>
    </row>
    <row r="10" spans="1:11" x14ac:dyDescent="0.3">
      <c r="E10" s="2"/>
      <c r="F10" s="2"/>
      <c r="G10" s="3"/>
      <c r="H10" s="2"/>
      <c r="I10" s="2"/>
      <c r="J10" s="3"/>
      <c r="K10" s="3"/>
    </row>
    <row r="11" spans="1:11" x14ac:dyDescent="0.3">
      <c r="E11" s="2"/>
      <c r="F11" s="2"/>
      <c r="G11" s="3"/>
      <c r="H11" s="2"/>
      <c r="I11" s="2"/>
      <c r="J11" s="3"/>
      <c r="K11" s="3"/>
    </row>
    <row r="12" spans="1:11" x14ac:dyDescent="0.3">
      <c r="E12" s="2"/>
      <c r="F12" s="2"/>
      <c r="G12" s="3"/>
      <c r="H12" s="2"/>
      <c r="I12" s="2"/>
      <c r="J12" s="3"/>
      <c r="K12" s="3"/>
    </row>
    <row r="13" spans="1:11" x14ac:dyDescent="0.3">
      <c r="E13" s="2"/>
      <c r="F13" s="2"/>
      <c r="G13" s="3"/>
      <c r="H13" s="2"/>
      <c r="I13" s="2"/>
      <c r="J13" s="3"/>
      <c r="K13" s="3"/>
    </row>
    <row r="14" spans="1:11" x14ac:dyDescent="0.3">
      <c r="E14" s="2"/>
      <c r="F14" s="2"/>
      <c r="G14" s="3"/>
      <c r="H14" s="2"/>
      <c r="I14" s="2"/>
      <c r="J14" s="2"/>
      <c r="K14" s="3"/>
    </row>
    <row r="15" spans="1:11" x14ac:dyDescent="0.3">
      <c r="E15" s="2"/>
      <c r="F15" s="2"/>
      <c r="G15" s="2"/>
      <c r="H15" s="2"/>
      <c r="I15" s="2"/>
      <c r="J15" s="2"/>
      <c r="K15" s="2"/>
    </row>
    <row r="16" spans="1:11" x14ac:dyDescent="0.3">
      <c r="E16" s="2"/>
      <c r="F16" s="2"/>
      <c r="G16" s="3"/>
      <c r="H16" s="3"/>
      <c r="I16" s="2"/>
      <c r="J16" s="2"/>
      <c r="K16" s="2"/>
    </row>
    <row r="17" spans="5:11" x14ac:dyDescent="0.3">
      <c r="E17" s="2"/>
      <c r="F17" s="2"/>
      <c r="G17" s="5"/>
      <c r="H17" s="2"/>
      <c r="I17" s="2"/>
      <c r="J17" s="3"/>
      <c r="K17" s="3"/>
    </row>
    <row r="18" spans="5:11" x14ac:dyDescent="0.3">
      <c r="E18" s="2"/>
      <c r="F18" s="2"/>
      <c r="G18" s="3"/>
      <c r="H18" s="3"/>
      <c r="I18" s="2"/>
      <c r="J18" s="2"/>
      <c r="K18" s="2"/>
    </row>
    <row r="19" spans="5:11" x14ac:dyDescent="0.3">
      <c r="E19" s="2"/>
      <c r="F19" s="2"/>
      <c r="G19" s="3"/>
      <c r="H19" s="2"/>
      <c r="I19" s="3"/>
      <c r="J19" s="6"/>
      <c r="K19" s="2"/>
    </row>
    <row r="20" spans="5:11" x14ac:dyDescent="0.3">
      <c r="E20" s="2"/>
      <c r="F20" s="2"/>
      <c r="G20" s="2"/>
      <c r="H20" s="2"/>
      <c r="I20" s="2"/>
      <c r="J20" s="2"/>
      <c r="K20" s="2"/>
    </row>
    <row r="21" spans="5:11" x14ac:dyDescent="0.3">
      <c r="E21" s="1"/>
      <c r="F21" s="1"/>
      <c r="G21" s="1"/>
      <c r="H21" s="1"/>
      <c r="I21" s="1"/>
      <c r="K21" s="1"/>
    </row>
    <row r="22" spans="5:11" x14ac:dyDescent="0.3">
      <c r="E22" s="4"/>
      <c r="F22" s="4"/>
      <c r="G22" s="4"/>
      <c r="H22" s="4"/>
      <c r="I22" s="1"/>
      <c r="J22" s="4"/>
      <c r="K22" s="4"/>
    </row>
    <row r="23" spans="5:11" x14ac:dyDescent="0.3">
      <c r="E23" s="2"/>
      <c r="F23" s="2"/>
      <c r="G23" s="3"/>
      <c r="H23" s="2"/>
      <c r="I23" s="2"/>
      <c r="J23" s="3"/>
      <c r="K23" s="3"/>
    </row>
    <row r="24" spans="5:11" x14ac:dyDescent="0.3">
      <c r="E24" s="2"/>
      <c r="F24" s="2"/>
      <c r="G24" s="3"/>
      <c r="H24" s="2"/>
      <c r="I24" s="3"/>
      <c r="J24" s="3"/>
      <c r="K24" s="3"/>
    </row>
    <row r="25" spans="5:11" x14ac:dyDescent="0.3">
      <c r="E25" s="2"/>
      <c r="F25" s="2"/>
      <c r="G25" s="3"/>
      <c r="H25" s="2"/>
      <c r="I25" s="3"/>
      <c r="J25" s="3"/>
      <c r="K25" s="3"/>
    </row>
    <row r="26" spans="5:11" x14ac:dyDescent="0.3">
      <c r="E26" s="2"/>
      <c r="F26" s="2"/>
      <c r="G26" s="3"/>
      <c r="H26" s="2"/>
      <c r="I26" s="2"/>
      <c r="J26" s="3"/>
      <c r="K26" s="3"/>
    </row>
    <row r="27" spans="5:11" x14ac:dyDescent="0.3">
      <c r="E27" s="2"/>
      <c r="F27" s="2"/>
      <c r="G27" s="3"/>
      <c r="H27" s="2"/>
      <c r="J27" s="3"/>
      <c r="K27" s="3"/>
    </row>
    <row r="28" spans="5:11" x14ac:dyDescent="0.3">
      <c r="E28" s="2"/>
      <c r="F28" s="2"/>
      <c r="G28" s="3"/>
      <c r="H28" s="2"/>
      <c r="I28" s="2"/>
      <c r="J28" s="3"/>
      <c r="K28" s="3"/>
    </row>
    <row r="29" spans="5:11" x14ac:dyDescent="0.3">
      <c r="E29" s="2"/>
      <c r="F29" s="2"/>
      <c r="G29" s="3"/>
      <c r="H29" s="2"/>
      <c r="I29" s="2"/>
      <c r="J29" s="3"/>
      <c r="K29" s="3"/>
    </row>
    <row r="30" spans="5:11" x14ac:dyDescent="0.3">
      <c r="E30" s="2"/>
      <c r="F30" s="2"/>
      <c r="G30" s="3"/>
      <c r="H30" s="2"/>
      <c r="I30" s="2"/>
      <c r="J30" s="3"/>
      <c r="K30" s="3"/>
    </row>
    <row r="31" spans="5:11" x14ac:dyDescent="0.3">
      <c r="E31" s="2"/>
      <c r="F31" s="2"/>
      <c r="G31" s="3"/>
      <c r="H31" s="2"/>
      <c r="I31" s="2"/>
      <c r="J31" s="3"/>
      <c r="K31" s="3"/>
    </row>
    <row r="32" spans="5:11" x14ac:dyDescent="0.3">
      <c r="E32" s="2"/>
      <c r="F32" s="2"/>
      <c r="G32" s="3"/>
      <c r="H32" s="2"/>
      <c r="I32" s="2"/>
      <c r="J32" s="3"/>
      <c r="K32" s="3"/>
    </row>
    <row r="33" spans="5:11" x14ac:dyDescent="0.3">
      <c r="E33" s="3"/>
      <c r="F33" s="3"/>
      <c r="G33" s="3"/>
      <c r="H33" s="3"/>
      <c r="K33" s="3"/>
    </row>
    <row r="34" spans="5:11" x14ac:dyDescent="0.3">
      <c r="E34" s="2"/>
      <c r="F34" s="2"/>
      <c r="G34" s="5"/>
      <c r="H34" s="2"/>
      <c r="I34" s="2"/>
      <c r="J34" s="3"/>
      <c r="K34" s="3"/>
    </row>
    <row r="35" spans="5:11" x14ac:dyDescent="0.3">
      <c r="E35" s="3"/>
      <c r="F35" s="3"/>
      <c r="G35" s="3"/>
      <c r="H35" s="3"/>
      <c r="K35" s="3"/>
    </row>
    <row r="36" spans="5:11" x14ac:dyDescent="0.3">
      <c r="E36" s="3"/>
      <c r="F36" s="3"/>
      <c r="G36" s="3"/>
      <c r="H36" s="3"/>
      <c r="I36" s="3"/>
      <c r="K36" s="3"/>
    </row>
    <row r="37" spans="5:11" x14ac:dyDescent="0.3">
      <c r="E37" s="1"/>
      <c r="F37" s="1"/>
      <c r="G37" s="1"/>
      <c r="H37" s="1"/>
      <c r="I37" s="1"/>
      <c r="K37" s="1"/>
    </row>
    <row r="38" spans="5:11" x14ac:dyDescent="0.3">
      <c r="E38" s="4"/>
      <c r="F38" s="4"/>
      <c r="G38" s="4"/>
      <c r="H38" s="4"/>
      <c r="I38" s="1"/>
      <c r="J38" s="4"/>
      <c r="K38" s="4"/>
    </row>
    <row r="39" spans="5:11" x14ac:dyDescent="0.3">
      <c r="E39" s="2"/>
      <c r="F39" s="2"/>
      <c r="G39" s="3"/>
      <c r="H39" s="2"/>
      <c r="I39" s="2"/>
      <c r="J39" s="3"/>
      <c r="K39" s="3"/>
    </row>
    <row r="40" spans="5:11" x14ac:dyDescent="0.3">
      <c r="E40" s="3"/>
      <c r="F40" s="3"/>
      <c r="G40" s="3"/>
      <c r="H40" s="3"/>
      <c r="I40" s="3"/>
      <c r="J40" s="3"/>
      <c r="K40" s="3"/>
    </row>
    <row r="41" spans="5:11" x14ac:dyDescent="0.3">
      <c r="E41" s="3"/>
      <c r="F41" s="3"/>
      <c r="G41" s="3"/>
      <c r="H41" s="3"/>
      <c r="I41" s="3"/>
      <c r="J41" s="3"/>
      <c r="K41" s="3"/>
    </row>
    <row r="42" spans="5:11" x14ac:dyDescent="0.3">
      <c r="E42" s="3"/>
      <c r="F42" s="3"/>
      <c r="G42" s="3"/>
      <c r="H42" s="3"/>
      <c r="I42" s="3"/>
      <c r="J42" s="3"/>
      <c r="K42" s="3"/>
    </row>
    <row r="43" spans="5:11" x14ac:dyDescent="0.3">
      <c r="E43" s="3"/>
      <c r="F43" s="3"/>
      <c r="G43" s="3"/>
      <c r="H43" s="3"/>
      <c r="I43" s="3"/>
      <c r="J43" s="3"/>
      <c r="K43" s="3"/>
    </row>
    <row r="44" spans="5:11" x14ac:dyDescent="0.3">
      <c r="E44" s="3"/>
      <c r="F44" s="3"/>
      <c r="G44" s="3"/>
      <c r="H44" s="3"/>
      <c r="I44" s="3"/>
      <c r="J44" s="3"/>
      <c r="K44" s="3"/>
    </row>
    <row r="45" spans="5:11" x14ac:dyDescent="0.3">
      <c r="E45" s="2"/>
      <c r="F45" s="2"/>
      <c r="G45" s="3"/>
      <c r="H45" s="2"/>
      <c r="I45" s="2"/>
      <c r="J45" s="3"/>
      <c r="K45" s="3"/>
    </row>
    <row r="46" spans="5:11" x14ac:dyDescent="0.3">
      <c r="E46" s="2"/>
      <c r="F46" s="2"/>
      <c r="G46" s="2"/>
      <c r="H46" s="2"/>
      <c r="I46" s="2"/>
    </row>
    <row r="47" spans="5:11" x14ac:dyDescent="0.3">
      <c r="E47" s="2"/>
      <c r="F47" s="2"/>
      <c r="G47" s="5"/>
      <c r="H47" s="2"/>
      <c r="I47" s="2"/>
      <c r="J47" s="3"/>
      <c r="K47" s="3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66028-ADC6-4571-AAE6-10CEA2BAEC25}">
  <dimension ref="A3:G33"/>
  <sheetViews>
    <sheetView workbookViewId="0">
      <selection activeCell="A3" sqref="A3"/>
    </sheetView>
  </sheetViews>
  <sheetFormatPr baseColWidth="10" defaultRowHeight="14.4" x14ac:dyDescent="0.3"/>
  <sheetData>
    <row r="3" spans="1:7" x14ac:dyDescent="0.3">
      <c r="A3" s="1" t="s">
        <v>113</v>
      </c>
      <c r="D3" s="8"/>
    </row>
    <row r="6" spans="1:7" x14ac:dyDescent="0.3">
      <c r="D6" s="1" t="s">
        <v>94</v>
      </c>
    </row>
    <row r="7" spans="1:7" x14ac:dyDescent="0.3">
      <c r="D7" s="16">
        <v>58.1</v>
      </c>
      <c r="F7" s="2"/>
    </row>
    <row r="8" spans="1:7" x14ac:dyDescent="0.3">
      <c r="D8" s="16">
        <v>78.900000000000006</v>
      </c>
      <c r="E8" s="4"/>
      <c r="F8" s="4"/>
      <c r="G8" s="4"/>
    </row>
    <row r="9" spans="1:7" x14ac:dyDescent="0.3">
      <c r="D9" s="16">
        <v>65.900000000000006</v>
      </c>
      <c r="E9" s="2"/>
      <c r="F9" s="2"/>
      <c r="G9" s="3"/>
    </row>
    <row r="10" spans="1:7" x14ac:dyDescent="0.3">
      <c r="E10" s="2"/>
      <c r="F10" s="2"/>
      <c r="G10" s="3"/>
    </row>
    <row r="11" spans="1:7" x14ac:dyDescent="0.3">
      <c r="E11" s="2"/>
      <c r="F11" s="2"/>
      <c r="G11" s="3"/>
    </row>
    <row r="12" spans="1:7" x14ac:dyDescent="0.3">
      <c r="E12" s="2"/>
      <c r="F12" s="2"/>
      <c r="G12" s="2"/>
    </row>
    <row r="13" spans="1:7" x14ac:dyDescent="0.3">
      <c r="E13" s="2"/>
      <c r="F13" s="2"/>
      <c r="G13" s="5"/>
    </row>
    <row r="14" spans="1:7" x14ac:dyDescent="0.3">
      <c r="E14" s="2"/>
      <c r="F14" s="2"/>
      <c r="G14" s="2"/>
    </row>
    <row r="15" spans="1:7" x14ac:dyDescent="0.3">
      <c r="E15" s="2"/>
      <c r="F15" s="2"/>
      <c r="G15" s="2"/>
    </row>
    <row r="16" spans="1:7" x14ac:dyDescent="0.3">
      <c r="D16" s="1"/>
      <c r="F16" s="2"/>
    </row>
    <row r="17" spans="4:7" x14ac:dyDescent="0.3">
      <c r="E17" s="4"/>
      <c r="F17" s="4"/>
      <c r="G17" s="4"/>
    </row>
    <row r="18" spans="4:7" x14ac:dyDescent="0.3">
      <c r="E18" s="2"/>
      <c r="F18" s="2"/>
      <c r="G18" s="3"/>
    </row>
    <row r="19" spans="4:7" x14ac:dyDescent="0.3">
      <c r="E19" s="2"/>
      <c r="F19" s="2"/>
      <c r="G19" s="3"/>
    </row>
    <row r="20" spans="4:7" x14ac:dyDescent="0.3">
      <c r="E20" s="2"/>
      <c r="F20" s="2"/>
      <c r="G20" s="3"/>
    </row>
    <row r="21" spans="4:7" x14ac:dyDescent="0.3">
      <c r="E21" s="2"/>
      <c r="F21" s="2"/>
      <c r="G21" s="3"/>
    </row>
    <row r="22" spans="4:7" x14ac:dyDescent="0.3">
      <c r="D22" s="1"/>
    </row>
    <row r="23" spans="4:7" x14ac:dyDescent="0.3">
      <c r="E23" s="2"/>
      <c r="F23" s="2"/>
      <c r="G23" s="5"/>
    </row>
    <row r="24" spans="4:7" x14ac:dyDescent="0.3">
      <c r="E24" s="2"/>
      <c r="F24" s="2"/>
      <c r="G24" s="2"/>
    </row>
    <row r="25" spans="4:7" x14ac:dyDescent="0.3">
      <c r="E25" s="2"/>
      <c r="F25" s="2"/>
      <c r="G25" s="2"/>
    </row>
    <row r="26" spans="4:7" x14ac:dyDescent="0.3">
      <c r="D26" s="1"/>
      <c r="F26" s="2"/>
    </row>
    <row r="27" spans="4:7" x14ac:dyDescent="0.3">
      <c r="E27" s="4"/>
      <c r="F27" s="4"/>
      <c r="G27" s="4"/>
    </row>
    <row r="28" spans="4:7" x14ac:dyDescent="0.3">
      <c r="E28" s="2"/>
      <c r="F28" s="2"/>
      <c r="G28" s="3"/>
    </row>
    <row r="29" spans="4:7" x14ac:dyDescent="0.3">
      <c r="E29" s="2"/>
      <c r="F29" s="2"/>
      <c r="G29" s="3"/>
    </row>
    <row r="30" spans="4:7" x14ac:dyDescent="0.3">
      <c r="E30" s="2"/>
      <c r="F30" s="2"/>
      <c r="G30" s="3"/>
    </row>
    <row r="31" spans="4:7" x14ac:dyDescent="0.3">
      <c r="E31" s="2"/>
      <c r="F31" s="2"/>
      <c r="G31" s="3"/>
    </row>
    <row r="32" spans="4:7" x14ac:dyDescent="0.3">
      <c r="E32" s="2"/>
      <c r="F32" s="2"/>
      <c r="G32" s="2"/>
    </row>
    <row r="33" spans="5:7" x14ac:dyDescent="0.3">
      <c r="E33" s="2"/>
      <c r="F33" s="2"/>
      <c r="G33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7EA08-7ABF-4624-A683-49AB177450B7}">
  <dimension ref="A3:V97"/>
  <sheetViews>
    <sheetView workbookViewId="0">
      <selection activeCell="A3" sqref="A3"/>
    </sheetView>
  </sheetViews>
  <sheetFormatPr baseColWidth="10" defaultRowHeight="14.4" x14ac:dyDescent="0.3"/>
  <cols>
    <col min="3" max="3" width="13.21875" customWidth="1"/>
    <col min="4" max="4" width="14.6640625" customWidth="1"/>
  </cols>
  <sheetData>
    <row r="3" spans="1:22" x14ac:dyDescent="0.3">
      <c r="A3" s="1" t="s">
        <v>96</v>
      </c>
    </row>
    <row r="4" spans="1:22" x14ac:dyDescent="0.3">
      <c r="D4" s="8"/>
    </row>
    <row r="5" spans="1:22" x14ac:dyDescent="0.3">
      <c r="C5" s="40" t="s">
        <v>74</v>
      </c>
      <c r="D5" s="40"/>
    </row>
    <row r="6" spans="1:22" x14ac:dyDescent="0.3">
      <c r="C6" s="4" t="s">
        <v>75</v>
      </c>
      <c r="D6" s="4" t="s">
        <v>76</v>
      </c>
    </row>
    <row r="7" spans="1:22" x14ac:dyDescent="0.3">
      <c r="C7" s="16">
        <v>30</v>
      </c>
      <c r="D7" s="16">
        <v>87</v>
      </c>
    </row>
    <row r="8" spans="1:22" x14ac:dyDescent="0.3">
      <c r="C8" s="16">
        <v>45.5</v>
      </c>
      <c r="D8" s="16">
        <v>77.400000000000006</v>
      </c>
      <c r="K8" s="26"/>
      <c r="S8" s="26"/>
    </row>
    <row r="9" spans="1:22" x14ac:dyDescent="0.3">
      <c r="B9" s="1"/>
      <c r="C9" s="16">
        <v>45</v>
      </c>
      <c r="D9" s="16">
        <v>88.2</v>
      </c>
      <c r="I9" s="1"/>
      <c r="Q9" s="1"/>
    </row>
    <row r="10" spans="1:22" x14ac:dyDescent="0.3">
      <c r="C10" s="16">
        <v>21.4</v>
      </c>
      <c r="D10" s="16">
        <v>87.8</v>
      </c>
    </row>
    <row r="11" spans="1:22" x14ac:dyDescent="0.3">
      <c r="B11" s="1"/>
      <c r="C11" s="16">
        <v>46.2</v>
      </c>
      <c r="D11" s="16">
        <v>89.3</v>
      </c>
      <c r="E11" s="1"/>
      <c r="F11" s="1"/>
      <c r="I11" s="1"/>
      <c r="J11" s="1"/>
      <c r="K11" s="1"/>
      <c r="L11" s="1"/>
      <c r="M11" s="1"/>
      <c r="Q11" s="1"/>
      <c r="R11" s="1"/>
      <c r="S11" s="1"/>
      <c r="T11" s="1"/>
      <c r="U11" s="1"/>
    </row>
    <row r="12" spans="1:22" x14ac:dyDescent="0.3">
      <c r="D12" s="2"/>
      <c r="E12" s="2"/>
      <c r="F12" s="2"/>
      <c r="G12" s="2"/>
      <c r="K12" s="2"/>
      <c r="L12" s="2"/>
      <c r="M12" s="2"/>
      <c r="N12" s="2"/>
      <c r="S12" s="2"/>
      <c r="T12" s="2"/>
      <c r="U12" s="2"/>
      <c r="V12" s="2"/>
    </row>
    <row r="13" spans="1:22" x14ac:dyDescent="0.3">
      <c r="D13" s="2"/>
      <c r="E13" s="2"/>
      <c r="F13" s="2"/>
      <c r="G13" s="2"/>
      <c r="K13" s="2"/>
      <c r="L13" s="2"/>
      <c r="M13" s="2"/>
      <c r="N13" s="2"/>
      <c r="S13" s="2"/>
      <c r="T13" s="2"/>
      <c r="U13" s="2"/>
      <c r="V13" s="2"/>
    </row>
    <row r="14" spans="1:22" x14ac:dyDescent="0.3">
      <c r="D14" s="2"/>
      <c r="E14" s="2"/>
      <c r="F14" s="2"/>
      <c r="G14" s="2"/>
      <c r="K14" s="2"/>
      <c r="L14" s="2"/>
      <c r="M14" s="2"/>
      <c r="N14" s="2"/>
      <c r="S14" s="2"/>
      <c r="T14" s="2"/>
      <c r="U14" s="2"/>
      <c r="V14" s="2"/>
    </row>
    <row r="15" spans="1:22" x14ac:dyDescent="0.3">
      <c r="D15" s="2"/>
      <c r="E15" s="2"/>
      <c r="F15" s="2"/>
      <c r="G15" s="2"/>
      <c r="K15" s="2"/>
      <c r="L15" s="2"/>
      <c r="M15" s="2"/>
      <c r="N15" s="2"/>
      <c r="S15" s="2"/>
      <c r="T15" s="2"/>
      <c r="U15" s="2"/>
      <c r="V15" s="2"/>
    </row>
    <row r="16" spans="1:22" x14ac:dyDescent="0.3">
      <c r="D16" s="2"/>
      <c r="E16" s="2"/>
      <c r="F16" s="2"/>
      <c r="G16" s="2"/>
      <c r="K16" s="2"/>
      <c r="L16" s="2"/>
      <c r="M16" s="2"/>
      <c r="N16" s="2"/>
      <c r="S16" s="2"/>
      <c r="T16" s="2"/>
      <c r="U16" s="2"/>
      <c r="V16" s="2"/>
    </row>
    <row r="17" spans="4:22" x14ac:dyDescent="0.3">
      <c r="D17" s="2"/>
      <c r="E17" s="2"/>
      <c r="F17" s="2"/>
      <c r="G17" s="2"/>
      <c r="K17" s="2"/>
      <c r="L17" s="2"/>
      <c r="M17" s="2"/>
      <c r="N17" s="2"/>
      <c r="S17" s="2"/>
      <c r="T17" s="2"/>
      <c r="U17" s="2"/>
      <c r="V17" s="2"/>
    </row>
    <row r="18" spans="4:22" x14ac:dyDescent="0.3">
      <c r="D18" s="2"/>
      <c r="E18" s="2"/>
      <c r="F18" s="2"/>
      <c r="G18" s="2"/>
      <c r="K18" s="2"/>
      <c r="L18" s="2"/>
      <c r="M18" s="2"/>
      <c r="N18" s="2"/>
      <c r="S18" s="2"/>
      <c r="T18" s="2"/>
      <c r="U18" s="2"/>
      <c r="V18" s="2"/>
    </row>
    <row r="19" spans="4:22" x14ac:dyDescent="0.3">
      <c r="D19" s="2"/>
      <c r="E19" s="2"/>
      <c r="F19" s="2"/>
      <c r="G19" s="2"/>
      <c r="K19" s="2"/>
      <c r="L19" s="2"/>
      <c r="M19" s="2"/>
      <c r="N19" s="2"/>
      <c r="S19" s="2"/>
      <c r="T19" s="2"/>
      <c r="U19" s="2"/>
      <c r="V19" s="2"/>
    </row>
    <row r="20" spans="4:22" x14ac:dyDescent="0.3">
      <c r="D20" s="2"/>
      <c r="E20" s="2"/>
      <c r="F20" s="2"/>
      <c r="G20" s="2"/>
      <c r="K20" s="2"/>
      <c r="L20" s="2"/>
      <c r="M20" s="2"/>
      <c r="N20" s="2"/>
      <c r="S20" s="2"/>
      <c r="T20" s="2"/>
      <c r="U20" s="2"/>
      <c r="V20" s="2"/>
    </row>
    <row r="21" spans="4:22" x14ac:dyDescent="0.3">
      <c r="D21" s="2"/>
      <c r="E21" s="2"/>
      <c r="F21" s="2"/>
      <c r="G21" s="2"/>
      <c r="K21" s="2"/>
      <c r="L21" s="2"/>
      <c r="M21" s="2"/>
      <c r="N21" s="2"/>
      <c r="S21" s="2"/>
      <c r="T21" s="2"/>
      <c r="U21" s="2"/>
      <c r="V21" s="2"/>
    </row>
    <row r="22" spans="4:22" x14ac:dyDescent="0.3">
      <c r="D22" s="2"/>
      <c r="E22" s="2"/>
      <c r="F22" s="2"/>
      <c r="G22" s="2"/>
      <c r="K22" s="2"/>
      <c r="L22" s="2"/>
      <c r="M22" s="2"/>
      <c r="N22" s="2"/>
      <c r="S22" s="2"/>
      <c r="T22" s="2"/>
      <c r="U22" s="2"/>
      <c r="V22" s="2"/>
    </row>
    <row r="23" spans="4:22" x14ac:dyDescent="0.3">
      <c r="D23" s="2"/>
      <c r="E23" s="2"/>
      <c r="F23" s="2"/>
      <c r="G23" s="2"/>
      <c r="K23" s="2"/>
      <c r="L23" s="2"/>
      <c r="M23" s="2"/>
      <c r="N23" s="2"/>
      <c r="S23" s="2"/>
      <c r="T23" s="2"/>
      <c r="U23" s="2"/>
      <c r="V23" s="2"/>
    </row>
    <row r="24" spans="4:22" x14ac:dyDescent="0.3">
      <c r="D24" s="2"/>
      <c r="E24" s="2"/>
      <c r="F24" s="2"/>
      <c r="G24" s="2"/>
      <c r="K24" s="2"/>
      <c r="L24" s="2"/>
      <c r="M24" s="2"/>
      <c r="N24" s="2"/>
      <c r="S24" s="2"/>
      <c r="T24" s="2"/>
      <c r="U24" s="2"/>
      <c r="V24" s="2"/>
    </row>
    <row r="25" spans="4:22" x14ac:dyDescent="0.3">
      <c r="D25" s="2"/>
      <c r="E25" s="2"/>
      <c r="F25" s="2"/>
      <c r="G25" s="2"/>
      <c r="K25" s="2"/>
      <c r="L25" s="2"/>
      <c r="M25" s="2"/>
      <c r="N25" s="2"/>
      <c r="S25" s="2"/>
      <c r="T25" s="2"/>
      <c r="U25" s="2"/>
      <c r="V25" s="2"/>
    </row>
    <row r="26" spans="4:22" x14ac:dyDescent="0.3">
      <c r="D26" s="2"/>
      <c r="E26" s="2"/>
      <c r="F26" s="2"/>
      <c r="G26" s="2"/>
      <c r="K26" s="2"/>
      <c r="L26" s="2"/>
      <c r="M26" s="2"/>
      <c r="N26" s="2"/>
      <c r="S26" s="2"/>
      <c r="T26" s="2"/>
      <c r="U26" s="2"/>
      <c r="V26" s="2"/>
    </row>
    <row r="27" spans="4:22" x14ac:dyDescent="0.3">
      <c r="D27" s="2"/>
      <c r="E27" s="2"/>
      <c r="F27" s="2"/>
      <c r="G27" s="2"/>
      <c r="K27" s="2"/>
      <c r="L27" s="2"/>
      <c r="M27" s="2"/>
      <c r="N27" s="2"/>
      <c r="S27" s="2"/>
      <c r="T27" s="2"/>
      <c r="U27" s="2"/>
      <c r="V27" s="2"/>
    </row>
    <row r="28" spans="4:22" x14ac:dyDescent="0.3">
      <c r="D28" s="2"/>
      <c r="E28" s="2"/>
      <c r="F28" s="2"/>
      <c r="G28" s="2"/>
      <c r="K28" s="2"/>
      <c r="L28" s="2"/>
      <c r="M28" s="2"/>
      <c r="N28" s="2"/>
      <c r="S28" s="2"/>
      <c r="T28" s="2"/>
      <c r="U28" s="2"/>
      <c r="V28" s="2"/>
    </row>
    <row r="29" spans="4:22" x14ac:dyDescent="0.3">
      <c r="D29" s="2"/>
      <c r="E29" s="2"/>
      <c r="F29" s="2"/>
      <c r="G29" s="2"/>
      <c r="K29" s="2"/>
      <c r="L29" s="2"/>
      <c r="M29" s="2"/>
      <c r="N29" s="2"/>
      <c r="S29" s="2"/>
      <c r="T29" s="2"/>
      <c r="U29" s="2"/>
      <c r="V29" s="2"/>
    </row>
    <row r="30" spans="4:22" x14ac:dyDescent="0.3">
      <c r="D30" s="2"/>
      <c r="E30" s="2"/>
      <c r="F30" s="2"/>
      <c r="G30" s="2"/>
      <c r="K30" s="2"/>
      <c r="L30" s="2"/>
      <c r="M30" s="2"/>
      <c r="N30" s="2"/>
      <c r="S30" s="2"/>
      <c r="T30" s="2"/>
      <c r="U30" s="2"/>
      <c r="V30" s="2"/>
    </row>
    <row r="31" spans="4:22" x14ac:dyDescent="0.3">
      <c r="D31" s="2"/>
      <c r="E31" s="2"/>
      <c r="F31" s="2"/>
      <c r="G31" s="2"/>
      <c r="K31" s="2"/>
      <c r="L31" s="2"/>
      <c r="M31" s="2"/>
      <c r="N31" s="2"/>
      <c r="S31" s="2"/>
      <c r="T31" s="2"/>
      <c r="U31" s="2"/>
      <c r="V31" s="2"/>
    </row>
    <row r="32" spans="4:22" x14ac:dyDescent="0.3">
      <c r="D32" s="2"/>
      <c r="E32" s="2"/>
      <c r="F32" s="2"/>
      <c r="G32" s="2"/>
      <c r="K32" s="2"/>
      <c r="L32" s="2"/>
      <c r="M32" s="2"/>
      <c r="N32" s="2"/>
      <c r="S32" s="2"/>
      <c r="T32" s="2"/>
      <c r="U32" s="2"/>
      <c r="V32" s="2"/>
    </row>
    <row r="33" spans="4:22" x14ac:dyDescent="0.3">
      <c r="D33" s="2"/>
      <c r="E33" s="2"/>
      <c r="F33" s="2"/>
      <c r="G33" s="2"/>
      <c r="K33" s="2"/>
      <c r="L33" s="2"/>
      <c r="M33" s="2"/>
      <c r="N33" s="2"/>
      <c r="S33" s="2"/>
      <c r="T33" s="2"/>
      <c r="U33" s="2"/>
      <c r="V33" s="2"/>
    </row>
    <row r="34" spans="4:22" x14ac:dyDescent="0.3">
      <c r="D34" s="2"/>
      <c r="E34" s="2"/>
      <c r="F34" s="2"/>
      <c r="G34" s="2"/>
      <c r="K34" s="2"/>
      <c r="L34" s="2"/>
      <c r="M34" s="2"/>
      <c r="N34" s="2"/>
      <c r="S34" s="2"/>
      <c r="T34" s="2"/>
      <c r="U34" s="2"/>
      <c r="V34" s="2"/>
    </row>
    <row r="35" spans="4:22" x14ac:dyDescent="0.3">
      <c r="D35" s="2"/>
      <c r="E35" s="2"/>
      <c r="F35" s="2"/>
      <c r="G35" s="2"/>
      <c r="K35" s="2"/>
      <c r="L35" s="2"/>
      <c r="M35" s="2"/>
      <c r="N35" s="2"/>
      <c r="S35" s="2"/>
      <c r="T35" s="2"/>
      <c r="U35" s="2"/>
      <c r="V35" s="2"/>
    </row>
    <row r="36" spans="4:22" x14ac:dyDescent="0.3">
      <c r="D36" s="2"/>
      <c r="E36" s="2"/>
      <c r="F36" s="2"/>
      <c r="G36" s="2"/>
      <c r="K36" s="2"/>
      <c r="L36" s="2"/>
      <c r="M36" s="2"/>
      <c r="N36" s="2"/>
      <c r="S36" s="2"/>
      <c r="T36" s="2"/>
      <c r="U36" s="2"/>
      <c r="V36" s="2"/>
    </row>
    <row r="37" spans="4:22" x14ac:dyDescent="0.3">
      <c r="D37" s="2"/>
      <c r="E37" s="2"/>
      <c r="F37" s="2"/>
      <c r="G37" s="2"/>
      <c r="K37" s="2"/>
      <c r="L37" s="2"/>
      <c r="M37" s="2"/>
      <c r="N37" s="2"/>
      <c r="S37" s="2"/>
      <c r="T37" s="2"/>
      <c r="U37" s="2"/>
      <c r="V37" s="2"/>
    </row>
    <row r="38" spans="4:22" x14ac:dyDescent="0.3">
      <c r="D38" s="2"/>
      <c r="E38" s="2"/>
      <c r="F38" s="2"/>
      <c r="G38" s="2"/>
      <c r="K38" s="2"/>
      <c r="L38" s="2"/>
      <c r="M38" s="2"/>
      <c r="N38" s="2"/>
      <c r="S38" s="2"/>
      <c r="T38" s="2"/>
      <c r="U38" s="2"/>
      <c r="V38" s="2"/>
    </row>
    <row r="39" spans="4:22" x14ac:dyDescent="0.3">
      <c r="D39" s="2"/>
      <c r="E39" s="2"/>
      <c r="F39" s="2"/>
      <c r="G39" s="2"/>
      <c r="K39" s="2"/>
      <c r="L39" s="2"/>
      <c r="M39" s="2"/>
      <c r="N39" s="2"/>
      <c r="S39" s="2"/>
      <c r="T39" s="2"/>
      <c r="U39" s="2"/>
      <c r="V39" s="2"/>
    </row>
    <row r="40" spans="4:22" x14ac:dyDescent="0.3">
      <c r="D40" s="2"/>
      <c r="E40" s="2"/>
      <c r="F40" s="2"/>
      <c r="G40" s="2"/>
      <c r="K40" s="2"/>
      <c r="L40" s="2"/>
      <c r="M40" s="2"/>
      <c r="N40" s="2"/>
      <c r="S40" s="2"/>
      <c r="T40" s="2"/>
      <c r="U40" s="2"/>
      <c r="V40" s="2"/>
    </row>
    <row r="41" spans="4:22" x14ac:dyDescent="0.3">
      <c r="D41" s="2"/>
      <c r="E41" s="2"/>
      <c r="F41" s="2"/>
      <c r="G41" s="2"/>
      <c r="S41" s="2"/>
      <c r="T41" s="2"/>
      <c r="U41" s="2"/>
      <c r="V41" s="2"/>
    </row>
    <row r="42" spans="4:22" x14ac:dyDescent="0.3">
      <c r="D42" s="2"/>
      <c r="E42" s="2"/>
      <c r="F42" s="2"/>
      <c r="G42" s="2"/>
      <c r="K42" s="2"/>
      <c r="L42" s="2"/>
      <c r="M42" s="2"/>
      <c r="N42" s="2"/>
      <c r="S42" s="2"/>
      <c r="T42" s="2"/>
      <c r="U42" s="2"/>
      <c r="V42" s="2"/>
    </row>
    <row r="43" spans="4:22" x14ac:dyDescent="0.3">
      <c r="D43" s="2"/>
      <c r="E43" s="2"/>
      <c r="F43" s="2"/>
      <c r="G43" s="2"/>
      <c r="K43" s="3"/>
      <c r="L43" s="3"/>
      <c r="M43" s="5"/>
      <c r="N43" s="3"/>
      <c r="S43" s="2"/>
      <c r="T43" s="2"/>
      <c r="U43" s="2"/>
      <c r="V43" s="2"/>
    </row>
    <row r="44" spans="4:22" x14ac:dyDescent="0.3">
      <c r="D44" s="2"/>
      <c r="E44" s="2"/>
      <c r="F44" s="5"/>
      <c r="G44" s="3"/>
      <c r="K44" s="4"/>
      <c r="L44" s="4"/>
      <c r="M44" s="4"/>
      <c r="N44" s="4"/>
      <c r="S44" s="2"/>
      <c r="T44" s="2"/>
      <c r="U44" s="2"/>
      <c r="V44" s="2"/>
    </row>
    <row r="45" spans="4:22" x14ac:dyDescent="0.3">
      <c r="D45" s="4"/>
      <c r="E45" s="4"/>
      <c r="F45" s="4"/>
      <c r="G45" s="4"/>
      <c r="K45" s="4"/>
      <c r="L45" s="4"/>
      <c r="M45" s="4"/>
      <c r="N45" s="4"/>
      <c r="S45" s="2"/>
      <c r="T45" s="2"/>
      <c r="U45" s="2"/>
      <c r="V45" s="2"/>
    </row>
    <row r="46" spans="4:22" x14ac:dyDescent="0.3">
      <c r="D46" s="4"/>
      <c r="E46" s="4"/>
      <c r="F46" s="4"/>
      <c r="G46" s="4"/>
      <c r="S46" s="3"/>
      <c r="T46" s="3"/>
      <c r="U46" s="5"/>
      <c r="V46" s="3"/>
    </row>
    <row r="47" spans="4:22" x14ac:dyDescent="0.3">
      <c r="S47" s="4"/>
      <c r="T47" s="4"/>
      <c r="U47" s="4"/>
      <c r="V47" s="4"/>
    </row>
    <row r="48" spans="4:22" x14ac:dyDescent="0.3">
      <c r="S48" s="4"/>
      <c r="T48" s="4"/>
      <c r="U48" s="4"/>
      <c r="V48" s="4"/>
    </row>
    <row r="49" spans="2:22" x14ac:dyDescent="0.3">
      <c r="B49" s="1"/>
      <c r="C49" s="1"/>
      <c r="D49" s="1"/>
      <c r="E49" s="1"/>
      <c r="F49" s="1"/>
      <c r="S49" s="2"/>
      <c r="T49" s="2"/>
      <c r="U49" s="2"/>
      <c r="V49" s="2"/>
    </row>
    <row r="50" spans="2:22" x14ac:dyDescent="0.3">
      <c r="D50" s="2"/>
      <c r="E50" s="2"/>
      <c r="F50" s="2"/>
      <c r="G50" s="2"/>
    </row>
    <row r="51" spans="2:22" x14ac:dyDescent="0.3">
      <c r="D51" s="2"/>
      <c r="E51" s="2"/>
      <c r="F51" s="2"/>
      <c r="G51" s="2"/>
    </row>
    <row r="52" spans="2:22" x14ac:dyDescent="0.3">
      <c r="D52" s="2"/>
      <c r="E52" s="2"/>
      <c r="F52" s="2"/>
      <c r="G52" s="2"/>
    </row>
    <row r="53" spans="2:22" x14ac:dyDescent="0.3">
      <c r="D53" s="2"/>
      <c r="E53" s="2"/>
      <c r="F53" s="2"/>
      <c r="G53" s="2"/>
    </row>
    <row r="54" spans="2:22" x14ac:dyDescent="0.3">
      <c r="D54" s="2"/>
      <c r="E54" s="2"/>
      <c r="F54" s="2"/>
      <c r="G54" s="2"/>
    </row>
    <row r="55" spans="2:22" x14ac:dyDescent="0.3">
      <c r="D55" s="2"/>
      <c r="E55" s="2"/>
      <c r="F55" s="2"/>
      <c r="G55" s="2"/>
    </row>
    <row r="56" spans="2:22" x14ac:dyDescent="0.3">
      <c r="D56" s="2"/>
      <c r="E56" s="2"/>
      <c r="F56" s="2"/>
      <c r="G56" s="2"/>
    </row>
    <row r="57" spans="2:22" x14ac:dyDescent="0.3">
      <c r="D57" s="2"/>
      <c r="E57" s="2"/>
      <c r="F57" s="2"/>
      <c r="G57" s="2"/>
    </row>
    <row r="58" spans="2:22" x14ac:dyDescent="0.3">
      <c r="D58" s="2"/>
      <c r="E58" s="2"/>
      <c r="F58" s="2"/>
      <c r="G58" s="2"/>
    </row>
    <row r="59" spans="2:22" x14ac:dyDescent="0.3">
      <c r="D59" s="2"/>
      <c r="E59" s="2"/>
      <c r="F59" s="2"/>
      <c r="G59" s="2"/>
    </row>
    <row r="60" spans="2:22" x14ac:dyDescent="0.3">
      <c r="D60" s="2"/>
      <c r="E60" s="2"/>
      <c r="F60" s="2"/>
      <c r="G60" s="2"/>
    </row>
    <row r="61" spans="2:22" x14ac:dyDescent="0.3">
      <c r="D61" s="2"/>
      <c r="E61" s="2"/>
      <c r="F61" s="2"/>
      <c r="G61" s="2"/>
    </row>
    <row r="62" spans="2:22" x14ac:dyDescent="0.3">
      <c r="D62" s="2"/>
      <c r="E62" s="2"/>
      <c r="F62" s="2"/>
      <c r="G62" s="2"/>
    </row>
    <row r="63" spans="2:22" x14ac:dyDescent="0.3">
      <c r="D63" s="2"/>
      <c r="E63" s="2"/>
      <c r="F63" s="2"/>
      <c r="G63" s="2"/>
    </row>
    <row r="64" spans="2:22" x14ac:dyDescent="0.3">
      <c r="D64" s="2"/>
      <c r="E64" s="2"/>
      <c r="F64" s="2"/>
      <c r="G64" s="2"/>
    </row>
    <row r="65" spans="2:7" x14ac:dyDescent="0.3">
      <c r="D65" s="2"/>
      <c r="E65" s="2"/>
      <c r="F65" s="2"/>
      <c r="G65" s="2"/>
    </row>
    <row r="66" spans="2:7" x14ac:dyDescent="0.3">
      <c r="D66" s="2"/>
      <c r="E66" s="2"/>
      <c r="F66" s="2"/>
      <c r="G66" s="2"/>
    </row>
    <row r="67" spans="2:7" x14ac:dyDescent="0.3">
      <c r="D67" s="2"/>
      <c r="E67" s="2"/>
      <c r="F67" s="2"/>
      <c r="G67" s="2"/>
    </row>
    <row r="68" spans="2:7" x14ac:dyDescent="0.3">
      <c r="D68" s="2"/>
      <c r="E68" s="2"/>
      <c r="F68" s="2"/>
      <c r="G68" s="2"/>
    </row>
    <row r="71" spans="2:7" x14ac:dyDescent="0.3">
      <c r="D71" s="2"/>
      <c r="E71" s="2"/>
      <c r="F71" s="2"/>
      <c r="G71" s="2"/>
    </row>
    <row r="72" spans="2:7" x14ac:dyDescent="0.3">
      <c r="D72" s="3"/>
      <c r="E72" s="3"/>
      <c r="F72" s="5"/>
      <c r="G72" s="3"/>
    </row>
    <row r="73" spans="2:7" x14ac:dyDescent="0.3">
      <c r="D73" s="4"/>
      <c r="E73" s="4"/>
      <c r="F73" s="4"/>
      <c r="G73" s="4"/>
    </row>
    <row r="74" spans="2:7" x14ac:dyDescent="0.3">
      <c r="D74" s="4"/>
      <c r="E74" s="4"/>
      <c r="F74" s="4"/>
      <c r="G74" s="4"/>
    </row>
    <row r="77" spans="2:7" x14ac:dyDescent="0.3">
      <c r="B77" s="1"/>
      <c r="C77" s="1"/>
      <c r="D77" s="1"/>
      <c r="E77" s="1"/>
      <c r="F77" s="1"/>
    </row>
    <row r="78" spans="2:7" x14ac:dyDescent="0.3">
      <c r="D78" s="2"/>
      <c r="E78" s="2"/>
      <c r="F78" s="2"/>
      <c r="G78" s="2"/>
    </row>
    <row r="79" spans="2:7" x14ac:dyDescent="0.3">
      <c r="D79" s="2"/>
      <c r="E79" s="2"/>
      <c r="F79" s="2"/>
      <c r="G79" s="2"/>
    </row>
    <row r="80" spans="2:7" x14ac:dyDescent="0.3">
      <c r="D80" s="2"/>
      <c r="E80" s="2"/>
      <c r="F80" s="2"/>
      <c r="G80" s="2"/>
    </row>
    <row r="81" spans="4:7" x14ac:dyDescent="0.3">
      <c r="D81" s="2"/>
      <c r="E81" s="2"/>
      <c r="F81" s="2"/>
      <c r="G81" s="2"/>
    </row>
    <row r="82" spans="4:7" x14ac:dyDescent="0.3">
      <c r="D82" s="2"/>
      <c r="E82" s="2"/>
      <c r="F82" s="2"/>
      <c r="G82" s="2"/>
    </row>
    <row r="83" spans="4:7" x14ac:dyDescent="0.3">
      <c r="D83" s="2"/>
      <c r="E83" s="2"/>
      <c r="F83" s="2"/>
      <c r="G83" s="2"/>
    </row>
    <row r="84" spans="4:7" x14ac:dyDescent="0.3">
      <c r="D84" s="2"/>
      <c r="E84" s="2"/>
      <c r="F84" s="2"/>
      <c r="G84" s="2"/>
    </row>
    <row r="85" spans="4:7" x14ac:dyDescent="0.3">
      <c r="D85" s="2"/>
      <c r="E85" s="2"/>
      <c r="F85" s="2"/>
      <c r="G85" s="2"/>
    </row>
    <row r="86" spans="4:7" x14ac:dyDescent="0.3">
      <c r="D86" s="2"/>
      <c r="E86" s="2"/>
      <c r="F86" s="2"/>
      <c r="G86" s="2"/>
    </row>
    <row r="87" spans="4:7" x14ac:dyDescent="0.3">
      <c r="D87" s="2"/>
      <c r="E87" s="2"/>
      <c r="F87" s="2"/>
      <c r="G87" s="2"/>
    </row>
    <row r="88" spans="4:7" x14ac:dyDescent="0.3">
      <c r="D88" s="2"/>
      <c r="E88" s="2"/>
      <c r="F88" s="2"/>
      <c r="G88" s="2"/>
    </row>
    <row r="89" spans="4:7" x14ac:dyDescent="0.3">
      <c r="D89" s="2"/>
      <c r="E89" s="2"/>
      <c r="F89" s="2"/>
      <c r="G89" s="2"/>
    </row>
    <row r="90" spans="4:7" x14ac:dyDescent="0.3">
      <c r="D90" s="2"/>
      <c r="E90" s="2"/>
      <c r="F90" s="2"/>
      <c r="G90" s="2"/>
    </row>
    <row r="91" spans="4:7" x14ac:dyDescent="0.3">
      <c r="D91" s="2"/>
      <c r="E91" s="2"/>
      <c r="F91" s="2"/>
      <c r="G91" s="2"/>
    </row>
    <row r="92" spans="4:7" x14ac:dyDescent="0.3">
      <c r="D92" s="2"/>
      <c r="E92" s="2"/>
      <c r="F92" s="2"/>
      <c r="G92" s="2"/>
    </row>
    <row r="93" spans="4:7" x14ac:dyDescent="0.3">
      <c r="D93" s="2"/>
      <c r="E93" s="2"/>
      <c r="F93" s="2"/>
      <c r="G93" s="2"/>
    </row>
    <row r="94" spans="4:7" x14ac:dyDescent="0.3">
      <c r="D94" s="2"/>
      <c r="E94" s="2"/>
      <c r="F94" s="2"/>
      <c r="G94" s="2"/>
    </row>
    <row r="95" spans="4:7" x14ac:dyDescent="0.3">
      <c r="D95" s="3"/>
      <c r="E95" s="3"/>
      <c r="F95" s="5"/>
      <c r="G95" s="3"/>
    </row>
    <row r="96" spans="4:7" x14ac:dyDescent="0.3">
      <c r="D96" s="4"/>
      <c r="E96" s="4"/>
      <c r="F96" s="4"/>
      <c r="G96" s="4"/>
    </row>
    <row r="97" spans="4:7" x14ac:dyDescent="0.3">
      <c r="D97" s="4"/>
      <c r="E97" s="4"/>
      <c r="F97" s="4"/>
      <c r="G97" s="4"/>
    </row>
  </sheetData>
  <mergeCells count="1">
    <mergeCell ref="C5:D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EAE3C-4C7F-4F7D-8DDB-87C6102451AD}">
  <dimension ref="A3:AX118"/>
  <sheetViews>
    <sheetView workbookViewId="0">
      <selection activeCell="A3" sqref="A3"/>
    </sheetView>
  </sheetViews>
  <sheetFormatPr baseColWidth="10" defaultRowHeight="14.4" x14ac:dyDescent="0.3"/>
  <cols>
    <col min="5" max="5" width="13.5546875" customWidth="1"/>
    <col min="6" max="6" width="13.44140625" customWidth="1"/>
    <col min="8" max="8" width="11.33203125" customWidth="1"/>
    <col min="9" max="9" width="12.77734375" customWidth="1"/>
    <col min="16" max="16" width="13.109375" customWidth="1"/>
  </cols>
  <sheetData>
    <row r="3" spans="1:50" x14ac:dyDescent="0.3">
      <c r="A3" s="1" t="s">
        <v>95</v>
      </c>
      <c r="D3" s="40" t="s">
        <v>77</v>
      </c>
      <c r="E3" s="40"/>
      <c r="F3" s="40"/>
      <c r="H3" s="40" t="s">
        <v>79</v>
      </c>
      <c r="I3" s="40"/>
      <c r="J3" s="40"/>
    </row>
    <row r="4" spans="1:50" x14ac:dyDescent="0.3">
      <c r="D4" s="4" t="s">
        <v>75</v>
      </c>
      <c r="E4" s="4" t="s">
        <v>76</v>
      </c>
      <c r="F4" s="1" t="s">
        <v>78</v>
      </c>
      <c r="H4" s="4" t="s">
        <v>75</v>
      </c>
      <c r="I4" s="4" t="s">
        <v>76</v>
      </c>
      <c r="J4" s="1" t="s">
        <v>78</v>
      </c>
    </row>
    <row r="5" spans="1:50" x14ac:dyDescent="0.3">
      <c r="D5" s="16">
        <v>12.9</v>
      </c>
      <c r="E5" s="16">
        <v>45</v>
      </c>
      <c r="F5" s="16">
        <v>33.299999999999997</v>
      </c>
      <c r="H5" s="16">
        <v>61.5</v>
      </c>
      <c r="I5" s="16">
        <v>75.8</v>
      </c>
      <c r="J5" s="16">
        <v>12.5</v>
      </c>
    </row>
    <row r="6" spans="1:50" x14ac:dyDescent="0.3">
      <c r="D6" s="16">
        <v>18.3</v>
      </c>
      <c r="E6" s="16">
        <v>52.2</v>
      </c>
      <c r="F6" s="16">
        <v>60</v>
      </c>
      <c r="H6" s="16">
        <v>34.4</v>
      </c>
      <c r="I6" s="16">
        <v>77.3</v>
      </c>
      <c r="J6" s="16">
        <v>50</v>
      </c>
    </row>
    <row r="7" spans="1:50" x14ac:dyDescent="0.3">
      <c r="D7" s="16">
        <v>14</v>
      </c>
      <c r="E7" s="16">
        <v>41.5</v>
      </c>
      <c r="F7" s="16">
        <v>46.4</v>
      </c>
      <c r="H7" s="16">
        <v>58.3</v>
      </c>
      <c r="I7" s="16">
        <v>94.4</v>
      </c>
      <c r="J7" s="16">
        <v>23.1</v>
      </c>
    </row>
    <row r="8" spans="1:50" x14ac:dyDescent="0.3">
      <c r="D8" s="16">
        <v>10.8</v>
      </c>
      <c r="E8" s="16">
        <v>36.1</v>
      </c>
      <c r="F8" s="16">
        <v>48.4</v>
      </c>
      <c r="H8" s="16">
        <v>36.4</v>
      </c>
      <c r="I8" s="16">
        <v>85.9</v>
      </c>
      <c r="J8" s="16">
        <v>53.3</v>
      </c>
    </row>
    <row r="9" spans="1:50" x14ac:dyDescent="0.3">
      <c r="D9" s="16">
        <v>14.2</v>
      </c>
      <c r="E9" s="16">
        <v>42.7</v>
      </c>
      <c r="F9" s="16">
        <v>33.299999999999997</v>
      </c>
      <c r="H9" s="16">
        <v>60</v>
      </c>
      <c r="I9" s="16">
        <v>83.9</v>
      </c>
      <c r="J9" s="16">
        <v>50</v>
      </c>
    </row>
    <row r="10" spans="1:50" x14ac:dyDescent="0.3">
      <c r="D10" s="16">
        <v>15.3</v>
      </c>
      <c r="E10" s="16">
        <v>38.799999999999997</v>
      </c>
      <c r="F10" s="16">
        <v>68.2</v>
      </c>
      <c r="H10" s="16">
        <v>45.8</v>
      </c>
      <c r="I10" s="16">
        <v>92.5</v>
      </c>
      <c r="J10" s="16">
        <v>53.3</v>
      </c>
    </row>
    <row r="11" spans="1:50" x14ac:dyDescent="0.3">
      <c r="D11" s="16">
        <v>19.8</v>
      </c>
      <c r="E11" s="16">
        <v>45.4</v>
      </c>
      <c r="F11" s="16">
        <v>50</v>
      </c>
      <c r="H11" s="16">
        <v>81.8</v>
      </c>
      <c r="I11" s="16">
        <v>92.1</v>
      </c>
      <c r="J11" s="16">
        <v>66.7</v>
      </c>
    </row>
    <row r="12" spans="1:50" x14ac:dyDescent="0.3">
      <c r="D12" s="16">
        <v>15.8</v>
      </c>
      <c r="E12" s="16">
        <v>32.299999999999997</v>
      </c>
      <c r="F12" s="16">
        <v>46.7</v>
      </c>
      <c r="H12" s="16">
        <v>57.9</v>
      </c>
      <c r="I12" s="16">
        <v>92.7</v>
      </c>
      <c r="J12" s="16">
        <v>71.400000000000006</v>
      </c>
    </row>
    <row r="13" spans="1:50" x14ac:dyDescent="0.3">
      <c r="B13" s="26"/>
      <c r="D13" s="16">
        <v>17.3</v>
      </c>
      <c r="E13" s="16">
        <v>48.8</v>
      </c>
      <c r="F13" s="16">
        <v>40</v>
      </c>
      <c r="H13" s="16">
        <v>50</v>
      </c>
      <c r="I13" s="16">
        <v>89.7</v>
      </c>
      <c r="J13" s="16">
        <v>50</v>
      </c>
      <c r="S13" s="26"/>
      <c r="AJ13" s="27"/>
    </row>
    <row r="14" spans="1:50" x14ac:dyDescent="0.3">
      <c r="D14" s="41"/>
      <c r="E14" s="41"/>
      <c r="F14" s="41"/>
      <c r="G14" s="41"/>
      <c r="H14" s="42"/>
      <c r="I14" s="42"/>
      <c r="J14" s="42"/>
      <c r="K14" s="42"/>
      <c r="L14" s="42"/>
      <c r="M14" s="42"/>
      <c r="N14" s="42"/>
      <c r="O14" s="42"/>
      <c r="P14" s="42"/>
      <c r="U14" s="41"/>
      <c r="V14" s="41"/>
      <c r="W14" s="41"/>
      <c r="X14" s="41"/>
      <c r="Y14" s="42"/>
      <c r="Z14" s="42"/>
      <c r="AA14" s="42"/>
      <c r="AB14" s="42"/>
      <c r="AC14" s="42"/>
      <c r="AD14" s="42"/>
      <c r="AE14" s="42"/>
      <c r="AF14" s="42"/>
      <c r="AG14" s="42"/>
      <c r="AL14" s="41"/>
      <c r="AM14" s="41"/>
      <c r="AN14" s="41"/>
      <c r="AO14" s="41"/>
      <c r="AP14" s="42"/>
      <c r="AQ14" s="42"/>
      <c r="AR14" s="42"/>
      <c r="AS14" s="42"/>
      <c r="AT14" s="42"/>
      <c r="AU14" s="42"/>
      <c r="AV14" s="42"/>
      <c r="AW14" s="42"/>
      <c r="AX14" s="42"/>
    </row>
    <row r="15" spans="1:50" x14ac:dyDescent="0.3">
      <c r="B15" s="1"/>
      <c r="C15" s="1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1"/>
      <c r="S15" s="1"/>
      <c r="T15" s="1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J15" s="1"/>
      <c r="AK15" s="1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</row>
    <row r="16" spans="1:50" x14ac:dyDescent="0.3">
      <c r="D16" s="2"/>
      <c r="E16" s="2"/>
      <c r="F16" s="2"/>
      <c r="G16" s="2"/>
      <c r="L16" s="2"/>
      <c r="M16" s="2"/>
      <c r="N16" s="2"/>
      <c r="O16" s="2"/>
      <c r="P16" s="2"/>
      <c r="U16" s="2"/>
      <c r="V16" s="2"/>
      <c r="W16" s="2"/>
      <c r="X16" s="2"/>
      <c r="AC16" s="2"/>
      <c r="AD16" s="2"/>
      <c r="AE16" s="2"/>
      <c r="AF16" s="2"/>
      <c r="AG16" s="2"/>
      <c r="AL16" s="2"/>
      <c r="AM16" s="2"/>
      <c r="AN16" s="2"/>
      <c r="AO16" s="2"/>
      <c r="AT16" s="2"/>
      <c r="AU16" s="2"/>
      <c r="AV16" s="2"/>
      <c r="AW16" s="2"/>
      <c r="AX16" s="2"/>
    </row>
    <row r="17" spans="2:50" x14ac:dyDescent="0.3">
      <c r="B17" s="2"/>
      <c r="C17" s="2"/>
      <c r="D17" s="2"/>
      <c r="E17" s="2"/>
      <c r="F17" s="2"/>
      <c r="G17" s="30"/>
      <c r="H17" s="2"/>
      <c r="I17" s="2"/>
      <c r="J17" s="2"/>
      <c r="K17" s="2"/>
      <c r="L17" s="2"/>
      <c r="M17" s="2"/>
      <c r="N17" s="2"/>
      <c r="O17" s="2"/>
      <c r="P17" s="2"/>
      <c r="S17" s="2"/>
      <c r="T17" s="2"/>
      <c r="U17" s="2"/>
      <c r="V17" s="2"/>
      <c r="W17" s="2"/>
      <c r="X17" s="30"/>
      <c r="Y17" s="2"/>
      <c r="Z17" s="2"/>
      <c r="AA17" s="2"/>
      <c r="AB17" s="2"/>
      <c r="AC17" s="2"/>
      <c r="AD17" s="2"/>
      <c r="AE17" s="2"/>
      <c r="AF17" s="2"/>
      <c r="AG17" s="2"/>
      <c r="AJ17" s="2"/>
      <c r="AK17" s="2"/>
      <c r="AL17" s="2"/>
      <c r="AM17" s="2"/>
      <c r="AN17" s="2"/>
      <c r="AO17" s="30"/>
      <c r="AP17" s="2"/>
      <c r="AQ17" s="2"/>
      <c r="AR17" s="2"/>
      <c r="AS17" s="2"/>
      <c r="AT17" s="2"/>
      <c r="AU17" s="2"/>
      <c r="AV17" s="2"/>
      <c r="AW17" s="2"/>
      <c r="AX17" s="2"/>
    </row>
    <row r="18" spans="2:50" x14ac:dyDescent="0.3">
      <c r="B18" s="2"/>
      <c r="C18" s="2"/>
      <c r="D18" s="2"/>
      <c r="E18" s="2"/>
      <c r="F18" s="2"/>
      <c r="G18" s="30"/>
      <c r="H18" s="2"/>
      <c r="I18" s="2"/>
      <c r="J18" s="2"/>
      <c r="K18" s="2"/>
      <c r="L18" s="2"/>
      <c r="M18" s="2"/>
      <c r="N18" s="2"/>
      <c r="O18" s="2"/>
      <c r="P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</row>
    <row r="19" spans="2:50" x14ac:dyDescent="0.3">
      <c r="B19" s="2"/>
      <c r="C19" s="2"/>
      <c r="D19" s="2"/>
      <c r="E19" s="2"/>
      <c r="F19" s="2"/>
      <c r="G19" s="30"/>
      <c r="H19" s="2"/>
      <c r="I19" s="2"/>
      <c r="J19" s="2"/>
      <c r="K19" s="2"/>
      <c r="L19" s="2"/>
      <c r="M19" s="2"/>
      <c r="N19" s="2"/>
      <c r="O19" s="2"/>
      <c r="P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</row>
    <row r="20" spans="2:50" x14ac:dyDescent="0.3">
      <c r="B20" s="2"/>
      <c r="C20" s="2"/>
      <c r="D20" s="2"/>
      <c r="E20" s="2"/>
      <c r="F20" s="2"/>
      <c r="G20" s="30"/>
      <c r="H20" s="2"/>
      <c r="I20" s="2"/>
      <c r="J20" s="2"/>
      <c r="K20" s="2"/>
      <c r="L20" s="2"/>
      <c r="M20" s="2"/>
      <c r="N20" s="2"/>
      <c r="O20" s="2"/>
      <c r="P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</row>
    <row r="21" spans="2:50" x14ac:dyDescent="0.3">
      <c r="B21" s="2"/>
      <c r="C21" s="2"/>
      <c r="D21" s="2"/>
      <c r="E21" s="2"/>
      <c r="F21" s="2"/>
      <c r="G21" s="30"/>
      <c r="H21" s="2"/>
      <c r="I21" s="2"/>
      <c r="J21" s="2"/>
      <c r="K21" s="2"/>
      <c r="L21" s="2"/>
      <c r="M21" s="2"/>
      <c r="N21" s="2"/>
      <c r="O21" s="2"/>
      <c r="P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</row>
    <row r="22" spans="2:50" x14ac:dyDescent="0.3">
      <c r="B22" s="2"/>
      <c r="C22" s="2"/>
      <c r="D22" s="2"/>
      <c r="E22" s="2"/>
      <c r="F22" s="2"/>
      <c r="G22" s="30"/>
      <c r="H22" s="2"/>
      <c r="I22" s="2"/>
      <c r="J22" s="2"/>
      <c r="K22" s="2"/>
      <c r="L22" s="2"/>
      <c r="M22" s="2"/>
      <c r="N22" s="2"/>
      <c r="O22" s="2"/>
      <c r="P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</row>
    <row r="23" spans="2:50" x14ac:dyDescent="0.3">
      <c r="B23" s="2"/>
      <c r="C23" s="2"/>
      <c r="D23" s="2"/>
      <c r="E23" s="2"/>
      <c r="F23" s="2"/>
      <c r="G23" s="30"/>
      <c r="H23" s="2"/>
      <c r="I23" s="2"/>
      <c r="J23" s="2"/>
      <c r="K23" s="2"/>
      <c r="L23" s="2"/>
      <c r="M23" s="2"/>
      <c r="N23" s="2"/>
      <c r="O23" s="2"/>
      <c r="P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</row>
    <row r="24" spans="2:50" x14ac:dyDescent="0.3">
      <c r="B24" s="2"/>
      <c r="C24" s="2"/>
      <c r="D24" s="2"/>
      <c r="E24" s="2"/>
      <c r="F24" s="2"/>
      <c r="G24" s="30"/>
      <c r="H24" s="2"/>
      <c r="I24" s="2"/>
      <c r="J24" s="2"/>
      <c r="K24" s="2"/>
      <c r="L24" s="2"/>
      <c r="M24" s="2"/>
      <c r="N24" s="2"/>
      <c r="O24" s="2"/>
      <c r="P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</row>
    <row r="25" spans="2:50" x14ac:dyDescent="0.3">
      <c r="B25" s="2"/>
      <c r="C25" s="2"/>
      <c r="D25" s="2"/>
      <c r="E25" s="2"/>
      <c r="F25" s="2"/>
      <c r="G25" s="30"/>
      <c r="H25" s="2"/>
      <c r="I25" s="2"/>
      <c r="J25" s="2"/>
      <c r="K25" s="2"/>
      <c r="L25" s="2"/>
      <c r="M25" s="2"/>
      <c r="N25" s="2"/>
      <c r="O25" s="2"/>
      <c r="P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</row>
    <row r="26" spans="2:50" x14ac:dyDescent="0.3">
      <c r="B26" s="2"/>
      <c r="C26" s="2"/>
      <c r="D26" s="2"/>
      <c r="E26" s="2"/>
      <c r="F26" s="2"/>
      <c r="G26" s="30"/>
      <c r="H26" s="2"/>
      <c r="I26" s="2"/>
      <c r="J26" s="2"/>
      <c r="K26" s="2"/>
      <c r="L26" s="2"/>
      <c r="M26" s="2"/>
      <c r="N26" s="2"/>
      <c r="O26" s="2"/>
      <c r="P26" s="2"/>
      <c r="S26" s="1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</row>
    <row r="27" spans="2:50" x14ac:dyDescent="0.3">
      <c r="B27" s="2"/>
      <c r="C27" s="2"/>
      <c r="D27" s="2"/>
      <c r="E27" s="2"/>
      <c r="F27" s="2"/>
      <c r="G27" s="30"/>
      <c r="H27" s="2"/>
      <c r="I27" s="2"/>
      <c r="J27" s="2"/>
      <c r="K27" s="2"/>
      <c r="L27" s="2"/>
      <c r="M27" s="2"/>
      <c r="N27" s="2"/>
      <c r="O27" s="2"/>
      <c r="P27" s="2"/>
      <c r="U27" s="41"/>
      <c r="V27" s="41"/>
      <c r="W27" s="41"/>
      <c r="X27" s="41"/>
      <c r="Y27" s="42"/>
      <c r="Z27" s="42"/>
      <c r="AA27" s="42"/>
      <c r="AB27" s="42"/>
      <c r="AC27" s="42"/>
      <c r="AD27" s="42"/>
      <c r="AE27" s="42"/>
      <c r="AF27" s="42"/>
      <c r="AG27" s="4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</row>
    <row r="28" spans="2:50" x14ac:dyDescent="0.3">
      <c r="B28" s="2"/>
      <c r="C28" s="2"/>
      <c r="D28" s="2"/>
      <c r="E28" s="2"/>
      <c r="F28" s="2"/>
      <c r="G28" s="30"/>
      <c r="H28" s="2"/>
      <c r="I28" s="2"/>
      <c r="J28" s="2"/>
      <c r="K28" s="2"/>
      <c r="L28" s="2"/>
      <c r="M28" s="2"/>
      <c r="N28" s="2"/>
      <c r="O28" s="2"/>
      <c r="P28" s="2"/>
      <c r="S28" s="1"/>
      <c r="T28" s="1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</row>
    <row r="29" spans="2:50" x14ac:dyDescent="0.3">
      <c r="B29" s="2"/>
      <c r="C29" s="2"/>
      <c r="D29" s="2"/>
      <c r="E29" s="2"/>
      <c r="F29" s="2"/>
      <c r="G29" s="30"/>
      <c r="H29" s="2"/>
      <c r="I29" s="2"/>
      <c r="J29" s="2"/>
      <c r="K29" s="2"/>
      <c r="L29" s="2"/>
      <c r="M29" s="2"/>
      <c r="N29" s="2"/>
      <c r="O29" s="2"/>
      <c r="P29" s="2"/>
      <c r="U29" s="2"/>
      <c r="V29" s="2"/>
      <c r="W29" s="2"/>
      <c r="X29" s="2"/>
      <c r="AC29" s="2"/>
      <c r="AD29" s="2"/>
      <c r="AE29" s="2"/>
      <c r="AF29" s="2"/>
      <c r="AG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</row>
    <row r="30" spans="2:50" x14ac:dyDescent="0.3">
      <c r="B30" s="2"/>
      <c r="C30" s="2"/>
      <c r="D30" s="2"/>
      <c r="E30" s="2"/>
      <c r="F30" s="2"/>
      <c r="G30" s="30"/>
      <c r="H30" s="2"/>
      <c r="I30" s="2"/>
      <c r="J30" s="2"/>
      <c r="K30" s="2"/>
      <c r="L30" s="2"/>
      <c r="M30" s="2"/>
      <c r="N30" s="2"/>
      <c r="O30" s="2"/>
      <c r="P30" s="2"/>
      <c r="S30" s="2"/>
      <c r="T30" s="2"/>
      <c r="U30" s="2"/>
      <c r="V30" s="2"/>
      <c r="W30" s="2"/>
      <c r="X30" s="30"/>
      <c r="Y30" s="2"/>
      <c r="Z30" s="2"/>
      <c r="AA30" s="2"/>
      <c r="AB30" s="2"/>
      <c r="AC30" s="2"/>
      <c r="AD30" s="2"/>
      <c r="AE30" s="2"/>
      <c r="AF30" s="2"/>
      <c r="AG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</row>
    <row r="31" spans="2:50" x14ac:dyDescent="0.3">
      <c r="B31" s="2"/>
      <c r="C31" s="2"/>
      <c r="D31" s="2"/>
      <c r="E31" s="2"/>
      <c r="F31" s="2"/>
      <c r="G31" s="30"/>
      <c r="H31" s="2"/>
      <c r="I31" s="2"/>
      <c r="J31" s="2"/>
      <c r="K31" s="2"/>
      <c r="L31" s="2"/>
      <c r="M31" s="2"/>
      <c r="N31" s="2"/>
      <c r="O31" s="2"/>
      <c r="P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</row>
    <row r="32" spans="2:50" x14ac:dyDescent="0.3">
      <c r="B32" s="2"/>
      <c r="C32" s="2"/>
      <c r="D32" s="2"/>
      <c r="E32" s="2"/>
      <c r="F32" s="2"/>
      <c r="G32" s="30"/>
      <c r="H32" s="2"/>
      <c r="I32" s="2"/>
      <c r="J32" s="2"/>
      <c r="K32" s="2"/>
      <c r="L32" s="2"/>
      <c r="M32" s="2"/>
      <c r="N32" s="2"/>
      <c r="O32" s="2"/>
      <c r="P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</row>
    <row r="33" spans="2:50" x14ac:dyDescent="0.3">
      <c r="B33" s="2"/>
      <c r="C33" s="2"/>
      <c r="D33" s="2"/>
      <c r="E33" s="2"/>
      <c r="F33" s="2"/>
      <c r="G33" s="30"/>
      <c r="H33" s="2"/>
      <c r="I33" s="2"/>
      <c r="J33" s="2"/>
      <c r="K33" s="2"/>
      <c r="L33" s="2"/>
      <c r="M33" s="2"/>
      <c r="N33" s="2"/>
      <c r="O33" s="2"/>
      <c r="P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K33" s="2"/>
      <c r="AL33" s="41"/>
      <c r="AM33" s="41"/>
      <c r="AN33" s="41"/>
      <c r="AO33" s="41"/>
      <c r="AP33" s="42"/>
      <c r="AQ33" s="42"/>
      <c r="AR33" s="42"/>
      <c r="AS33" s="42"/>
      <c r="AT33" s="42"/>
      <c r="AU33" s="42"/>
      <c r="AV33" s="42"/>
      <c r="AW33" s="42"/>
      <c r="AX33" s="42"/>
    </row>
    <row r="34" spans="2:50" x14ac:dyDescent="0.3">
      <c r="B34" s="2"/>
      <c r="C34" s="2"/>
      <c r="D34" s="2"/>
      <c r="E34" s="2"/>
      <c r="F34" s="2"/>
      <c r="G34" s="30"/>
      <c r="H34" s="2"/>
      <c r="I34" s="2"/>
      <c r="J34" s="2"/>
      <c r="K34" s="2"/>
      <c r="L34" s="2"/>
      <c r="M34" s="2"/>
      <c r="N34" s="2"/>
      <c r="O34" s="2"/>
      <c r="P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</row>
    <row r="35" spans="2:50" x14ac:dyDescent="0.3">
      <c r="B35" s="2"/>
      <c r="C35" s="2"/>
      <c r="D35" s="2"/>
      <c r="E35" s="2"/>
      <c r="F35" s="2"/>
      <c r="G35" s="30"/>
      <c r="H35" s="2"/>
      <c r="I35" s="2"/>
      <c r="J35" s="2"/>
      <c r="K35" s="2"/>
      <c r="L35" s="2"/>
      <c r="M35" s="2"/>
      <c r="N35" s="2"/>
      <c r="O35" s="2"/>
      <c r="P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L35" s="2"/>
      <c r="AM35" s="2"/>
      <c r="AN35" s="2"/>
      <c r="AO35" s="2"/>
      <c r="AP35" s="2"/>
      <c r="AQ35" s="2"/>
      <c r="AR35" s="2"/>
      <c r="AS35" s="2"/>
      <c r="AU35" s="2"/>
      <c r="AV35" s="2"/>
      <c r="AW35" s="2"/>
      <c r="AX35" s="2"/>
    </row>
    <row r="36" spans="2:50" x14ac:dyDescent="0.3">
      <c r="B36" s="2"/>
      <c r="C36" s="2"/>
      <c r="D36" s="2"/>
      <c r="E36" s="2"/>
      <c r="F36" s="2"/>
      <c r="G36" s="30"/>
      <c r="H36" s="2"/>
      <c r="I36" s="2"/>
      <c r="J36" s="2"/>
      <c r="K36" s="2"/>
      <c r="L36" s="2"/>
      <c r="M36" s="2"/>
      <c r="N36" s="2"/>
      <c r="O36" s="2"/>
      <c r="P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L36" s="2"/>
      <c r="AM36" s="2"/>
      <c r="AN36" s="2"/>
      <c r="AO36" s="2"/>
      <c r="AU36" s="2"/>
      <c r="AV36" s="2"/>
      <c r="AW36" s="2"/>
      <c r="AX36" s="2"/>
    </row>
    <row r="37" spans="2:50" x14ac:dyDescent="0.3">
      <c r="B37" s="2"/>
      <c r="C37" s="2"/>
      <c r="D37" s="2"/>
      <c r="E37" s="2"/>
      <c r="F37" s="2"/>
      <c r="G37" s="30"/>
      <c r="H37" s="2"/>
      <c r="I37" s="2"/>
      <c r="J37" s="2"/>
      <c r="K37" s="2"/>
      <c r="L37" s="2"/>
      <c r="M37" s="2"/>
      <c r="N37" s="2"/>
      <c r="O37" s="2"/>
      <c r="P37" s="2"/>
      <c r="S37" s="3"/>
      <c r="T37" s="3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L37" s="2"/>
      <c r="AM37" s="5"/>
      <c r="AN37" s="31"/>
      <c r="AO37" s="5"/>
      <c r="AQ37" s="3"/>
      <c r="AR37" s="2"/>
      <c r="AS37" s="3"/>
      <c r="AU37" s="2"/>
      <c r="AV37" s="3"/>
      <c r="AW37" s="2"/>
      <c r="AX37" s="3"/>
    </row>
    <row r="38" spans="2:50" x14ac:dyDescent="0.3">
      <c r="B38" s="2"/>
      <c r="C38" s="2"/>
      <c r="D38" s="2"/>
      <c r="E38" s="2"/>
      <c r="F38" s="2"/>
      <c r="G38" s="30"/>
      <c r="H38" s="2"/>
      <c r="I38" s="2"/>
      <c r="J38" s="2"/>
      <c r="K38" s="2"/>
      <c r="L38" s="3"/>
      <c r="M38" s="3"/>
      <c r="N38" s="3"/>
      <c r="O38" s="3"/>
      <c r="P38" s="2"/>
      <c r="S38" s="4"/>
      <c r="T38" s="3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L38" s="2"/>
      <c r="AM38" s="2"/>
      <c r="AN38" s="2"/>
      <c r="AO38" s="2"/>
    </row>
    <row r="39" spans="2:50" x14ac:dyDescent="0.3">
      <c r="B39" s="2"/>
      <c r="C39" s="2"/>
      <c r="D39" s="2"/>
      <c r="E39" s="2"/>
      <c r="F39" s="2"/>
      <c r="G39" s="2"/>
      <c r="H39" s="2"/>
      <c r="I39" s="2"/>
      <c r="J39" s="2"/>
      <c r="K39" s="2"/>
      <c r="L39" s="4"/>
      <c r="M39" s="4"/>
      <c r="N39" s="4"/>
      <c r="O39" s="4"/>
      <c r="P39" s="2"/>
      <c r="S39" s="4"/>
      <c r="T39" s="3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P39" s="7"/>
      <c r="AQ39" s="9"/>
      <c r="AR39" s="7"/>
      <c r="AS39" s="9"/>
      <c r="AU39" s="7"/>
      <c r="AV39" s="7"/>
      <c r="AW39" s="7"/>
      <c r="AX39" s="7"/>
    </row>
    <row r="40" spans="2:50" x14ac:dyDescent="0.3">
      <c r="C40" s="2"/>
      <c r="D40" s="41"/>
      <c r="E40" s="41"/>
      <c r="F40" s="41"/>
      <c r="G40" s="41"/>
      <c r="H40" s="42"/>
      <c r="I40" s="42"/>
      <c r="J40" s="42"/>
      <c r="K40" s="42"/>
      <c r="L40" s="42"/>
      <c r="M40" s="42"/>
      <c r="N40" s="42"/>
      <c r="O40" s="42"/>
      <c r="P40" s="42"/>
      <c r="T40" s="3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</row>
    <row r="41" spans="2:50" x14ac:dyDescent="0.3"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T41" s="3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</row>
    <row r="42" spans="2:50" x14ac:dyDescent="0.3">
      <c r="D42" s="2"/>
      <c r="E42" s="2"/>
      <c r="F42" s="2"/>
      <c r="G42" s="2"/>
      <c r="H42" s="2"/>
      <c r="I42" s="2"/>
      <c r="J42" s="2"/>
      <c r="K42" s="2"/>
      <c r="M42" s="2"/>
      <c r="N42" s="2"/>
      <c r="O42" s="2"/>
      <c r="P42" s="2"/>
      <c r="Q42" s="2"/>
      <c r="R42" s="2"/>
      <c r="S42" s="2"/>
      <c r="T42" s="3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</row>
    <row r="43" spans="2:50" x14ac:dyDescent="0.3">
      <c r="D43" s="2"/>
      <c r="E43" s="2"/>
      <c r="F43" s="2"/>
      <c r="G43" s="2"/>
      <c r="M43" s="2"/>
      <c r="N43" s="2"/>
      <c r="O43" s="2"/>
      <c r="P43" s="2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L43" s="41"/>
      <c r="AM43" s="41"/>
      <c r="AN43" s="41"/>
      <c r="AO43" s="41"/>
      <c r="AP43" s="42"/>
      <c r="AQ43" s="42"/>
      <c r="AR43" s="42"/>
      <c r="AS43" s="42"/>
      <c r="AT43" s="42"/>
      <c r="AU43" s="42"/>
      <c r="AV43" s="42"/>
      <c r="AW43" s="42"/>
      <c r="AX43" s="42"/>
    </row>
    <row r="44" spans="2:50" x14ac:dyDescent="0.3">
      <c r="D44" s="2"/>
      <c r="E44" s="5"/>
      <c r="F44" s="2"/>
      <c r="G44" s="5"/>
      <c r="I44" s="3"/>
      <c r="J44" s="2"/>
      <c r="K44" s="3"/>
      <c r="M44" s="2"/>
      <c r="N44" s="3"/>
      <c r="O44" s="2"/>
      <c r="P44" s="3"/>
      <c r="R44" s="3"/>
      <c r="S44" s="2"/>
      <c r="T44" s="3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J44" s="1"/>
      <c r="AK44" s="1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</row>
    <row r="45" spans="2:50" x14ac:dyDescent="0.3">
      <c r="D45" s="2"/>
      <c r="E45" s="2"/>
      <c r="F45" s="2"/>
      <c r="G45" s="2"/>
      <c r="T45" s="3"/>
      <c r="U45" s="6"/>
      <c r="V45" s="6"/>
      <c r="W45" s="6"/>
      <c r="X45" s="6"/>
      <c r="Y45" s="6"/>
      <c r="Z45" s="6"/>
      <c r="AA45" s="6"/>
      <c r="AB45" s="6"/>
      <c r="AD45" s="6"/>
      <c r="AE45" s="6"/>
      <c r="AF45" s="6"/>
      <c r="AG45" s="6"/>
      <c r="AL45" s="2"/>
      <c r="AM45" s="2"/>
      <c r="AN45" s="2"/>
      <c r="AO45" s="2"/>
      <c r="AT45" s="2"/>
      <c r="AU45" s="2"/>
      <c r="AV45" s="2"/>
      <c r="AW45" s="2"/>
      <c r="AX45" s="2"/>
    </row>
    <row r="46" spans="2:50" x14ac:dyDescent="0.3">
      <c r="H46" s="7"/>
      <c r="I46" s="9"/>
      <c r="J46" s="7"/>
      <c r="K46" s="9"/>
      <c r="M46" s="7"/>
      <c r="N46" s="7"/>
      <c r="O46" s="7"/>
      <c r="P46" s="7"/>
      <c r="T46" s="3"/>
      <c r="U46" s="6"/>
      <c r="V46" s="6"/>
      <c r="W46" s="6"/>
      <c r="X46" s="6"/>
      <c r="Y46" s="6"/>
      <c r="Z46" s="6"/>
      <c r="AA46" s="6"/>
      <c r="AB46" s="6"/>
      <c r="AD46" s="6"/>
      <c r="AE46" s="6"/>
      <c r="AF46" s="6"/>
      <c r="AG46" s="6"/>
      <c r="AJ46" s="2"/>
      <c r="AK46" s="2"/>
      <c r="AL46" s="2"/>
      <c r="AM46" s="2"/>
      <c r="AN46" s="2"/>
      <c r="AO46" s="30"/>
      <c r="AP46" s="2"/>
      <c r="AQ46" s="2"/>
      <c r="AR46" s="2"/>
      <c r="AS46" s="2"/>
      <c r="AT46" s="2"/>
      <c r="AU46" s="2"/>
      <c r="AV46" s="2"/>
      <c r="AW46" s="2"/>
      <c r="AX46" s="2"/>
    </row>
    <row r="47" spans="2:50" x14ac:dyDescent="0.3">
      <c r="D47" s="2"/>
      <c r="E47" s="2"/>
      <c r="F47" s="2"/>
      <c r="G47" s="2"/>
      <c r="T47" s="3"/>
      <c r="U47" s="6"/>
      <c r="V47" s="6"/>
      <c r="W47" s="6"/>
      <c r="X47" s="6"/>
      <c r="Y47" s="6"/>
      <c r="Z47" s="6"/>
      <c r="AA47" s="2"/>
      <c r="AB47" s="2"/>
      <c r="AC47" s="2"/>
      <c r="AD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</row>
    <row r="48" spans="2:50" x14ac:dyDescent="0.3">
      <c r="D48" s="2"/>
      <c r="E48" s="2"/>
      <c r="F48" s="2"/>
      <c r="G48" s="2"/>
      <c r="T48" s="3"/>
      <c r="U48" s="6"/>
      <c r="V48" s="6"/>
      <c r="W48" s="6"/>
      <c r="X48" s="6"/>
      <c r="Y48" s="6"/>
      <c r="Z48" s="6"/>
      <c r="AA48" s="6"/>
      <c r="AB48" s="6"/>
      <c r="AC48" s="6"/>
      <c r="AD48" s="6"/>
      <c r="AE48" s="32"/>
      <c r="AF48" s="32"/>
      <c r="AG48" s="3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</row>
    <row r="49" spans="2:50" x14ac:dyDescent="0.3">
      <c r="D49" s="41"/>
      <c r="E49" s="41"/>
      <c r="F49" s="41"/>
      <c r="G49" s="41"/>
      <c r="H49" s="42"/>
      <c r="I49" s="42"/>
      <c r="J49" s="42"/>
      <c r="K49" s="42"/>
      <c r="L49" s="42"/>
      <c r="M49" s="42"/>
      <c r="N49" s="42"/>
      <c r="O49" s="42"/>
      <c r="P49" s="42"/>
      <c r="T49" s="3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</row>
    <row r="50" spans="2:50" x14ac:dyDescent="0.3">
      <c r="B50" s="1"/>
      <c r="C50" s="1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</row>
    <row r="51" spans="2:50" x14ac:dyDescent="0.3">
      <c r="D51" s="2"/>
      <c r="E51" s="2"/>
      <c r="F51" s="2"/>
      <c r="G51" s="2"/>
      <c r="L51" s="2"/>
      <c r="M51" s="2"/>
      <c r="N51" s="2"/>
      <c r="O51" s="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</row>
    <row r="52" spans="2:50" x14ac:dyDescent="0.3">
      <c r="B52" s="2"/>
      <c r="C52" s="2"/>
      <c r="D52" s="2"/>
      <c r="E52" s="2"/>
      <c r="F52" s="2"/>
      <c r="G52" s="30"/>
      <c r="H52" s="2"/>
      <c r="I52" s="2"/>
      <c r="J52" s="2"/>
      <c r="K52" s="2"/>
      <c r="L52" s="2"/>
      <c r="M52" s="2"/>
      <c r="N52" s="2"/>
      <c r="O52" s="2"/>
      <c r="P52" s="2"/>
      <c r="T52" s="2"/>
      <c r="U52" s="41"/>
      <c r="V52" s="41"/>
      <c r="W52" s="41"/>
      <c r="X52" s="41"/>
      <c r="Y52" s="42"/>
      <c r="Z52" s="42"/>
      <c r="AA52" s="42"/>
      <c r="AB52" s="42"/>
      <c r="AC52" s="42"/>
      <c r="AD52" s="42"/>
      <c r="AE52" s="42"/>
      <c r="AF52" s="42"/>
      <c r="AG52" s="4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</row>
    <row r="53" spans="2:50" x14ac:dyDescent="0.3">
      <c r="B53" s="2"/>
      <c r="C53" s="2"/>
      <c r="D53" s="2"/>
      <c r="E53" s="2"/>
      <c r="F53" s="2"/>
      <c r="G53" s="30"/>
      <c r="H53" s="2"/>
      <c r="I53" s="2"/>
      <c r="J53" s="2"/>
      <c r="K53" s="2"/>
      <c r="L53" s="2"/>
      <c r="M53" s="2"/>
      <c r="N53" s="2"/>
      <c r="O53" s="2"/>
      <c r="P53" s="2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</row>
    <row r="54" spans="2:50" x14ac:dyDescent="0.3">
      <c r="B54" s="2"/>
      <c r="C54" s="2"/>
      <c r="D54" s="2"/>
      <c r="E54" s="2"/>
      <c r="F54" s="2"/>
      <c r="G54" s="30"/>
      <c r="H54" s="2"/>
      <c r="I54" s="2"/>
      <c r="J54" s="2"/>
      <c r="K54" s="2"/>
      <c r="L54" s="2"/>
      <c r="M54" s="2"/>
      <c r="N54" s="2"/>
      <c r="O54" s="2"/>
      <c r="P54" s="2"/>
      <c r="U54" s="2"/>
      <c r="V54" s="2"/>
      <c r="W54" s="2"/>
      <c r="X54" s="2"/>
      <c r="Y54" s="2"/>
      <c r="Z54" s="2"/>
      <c r="AA54" s="2"/>
      <c r="AB54" s="2"/>
      <c r="AD54" s="2"/>
      <c r="AE54" s="2"/>
      <c r="AF54" s="2"/>
      <c r="AG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</row>
    <row r="55" spans="2:50" x14ac:dyDescent="0.3">
      <c r="B55" s="2"/>
      <c r="C55" s="2"/>
      <c r="D55" s="2"/>
      <c r="E55" s="2"/>
      <c r="F55" s="2"/>
      <c r="G55" s="30"/>
      <c r="H55" s="2"/>
      <c r="I55" s="2"/>
      <c r="J55" s="2"/>
      <c r="K55" s="2"/>
      <c r="L55" s="2"/>
      <c r="M55" s="2"/>
      <c r="N55" s="2"/>
      <c r="O55" s="2"/>
      <c r="P55" s="2"/>
      <c r="U55" s="2"/>
      <c r="V55" s="2"/>
      <c r="W55" s="2"/>
      <c r="X55" s="2"/>
      <c r="AD55" s="2"/>
      <c r="AE55" s="2"/>
      <c r="AF55" s="2"/>
      <c r="AG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</row>
    <row r="56" spans="2:50" x14ac:dyDescent="0.3">
      <c r="B56" s="2"/>
      <c r="C56" s="2"/>
      <c r="D56" s="2"/>
      <c r="E56" s="2"/>
      <c r="F56" s="2"/>
      <c r="G56" s="30"/>
      <c r="H56" s="2"/>
      <c r="I56" s="2"/>
      <c r="J56" s="2"/>
      <c r="K56" s="2"/>
      <c r="L56" s="2"/>
      <c r="M56" s="2"/>
      <c r="N56" s="2"/>
      <c r="O56" s="2"/>
      <c r="P56" s="2"/>
      <c r="U56" s="2"/>
      <c r="V56" s="5"/>
      <c r="W56" s="31"/>
      <c r="X56" s="5"/>
      <c r="Z56" s="3"/>
      <c r="AA56" s="2"/>
      <c r="AB56" s="3"/>
      <c r="AD56" s="2"/>
      <c r="AE56" s="3"/>
      <c r="AF56" s="2"/>
      <c r="AG56" s="3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</row>
    <row r="57" spans="2:50" x14ac:dyDescent="0.3">
      <c r="B57" s="2"/>
      <c r="C57" s="2"/>
      <c r="D57" s="2"/>
      <c r="E57" s="2"/>
      <c r="F57" s="2"/>
      <c r="G57" s="30"/>
      <c r="H57" s="2"/>
      <c r="I57" s="2"/>
      <c r="J57" s="2"/>
      <c r="K57" s="2"/>
      <c r="L57" s="2"/>
      <c r="M57" s="2"/>
      <c r="N57" s="2"/>
      <c r="O57" s="2"/>
      <c r="P57" s="2"/>
      <c r="U57" s="2"/>
      <c r="V57" s="2"/>
      <c r="W57" s="2"/>
      <c r="X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</row>
    <row r="58" spans="2:50" x14ac:dyDescent="0.3">
      <c r="B58" s="2"/>
      <c r="C58" s="2"/>
      <c r="D58" s="2"/>
      <c r="E58" s="2"/>
      <c r="F58" s="2"/>
      <c r="G58" s="30"/>
      <c r="H58" s="2"/>
      <c r="I58" s="2"/>
      <c r="J58" s="2"/>
      <c r="K58" s="2"/>
      <c r="L58" s="2"/>
      <c r="M58" s="2"/>
      <c r="N58" s="2"/>
      <c r="O58" s="2"/>
      <c r="P58" s="2"/>
      <c r="Y58" s="7"/>
      <c r="Z58" s="9"/>
      <c r="AA58" s="7"/>
      <c r="AB58" s="9"/>
      <c r="AD58" s="7"/>
      <c r="AE58" s="7"/>
      <c r="AF58" s="7"/>
      <c r="AG58" s="7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</row>
    <row r="59" spans="2:50" x14ac:dyDescent="0.3">
      <c r="B59" s="2"/>
      <c r="C59" s="2"/>
      <c r="D59" s="2"/>
      <c r="E59" s="2"/>
      <c r="F59" s="2"/>
      <c r="G59" s="30"/>
      <c r="H59" s="2"/>
      <c r="I59" s="2"/>
      <c r="J59" s="2"/>
      <c r="K59" s="2"/>
      <c r="L59" s="2"/>
      <c r="M59" s="2"/>
      <c r="N59" s="2"/>
      <c r="O59" s="2"/>
      <c r="P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</row>
    <row r="60" spans="2:50" x14ac:dyDescent="0.3">
      <c r="B60" s="2"/>
      <c r="C60" s="2"/>
      <c r="D60" s="2"/>
      <c r="E60" s="2"/>
      <c r="F60" s="2"/>
      <c r="G60" s="30"/>
      <c r="H60" s="2"/>
      <c r="I60" s="2"/>
      <c r="J60" s="2"/>
      <c r="K60" s="2"/>
      <c r="L60" s="2"/>
      <c r="M60" s="2"/>
      <c r="N60" s="2"/>
      <c r="O60" s="2"/>
      <c r="P60" s="2"/>
      <c r="AK60" s="2"/>
      <c r="AL60" s="41"/>
      <c r="AM60" s="41"/>
      <c r="AN60" s="41"/>
      <c r="AO60" s="41"/>
      <c r="AP60" s="42"/>
      <c r="AQ60" s="42"/>
      <c r="AR60" s="42"/>
      <c r="AS60" s="42"/>
      <c r="AT60" s="42"/>
      <c r="AU60" s="42"/>
      <c r="AV60" s="42"/>
      <c r="AW60" s="42"/>
      <c r="AX60" s="42"/>
    </row>
    <row r="61" spans="2:50" x14ac:dyDescent="0.3">
      <c r="B61" s="2"/>
      <c r="C61" s="2"/>
      <c r="D61" s="2"/>
      <c r="E61" s="2"/>
      <c r="F61" s="2"/>
      <c r="G61" s="30"/>
      <c r="H61" s="2"/>
      <c r="I61" s="2"/>
      <c r="J61" s="2"/>
      <c r="K61" s="2"/>
      <c r="L61" s="2"/>
      <c r="M61" s="2"/>
      <c r="N61" s="2"/>
      <c r="O61" s="2"/>
      <c r="P61" s="2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</row>
    <row r="62" spans="2:50" x14ac:dyDescent="0.3">
      <c r="B62" s="2"/>
      <c r="C62" s="2"/>
      <c r="D62" s="2"/>
      <c r="E62" s="2"/>
      <c r="F62" s="2"/>
      <c r="G62" s="30"/>
      <c r="H62" s="2"/>
      <c r="I62" s="2"/>
      <c r="J62" s="2"/>
      <c r="K62" s="2"/>
      <c r="L62" s="2"/>
      <c r="M62" s="2"/>
      <c r="N62" s="2"/>
      <c r="O62" s="2"/>
      <c r="P62" s="2"/>
      <c r="U62" s="41"/>
      <c r="V62" s="41"/>
      <c r="W62" s="41"/>
      <c r="X62" s="41"/>
      <c r="Y62" s="42"/>
      <c r="Z62" s="42"/>
      <c r="AA62" s="42"/>
      <c r="AB62" s="42"/>
      <c r="AC62" s="42"/>
      <c r="AD62" s="42"/>
      <c r="AE62" s="42"/>
      <c r="AF62" s="42"/>
      <c r="AG62" s="42"/>
      <c r="AL62" s="2"/>
      <c r="AM62" s="2"/>
      <c r="AN62" s="2"/>
      <c r="AO62" s="2"/>
      <c r="AP62" s="2"/>
      <c r="AQ62" s="2"/>
      <c r="AR62" s="2"/>
      <c r="AS62" s="2"/>
      <c r="AU62" s="2"/>
      <c r="AV62" s="2"/>
      <c r="AW62" s="2"/>
      <c r="AX62" s="2"/>
    </row>
    <row r="63" spans="2:50" x14ac:dyDescent="0.3">
      <c r="B63" s="2"/>
      <c r="C63" s="2"/>
      <c r="D63" s="2"/>
      <c r="E63" s="2"/>
      <c r="F63" s="2"/>
      <c r="G63" s="30"/>
      <c r="H63" s="2"/>
      <c r="I63" s="2"/>
      <c r="J63" s="2"/>
      <c r="K63" s="2"/>
      <c r="L63" s="2"/>
      <c r="M63" s="2"/>
      <c r="N63" s="2"/>
      <c r="O63" s="2"/>
      <c r="P63" s="2"/>
      <c r="S63" s="1"/>
      <c r="T63" s="1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L63" s="2"/>
      <c r="AM63" s="2"/>
      <c r="AN63" s="2"/>
      <c r="AO63" s="2"/>
      <c r="AU63" s="2"/>
      <c r="AV63" s="2"/>
      <c r="AW63" s="2"/>
      <c r="AX63" s="2"/>
    </row>
    <row r="64" spans="2:50" x14ac:dyDescent="0.3">
      <c r="B64" s="2"/>
      <c r="C64" s="2"/>
      <c r="D64" s="2"/>
      <c r="E64" s="2"/>
      <c r="F64" s="2"/>
      <c r="G64" s="30"/>
      <c r="H64" s="2"/>
      <c r="I64" s="2"/>
      <c r="J64" s="2"/>
      <c r="K64" s="2"/>
      <c r="L64" s="2"/>
      <c r="M64" s="2"/>
      <c r="N64" s="2"/>
      <c r="O64" s="2"/>
      <c r="P64" s="2"/>
      <c r="U64" s="2"/>
      <c r="V64" s="2"/>
      <c r="W64" s="2"/>
      <c r="X64" s="2"/>
      <c r="AC64" s="2"/>
      <c r="AD64" s="2"/>
      <c r="AE64" s="2"/>
      <c r="AF64" s="2"/>
      <c r="AG64" s="2"/>
      <c r="AL64" s="2"/>
      <c r="AM64" s="5"/>
      <c r="AN64" s="31"/>
      <c r="AO64" s="5"/>
      <c r="AQ64" s="3"/>
      <c r="AR64" s="2"/>
      <c r="AS64" s="3"/>
      <c r="AU64" s="2"/>
      <c r="AV64" s="3"/>
      <c r="AW64" s="2"/>
      <c r="AX64" s="3"/>
    </row>
    <row r="65" spans="2:50" x14ac:dyDescent="0.3">
      <c r="B65" s="2"/>
      <c r="C65" s="2"/>
      <c r="D65" s="2"/>
      <c r="E65" s="2"/>
      <c r="F65" s="2"/>
      <c r="G65" s="30"/>
      <c r="H65" s="2"/>
      <c r="I65" s="2"/>
      <c r="J65" s="2"/>
      <c r="K65" s="2"/>
      <c r="L65" s="2"/>
      <c r="M65" s="2"/>
      <c r="N65" s="2"/>
      <c r="O65" s="2"/>
      <c r="P65" s="2"/>
      <c r="S65" s="2"/>
      <c r="T65" s="2"/>
      <c r="U65" s="2"/>
      <c r="V65" s="2"/>
      <c r="W65" s="2"/>
      <c r="X65" s="30"/>
      <c r="Y65" s="2"/>
      <c r="Z65" s="2"/>
      <c r="AA65" s="2"/>
      <c r="AB65" s="2"/>
      <c r="AC65" s="2"/>
      <c r="AD65" s="2"/>
      <c r="AE65" s="2"/>
      <c r="AF65" s="2"/>
      <c r="AG65" s="2"/>
      <c r="AL65" s="2"/>
      <c r="AM65" s="2"/>
      <c r="AN65" s="2"/>
      <c r="AO65" s="2"/>
    </row>
    <row r="66" spans="2:50" x14ac:dyDescent="0.3">
      <c r="B66" s="2"/>
      <c r="C66" s="2"/>
      <c r="D66" s="2"/>
      <c r="E66" s="2"/>
      <c r="F66" s="2"/>
      <c r="G66" s="30"/>
      <c r="H66" s="2"/>
      <c r="I66" s="2"/>
      <c r="J66" s="2"/>
      <c r="K66" s="2"/>
      <c r="L66" s="2"/>
      <c r="M66" s="2"/>
      <c r="N66" s="2"/>
      <c r="O66" s="2"/>
      <c r="P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P66" s="7"/>
      <c r="AQ66" s="9"/>
      <c r="AR66" s="7"/>
      <c r="AS66" s="9"/>
      <c r="AU66" s="7"/>
      <c r="AV66" s="7"/>
      <c r="AW66" s="7"/>
      <c r="AX66" s="7"/>
    </row>
    <row r="67" spans="2:50" x14ac:dyDescent="0.3">
      <c r="B67" s="2"/>
      <c r="C67" s="2"/>
      <c r="D67" s="2"/>
      <c r="E67" s="2"/>
      <c r="F67" s="2"/>
      <c r="G67" s="30"/>
      <c r="H67" s="2"/>
      <c r="I67" s="2"/>
      <c r="J67" s="2"/>
      <c r="K67" s="2"/>
      <c r="L67" s="2"/>
      <c r="M67" s="2"/>
      <c r="N67" s="2"/>
      <c r="O67" s="2"/>
      <c r="P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</row>
    <row r="68" spans="2:50" x14ac:dyDescent="0.3">
      <c r="B68" s="2"/>
      <c r="C68" s="2"/>
      <c r="D68" s="2"/>
      <c r="E68" s="2"/>
      <c r="F68" s="2"/>
      <c r="G68" s="30"/>
      <c r="H68" s="2"/>
      <c r="I68" s="2"/>
      <c r="J68" s="2"/>
      <c r="K68" s="2"/>
      <c r="L68" s="2"/>
      <c r="M68" s="2"/>
      <c r="N68" s="2"/>
      <c r="O68" s="2"/>
      <c r="P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</row>
    <row r="69" spans="2:50" x14ac:dyDescent="0.3">
      <c r="B69" s="2"/>
      <c r="C69" s="2"/>
      <c r="D69" s="2"/>
      <c r="E69" s="2"/>
      <c r="F69" s="2"/>
      <c r="G69" s="30"/>
      <c r="H69" s="2"/>
      <c r="I69" s="2"/>
      <c r="J69" s="2"/>
      <c r="K69" s="2"/>
      <c r="L69" s="2"/>
      <c r="M69" s="2"/>
      <c r="N69" s="2"/>
      <c r="O69" s="2"/>
      <c r="P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</row>
    <row r="70" spans="2:50" x14ac:dyDescent="0.3">
      <c r="B70" s="2"/>
      <c r="C70" s="2"/>
      <c r="D70" s="2"/>
      <c r="E70" s="2"/>
      <c r="F70" s="2"/>
      <c r="G70" s="30"/>
      <c r="H70" s="2"/>
      <c r="I70" s="2"/>
      <c r="J70" s="2"/>
      <c r="K70" s="2"/>
      <c r="L70" s="2"/>
      <c r="M70" s="2"/>
      <c r="N70" s="2"/>
      <c r="O70" s="2"/>
      <c r="P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L70" s="41"/>
      <c r="AM70" s="41"/>
      <c r="AN70" s="41"/>
      <c r="AO70" s="41"/>
      <c r="AP70" s="42"/>
      <c r="AQ70" s="42"/>
      <c r="AR70" s="42"/>
      <c r="AS70" s="42"/>
      <c r="AT70" s="42"/>
      <c r="AU70" s="42"/>
      <c r="AV70" s="42"/>
      <c r="AW70" s="42"/>
      <c r="AX70" s="42"/>
    </row>
    <row r="71" spans="2:50" x14ac:dyDescent="0.3">
      <c r="B71" s="2"/>
      <c r="C71" s="2"/>
      <c r="D71" s="2"/>
      <c r="E71" s="2"/>
      <c r="F71" s="2"/>
      <c r="G71" s="30"/>
      <c r="H71" s="2"/>
      <c r="I71" s="2"/>
      <c r="J71" s="2"/>
      <c r="K71" s="2"/>
      <c r="L71" s="2"/>
      <c r="M71" s="2"/>
      <c r="N71" s="2"/>
      <c r="O71" s="2"/>
      <c r="P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J71" s="1"/>
      <c r="AK71" s="1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</row>
    <row r="72" spans="2:50" x14ac:dyDescent="0.3">
      <c r="B72" s="2"/>
      <c r="C72" s="2"/>
      <c r="D72" s="2"/>
      <c r="E72" s="2"/>
      <c r="F72" s="2"/>
      <c r="G72" s="30"/>
      <c r="H72" s="2"/>
      <c r="I72" s="2"/>
      <c r="J72" s="2"/>
      <c r="K72" s="2"/>
      <c r="L72" s="2"/>
      <c r="M72" s="2"/>
      <c r="N72" s="2"/>
      <c r="O72" s="2"/>
      <c r="P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L72" s="2"/>
      <c r="AM72" s="2"/>
      <c r="AN72" s="2"/>
      <c r="AO72" s="2"/>
      <c r="AT72" s="2"/>
      <c r="AU72" s="2"/>
      <c r="AV72" s="2"/>
      <c r="AW72" s="2"/>
      <c r="AX72" s="2"/>
    </row>
    <row r="73" spans="2:50" x14ac:dyDescent="0.3">
      <c r="B73" s="2"/>
      <c r="C73" s="2"/>
      <c r="D73" s="2"/>
      <c r="E73" s="2"/>
      <c r="F73" s="2"/>
      <c r="G73" s="30"/>
      <c r="H73" s="2"/>
      <c r="I73" s="2"/>
      <c r="J73" s="2"/>
      <c r="K73" s="2"/>
      <c r="L73" s="3"/>
      <c r="M73" s="3"/>
      <c r="N73" s="3"/>
      <c r="O73" s="3"/>
      <c r="P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J73" s="2"/>
      <c r="AK73" s="2"/>
      <c r="AL73" s="2"/>
      <c r="AM73" s="2"/>
      <c r="AN73" s="2"/>
      <c r="AO73" s="30"/>
      <c r="AP73" s="2"/>
      <c r="AQ73" s="2"/>
      <c r="AR73" s="2"/>
      <c r="AS73" s="2"/>
      <c r="AT73" s="2"/>
      <c r="AU73" s="2"/>
      <c r="AV73" s="2"/>
      <c r="AW73" s="2"/>
      <c r="AX73" s="2"/>
    </row>
    <row r="74" spans="2:50" x14ac:dyDescent="0.3">
      <c r="B74" s="2"/>
      <c r="C74" s="2"/>
      <c r="D74" s="2"/>
      <c r="E74" s="2"/>
      <c r="F74" s="2"/>
      <c r="G74" s="2"/>
      <c r="H74" s="2"/>
      <c r="I74" s="2"/>
      <c r="J74" s="2"/>
      <c r="K74" s="2"/>
      <c r="L74" s="4"/>
      <c r="M74" s="4"/>
      <c r="N74" s="4"/>
      <c r="O74" s="4"/>
      <c r="P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</row>
    <row r="75" spans="2:50" x14ac:dyDescent="0.3">
      <c r="C75" s="2"/>
      <c r="D75" s="41"/>
      <c r="E75" s="41"/>
      <c r="F75" s="41"/>
      <c r="G75" s="41"/>
      <c r="H75" s="42"/>
      <c r="I75" s="42"/>
      <c r="J75" s="42"/>
      <c r="K75" s="42"/>
      <c r="L75" s="42"/>
      <c r="M75" s="42"/>
      <c r="N75" s="42"/>
      <c r="O75" s="42"/>
      <c r="P75" s="4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</row>
    <row r="76" spans="2:50" x14ac:dyDescent="0.3"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</row>
    <row r="77" spans="2:50" x14ac:dyDescent="0.3">
      <c r="D77" s="2"/>
      <c r="E77" s="2"/>
      <c r="F77" s="2"/>
      <c r="G77" s="2"/>
      <c r="H77" s="2"/>
      <c r="I77" s="2"/>
      <c r="J77" s="2"/>
      <c r="K77" s="2"/>
      <c r="M77" s="2"/>
      <c r="N77" s="2"/>
      <c r="O77" s="2"/>
      <c r="P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</row>
    <row r="78" spans="2:50" x14ac:dyDescent="0.3">
      <c r="D78" s="2"/>
      <c r="E78" s="2"/>
      <c r="F78" s="2"/>
      <c r="G78" s="2"/>
      <c r="M78" s="2"/>
      <c r="N78" s="2"/>
      <c r="O78" s="2"/>
      <c r="P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</row>
    <row r="79" spans="2:50" x14ac:dyDescent="0.3">
      <c r="D79" s="2"/>
      <c r="E79" s="5"/>
      <c r="F79" s="2"/>
      <c r="G79" s="5"/>
      <c r="I79" s="3"/>
      <c r="J79" s="2"/>
      <c r="K79" s="3"/>
      <c r="M79" s="2"/>
      <c r="N79" s="3"/>
      <c r="O79" s="2"/>
      <c r="P79" s="3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</row>
    <row r="80" spans="2:50" x14ac:dyDescent="0.3"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</row>
    <row r="81" spans="2:50" x14ac:dyDescent="0.3">
      <c r="H81" s="7"/>
      <c r="I81" s="9"/>
      <c r="J81" s="7"/>
      <c r="K81" s="9"/>
      <c r="N81" s="7"/>
      <c r="O81" s="7"/>
      <c r="P81" s="7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</row>
    <row r="82" spans="2:50" x14ac:dyDescent="0.3">
      <c r="T82" s="2"/>
      <c r="U82" s="41"/>
      <c r="V82" s="41"/>
      <c r="W82" s="41"/>
      <c r="X82" s="41"/>
      <c r="Y82" s="42"/>
      <c r="Z82" s="42"/>
      <c r="AA82" s="42"/>
      <c r="AB82" s="42"/>
      <c r="AC82" s="42"/>
      <c r="AD82" s="42"/>
      <c r="AE82" s="42"/>
      <c r="AF82" s="42"/>
      <c r="AG82" s="4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</row>
    <row r="83" spans="2:50" x14ac:dyDescent="0.3"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</row>
    <row r="84" spans="2:50" x14ac:dyDescent="0.3"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</row>
    <row r="85" spans="2:50" x14ac:dyDescent="0.3">
      <c r="D85" s="41"/>
      <c r="E85" s="41"/>
      <c r="F85" s="41"/>
      <c r="G85" s="41"/>
      <c r="H85" s="42"/>
      <c r="I85" s="42"/>
      <c r="J85" s="42"/>
      <c r="K85" s="42"/>
      <c r="L85" s="42"/>
      <c r="M85" s="42"/>
      <c r="N85" s="42"/>
      <c r="O85" s="42"/>
      <c r="P85" s="42"/>
      <c r="U85" s="2"/>
      <c r="V85" s="2"/>
      <c r="W85" s="2"/>
      <c r="X85" s="2"/>
      <c r="AD85" s="2"/>
      <c r="AE85" s="2"/>
      <c r="AF85" s="2"/>
      <c r="AG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</row>
    <row r="86" spans="2:50" x14ac:dyDescent="0.3">
      <c r="B86" s="1"/>
      <c r="C86" s="1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U86" s="2"/>
      <c r="V86" s="5"/>
      <c r="W86" s="31"/>
      <c r="X86" s="5"/>
      <c r="Z86" s="3"/>
      <c r="AA86" s="2"/>
      <c r="AB86" s="3"/>
      <c r="AD86" s="2"/>
      <c r="AE86" s="3"/>
      <c r="AF86" s="2"/>
      <c r="AG86" s="3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</row>
    <row r="87" spans="2:50" x14ac:dyDescent="0.3">
      <c r="D87" s="2"/>
      <c r="E87" s="2"/>
      <c r="F87" s="2"/>
      <c r="G87" s="2"/>
      <c r="L87" s="2"/>
      <c r="M87" s="2"/>
      <c r="N87" s="2"/>
      <c r="O87" s="2"/>
      <c r="U87" s="2"/>
      <c r="V87" s="2"/>
      <c r="W87" s="2"/>
      <c r="X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</row>
    <row r="88" spans="2:50" x14ac:dyDescent="0.3">
      <c r="B88" s="2"/>
      <c r="C88" s="2"/>
      <c r="D88" s="2"/>
      <c r="E88" s="2"/>
      <c r="F88" s="2"/>
      <c r="G88" s="30"/>
      <c r="H88" s="2"/>
      <c r="I88" s="2"/>
      <c r="J88" s="2"/>
      <c r="K88" s="2"/>
      <c r="L88" s="2"/>
      <c r="M88" s="2"/>
      <c r="N88" s="2"/>
      <c r="O88" s="2"/>
      <c r="P88" s="2"/>
      <c r="Y88" s="7"/>
      <c r="Z88" s="9"/>
      <c r="AA88" s="7"/>
      <c r="AB88" s="9"/>
      <c r="AD88" s="7"/>
      <c r="AE88" s="7"/>
      <c r="AF88" s="7"/>
      <c r="AG88" s="7"/>
      <c r="AK88" s="2"/>
      <c r="AL88" s="41"/>
      <c r="AM88" s="41"/>
      <c r="AN88" s="41"/>
      <c r="AO88" s="41"/>
      <c r="AP88" s="42"/>
      <c r="AQ88" s="42"/>
      <c r="AR88" s="42"/>
      <c r="AS88" s="42"/>
      <c r="AT88" s="42"/>
      <c r="AU88" s="42"/>
      <c r="AV88" s="42"/>
      <c r="AW88" s="42"/>
      <c r="AX88" s="42"/>
    </row>
    <row r="89" spans="2:50" x14ac:dyDescent="0.3">
      <c r="B89" s="2"/>
      <c r="C89" s="2"/>
      <c r="D89" s="2"/>
      <c r="E89" s="2"/>
      <c r="F89" s="2"/>
      <c r="G89" s="30"/>
      <c r="H89" s="2"/>
      <c r="I89" s="2"/>
      <c r="J89" s="2"/>
      <c r="K89" s="2"/>
      <c r="L89" s="2"/>
      <c r="M89" s="2"/>
      <c r="N89" s="2"/>
      <c r="O89" s="2"/>
      <c r="P89" s="2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</row>
    <row r="90" spans="2:50" x14ac:dyDescent="0.3">
      <c r="B90" s="2"/>
      <c r="C90" s="2"/>
      <c r="D90" s="2"/>
      <c r="E90" s="2"/>
      <c r="F90" s="2"/>
      <c r="G90" s="30"/>
      <c r="H90" s="2"/>
      <c r="I90" s="2"/>
      <c r="J90" s="2"/>
      <c r="K90" s="2"/>
      <c r="L90" s="2"/>
      <c r="M90" s="2"/>
      <c r="N90" s="2"/>
      <c r="O90" s="2"/>
      <c r="P90" s="2"/>
      <c r="AL90" s="2"/>
      <c r="AM90" s="2"/>
      <c r="AN90" s="2"/>
      <c r="AO90" s="2"/>
      <c r="AP90" s="2"/>
      <c r="AQ90" s="2"/>
      <c r="AR90" s="2"/>
      <c r="AS90" s="2"/>
      <c r="AU90" s="2"/>
      <c r="AV90" s="2"/>
      <c r="AW90" s="2"/>
      <c r="AX90" s="2"/>
    </row>
    <row r="91" spans="2:50" x14ac:dyDescent="0.3">
      <c r="B91" s="2"/>
      <c r="C91" s="2"/>
      <c r="D91" s="2"/>
      <c r="E91" s="2"/>
      <c r="F91" s="2"/>
      <c r="G91" s="30"/>
      <c r="H91" s="2"/>
      <c r="I91" s="2"/>
      <c r="J91" s="2"/>
      <c r="K91" s="2"/>
      <c r="L91" s="2"/>
      <c r="M91" s="2"/>
      <c r="N91" s="2"/>
      <c r="O91" s="2"/>
      <c r="P91" s="2"/>
      <c r="AL91" s="2"/>
      <c r="AM91" s="2"/>
      <c r="AN91" s="2"/>
      <c r="AO91" s="2"/>
      <c r="AU91" s="2"/>
      <c r="AV91" s="2"/>
      <c r="AW91" s="2"/>
      <c r="AX91" s="2"/>
    </row>
    <row r="92" spans="2:50" x14ac:dyDescent="0.3">
      <c r="B92" s="2"/>
      <c r="C92" s="2"/>
      <c r="D92" s="2"/>
      <c r="E92" s="2"/>
      <c r="F92" s="2"/>
      <c r="G92" s="30"/>
      <c r="H92" s="2"/>
      <c r="I92" s="2"/>
      <c r="J92" s="2"/>
      <c r="K92" s="2"/>
      <c r="L92" s="2"/>
      <c r="M92" s="2"/>
      <c r="N92" s="2"/>
      <c r="O92" s="2"/>
      <c r="P92" s="2"/>
      <c r="U92" s="41"/>
      <c r="V92" s="41"/>
      <c r="W92" s="41"/>
      <c r="X92" s="41"/>
      <c r="Y92" s="42"/>
      <c r="Z92" s="42"/>
      <c r="AA92" s="42"/>
      <c r="AB92" s="42"/>
      <c r="AC92" s="42"/>
      <c r="AD92" s="42"/>
      <c r="AE92" s="42"/>
      <c r="AF92" s="42"/>
      <c r="AG92" s="42"/>
      <c r="AL92" s="2"/>
      <c r="AM92" s="5"/>
      <c r="AN92" s="31"/>
      <c r="AO92" s="5"/>
      <c r="AQ92" s="3"/>
      <c r="AR92" s="2"/>
      <c r="AS92" s="3"/>
      <c r="AU92" s="2"/>
      <c r="AV92" s="3"/>
      <c r="AW92" s="2"/>
      <c r="AX92" s="3"/>
    </row>
    <row r="93" spans="2:50" x14ac:dyDescent="0.3">
      <c r="B93" s="2"/>
      <c r="C93" s="2"/>
      <c r="D93" s="2"/>
      <c r="E93" s="2"/>
      <c r="F93" s="2"/>
      <c r="G93" s="30"/>
      <c r="H93" s="2"/>
      <c r="I93" s="2"/>
      <c r="J93" s="2"/>
      <c r="K93" s="2"/>
      <c r="L93" s="2"/>
      <c r="M93" s="2"/>
      <c r="N93" s="2"/>
      <c r="O93" s="2"/>
      <c r="P93" s="2"/>
      <c r="S93" s="1"/>
      <c r="T93" s="1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L93" s="2"/>
      <c r="AM93" s="2"/>
      <c r="AN93" s="2"/>
      <c r="AO93" s="2"/>
    </row>
    <row r="94" spans="2:50" x14ac:dyDescent="0.3">
      <c r="B94" s="2"/>
      <c r="C94" s="2"/>
      <c r="D94" s="2"/>
      <c r="E94" s="2"/>
      <c r="F94" s="2"/>
      <c r="G94" s="30"/>
      <c r="H94" s="2"/>
      <c r="I94" s="2"/>
      <c r="J94" s="2"/>
      <c r="K94" s="2"/>
      <c r="L94" s="2"/>
      <c r="M94" s="2"/>
      <c r="N94" s="2"/>
      <c r="O94" s="2"/>
      <c r="P94" s="2"/>
      <c r="U94" s="2"/>
      <c r="V94" s="2"/>
      <c r="W94" s="2"/>
      <c r="X94" s="2"/>
      <c r="AC94" s="2"/>
      <c r="AD94" s="2"/>
      <c r="AE94" s="2"/>
      <c r="AF94" s="2"/>
      <c r="AG94" s="2"/>
      <c r="AP94" s="7"/>
      <c r="AQ94" s="9"/>
      <c r="AR94" s="7"/>
      <c r="AS94" s="9"/>
      <c r="AU94" s="7"/>
      <c r="AV94" s="7"/>
      <c r="AW94" s="7"/>
      <c r="AX94" s="7"/>
    </row>
    <row r="95" spans="2:50" x14ac:dyDescent="0.3">
      <c r="B95" s="2"/>
      <c r="C95" s="2"/>
      <c r="D95" s="2"/>
      <c r="E95" s="2"/>
      <c r="F95" s="2"/>
      <c r="G95" s="30"/>
      <c r="H95" s="2"/>
      <c r="I95" s="2"/>
      <c r="J95" s="2"/>
      <c r="K95" s="2"/>
      <c r="L95" s="2"/>
      <c r="M95" s="2"/>
      <c r="N95" s="2"/>
      <c r="O95" s="2"/>
      <c r="P95" s="2"/>
      <c r="S95" s="2"/>
      <c r="T95" s="2"/>
      <c r="U95" s="2"/>
      <c r="V95" s="2"/>
      <c r="W95" s="2"/>
      <c r="X95" s="30"/>
      <c r="Y95" s="2"/>
      <c r="Z95" s="2"/>
      <c r="AA95" s="2"/>
      <c r="AB95" s="2"/>
      <c r="AC95" s="2"/>
      <c r="AD95" s="2"/>
      <c r="AE95" s="2"/>
      <c r="AF95" s="2"/>
      <c r="AG95" s="2"/>
    </row>
    <row r="96" spans="2:50" x14ac:dyDescent="0.3">
      <c r="B96" s="2"/>
      <c r="C96" s="2"/>
      <c r="D96" s="2"/>
      <c r="E96" s="2"/>
      <c r="F96" s="2"/>
      <c r="G96" s="30"/>
      <c r="H96" s="2"/>
      <c r="I96" s="2"/>
      <c r="J96" s="2"/>
      <c r="K96" s="2"/>
      <c r="L96" s="2"/>
      <c r="M96" s="2"/>
      <c r="N96" s="2"/>
      <c r="O96" s="2"/>
      <c r="P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2:33" x14ac:dyDescent="0.3">
      <c r="B97" s="2"/>
      <c r="C97" s="2"/>
      <c r="D97" s="2"/>
      <c r="E97" s="2"/>
      <c r="F97" s="2"/>
      <c r="G97" s="30"/>
      <c r="H97" s="2"/>
      <c r="I97" s="2"/>
      <c r="J97" s="2"/>
      <c r="K97" s="2"/>
      <c r="L97" s="2"/>
      <c r="M97" s="2"/>
      <c r="N97" s="2"/>
      <c r="O97" s="2"/>
      <c r="P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2:33" x14ac:dyDescent="0.3">
      <c r="B98" s="2"/>
      <c r="C98" s="2"/>
      <c r="D98" s="2"/>
      <c r="E98" s="2"/>
      <c r="F98" s="2"/>
      <c r="G98" s="30"/>
      <c r="H98" s="2"/>
      <c r="I98" s="2"/>
      <c r="J98" s="2"/>
      <c r="K98" s="2"/>
      <c r="L98" s="2"/>
      <c r="M98" s="2"/>
      <c r="N98" s="2"/>
      <c r="O98" s="2"/>
      <c r="P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2:33" x14ac:dyDescent="0.3">
      <c r="B99" s="2"/>
      <c r="C99" s="2"/>
      <c r="D99" s="2"/>
      <c r="E99" s="2"/>
      <c r="F99" s="2"/>
      <c r="G99" s="30"/>
      <c r="H99" s="2"/>
      <c r="I99" s="2"/>
      <c r="J99" s="2"/>
      <c r="K99" s="2"/>
      <c r="L99" s="2"/>
      <c r="M99" s="2"/>
      <c r="N99" s="2"/>
      <c r="O99" s="2"/>
      <c r="P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2:33" x14ac:dyDescent="0.3">
      <c r="B100" s="2"/>
      <c r="C100" s="2"/>
      <c r="D100" s="2"/>
      <c r="E100" s="2"/>
      <c r="F100" s="2"/>
      <c r="G100" s="30"/>
      <c r="H100" s="2"/>
      <c r="I100" s="2"/>
      <c r="J100" s="2"/>
      <c r="K100" s="2"/>
      <c r="L100" s="2"/>
      <c r="M100" s="2"/>
      <c r="N100" s="2"/>
      <c r="O100" s="2"/>
      <c r="P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2:33" x14ac:dyDescent="0.3">
      <c r="B101" s="2"/>
      <c r="C101" s="2"/>
      <c r="D101" s="2"/>
      <c r="E101" s="2"/>
      <c r="F101" s="2"/>
      <c r="G101" s="30"/>
      <c r="H101" s="2"/>
      <c r="I101" s="2"/>
      <c r="J101" s="2"/>
      <c r="K101" s="2"/>
      <c r="L101" s="2"/>
      <c r="M101" s="2"/>
      <c r="N101" s="2"/>
      <c r="O101" s="2"/>
      <c r="P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2:33" x14ac:dyDescent="0.3">
      <c r="B102" s="2"/>
      <c r="C102" s="2"/>
      <c r="D102" s="2"/>
      <c r="E102" s="2"/>
      <c r="F102" s="2"/>
      <c r="G102" s="30"/>
      <c r="H102" s="2"/>
      <c r="I102" s="2"/>
      <c r="J102" s="2"/>
      <c r="K102" s="2"/>
      <c r="L102" s="2"/>
      <c r="M102" s="2"/>
      <c r="N102" s="2"/>
      <c r="O102" s="2"/>
      <c r="P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2:33" x14ac:dyDescent="0.3">
      <c r="B103" s="2"/>
      <c r="C103" s="2"/>
      <c r="D103" s="2"/>
      <c r="E103" s="2"/>
      <c r="F103" s="2"/>
      <c r="G103" s="30"/>
      <c r="H103" s="2"/>
      <c r="I103" s="2"/>
      <c r="J103" s="2"/>
      <c r="K103" s="2"/>
      <c r="L103" s="2"/>
      <c r="M103" s="2"/>
      <c r="N103" s="2"/>
      <c r="O103" s="2"/>
      <c r="P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2:33" x14ac:dyDescent="0.3">
      <c r="B104" s="2"/>
      <c r="C104" s="2"/>
      <c r="D104" s="2"/>
      <c r="E104" s="2"/>
      <c r="F104" s="2"/>
      <c r="G104" s="30"/>
      <c r="H104" s="2"/>
      <c r="I104" s="2"/>
      <c r="J104" s="2"/>
      <c r="K104" s="2"/>
      <c r="L104" s="2"/>
      <c r="M104" s="2"/>
      <c r="N104" s="2"/>
      <c r="O104" s="2"/>
      <c r="P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2:33" x14ac:dyDescent="0.3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2:33" x14ac:dyDescent="0.3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2:33" x14ac:dyDescent="0.3">
      <c r="B107" s="2"/>
      <c r="C107" s="2"/>
      <c r="D107" s="29"/>
      <c r="E107" s="29"/>
      <c r="F107" s="29"/>
      <c r="G107" s="29"/>
      <c r="H107" s="2"/>
      <c r="I107" s="2"/>
      <c r="J107" s="2"/>
      <c r="K107" s="2"/>
      <c r="L107" s="42"/>
      <c r="M107" s="42"/>
      <c r="N107" s="42"/>
      <c r="O107" s="42"/>
      <c r="P107" s="4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2:33" x14ac:dyDescent="0.3">
      <c r="B108" s="2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2:33" x14ac:dyDescent="0.3">
      <c r="B109" s="2"/>
      <c r="D109" s="2"/>
      <c r="E109" s="2"/>
      <c r="F109" s="2"/>
      <c r="G109" s="2"/>
      <c r="H109" s="2"/>
      <c r="I109" s="2"/>
      <c r="J109" s="2"/>
      <c r="K109" s="2"/>
      <c r="M109" s="2"/>
      <c r="N109" s="2"/>
      <c r="O109" s="2"/>
      <c r="P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2:33" x14ac:dyDescent="0.3">
      <c r="B110" s="2"/>
      <c r="D110" s="2"/>
      <c r="E110" s="2"/>
      <c r="F110" s="2"/>
      <c r="G110" s="2"/>
      <c r="M110" s="2"/>
      <c r="N110" s="2"/>
      <c r="O110" s="2"/>
      <c r="P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2:33" x14ac:dyDescent="0.3">
      <c r="D111" s="2"/>
      <c r="E111" s="5"/>
      <c r="F111" s="31"/>
      <c r="G111" s="5"/>
      <c r="I111" s="3"/>
      <c r="J111" s="2"/>
      <c r="K111" s="3"/>
      <c r="M111" s="2"/>
      <c r="N111" s="3"/>
      <c r="O111" s="2"/>
      <c r="P111" s="3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2:33" x14ac:dyDescent="0.3">
      <c r="T112" s="2"/>
      <c r="U112" s="41"/>
      <c r="V112" s="41"/>
      <c r="W112" s="41"/>
      <c r="X112" s="41"/>
      <c r="Y112" s="42"/>
      <c r="Z112" s="42"/>
      <c r="AA112" s="42"/>
      <c r="AB112" s="42"/>
      <c r="AC112" s="42"/>
      <c r="AD112" s="42"/>
      <c r="AE112" s="42"/>
      <c r="AF112" s="42"/>
      <c r="AG112" s="42"/>
    </row>
    <row r="113" spans="8:33" x14ac:dyDescent="0.3">
      <c r="H113" s="7"/>
      <c r="I113" s="9"/>
      <c r="J113" s="7"/>
      <c r="K113" s="9"/>
      <c r="N113" s="7"/>
      <c r="O113" s="7"/>
      <c r="P113" s="7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</row>
    <row r="114" spans="8:33" x14ac:dyDescent="0.3"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8:33" x14ac:dyDescent="0.3">
      <c r="U115" s="2"/>
      <c r="V115" s="2"/>
      <c r="W115" s="2"/>
      <c r="X115" s="2"/>
      <c r="AD115" s="2"/>
      <c r="AE115" s="2"/>
      <c r="AF115" s="2"/>
      <c r="AG115" s="2"/>
    </row>
    <row r="116" spans="8:33" x14ac:dyDescent="0.3">
      <c r="U116" s="2"/>
      <c r="V116" s="5"/>
      <c r="W116" s="31"/>
      <c r="X116" s="5"/>
      <c r="Z116" s="3"/>
      <c r="AA116" s="2"/>
      <c r="AB116" s="3"/>
      <c r="AD116" s="2"/>
      <c r="AE116" s="3"/>
      <c r="AF116" s="2"/>
      <c r="AG116" s="3"/>
    </row>
    <row r="117" spans="8:33" x14ac:dyDescent="0.3">
      <c r="U117" s="2"/>
      <c r="V117" s="2"/>
      <c r="W117" s="2"/>
      <c r="X117" s="2"/>
    </row>
    <row r="118" spans="8:33" x14ac:dyDescent="0.3">
      <c r="Y118" s="7"/>
      <c r="Z118" s="9"/>
      <c r="AA118" s="7"/>
      <c r="AB118" s="9"/>
      <c r="AD118" s="7"/>
      <c r="AE118" s="7"/>
      <c r="AF118" s="7"/>
      <c r="AG118" s="7"/>
    </row>
  </sheetData>
  <mergeCells count="57">
    <mergeCell ref="AT70:AX70"/>
    <mergeCell ref="U62:X62"/>
    <mergeCell ref="Y62:AB62"/>
    <mergeCell ref="AC62:AG62"/>
    <mergeCell ref="L14:P14"/>
    <mergeCell ref="U14:X14"/>
    <mergeCell ref="Y14:AB14"/>
    <mergeCell ref="AL70:AO70"/>
    <mergeCell ref="AP70:AS70"/>
    <mergeCell ref="AL14:AO14"/>
    <mergeCell ref="AP14:AS14"/>
    <mergeCell ref="AT14:AX14"/>
    <mergeCell ref="U27:X27"/>
    <mergeCell ref="Y27:AB27"/>
    <mergeCell ref="AC27:AG27"/>
    <mergeCell ref="AC14:AG14"/>
    <mergeCell ref="AL33:AO33"/>
    <mergeCell ref="AP33:AS33"/>
    <mergeCell ref="AT33:AX33"/>
    <mergeCell ref="D40:G40"/>
    <mergeCell ref="H40:K40"/>
    <mergeCell ref="L40:P40"/>
    <mergeCell ref="AT60:AX60"/>
    <mergeCell ref="AL43:AO43"/>
    <mergeCell ref="AP43:AS43"/>
    <mergeCell ref="AT43:AX43"/>
    <mergeCell ref="D49:G49"/>
    <mergeCell ref="H49:K49"/>
    <mergeCell ref="L49:P49"/>
    <mergeCell ref="U52:X52"/>
    <mergeCell ref="Y52:AB52"/>
    <mergeCell ref="AC52:AG52"/>
    <mergeCell ref="AL60:AO60"/>
    <mergeCell ref="AP60:AS60"/>
    <mergeCell ref="L107:P107"/>
    <mergeCell ref="U112:X112"/>
    <mergeCell ref="Y112:AB112"/>
    <mergeCell ref="AC112:AG112"/>
    <mergeCell ref="AT88:AX88"/>
    <mergeCell ref="AL88:AO88"/>
    <mergeCell ref="AP88:AS88"/>
    <mergeCell ref="D3:F3"/>
    <mergeCell ref="H3:J3"/>
    <mergeCell ref="U92:X92"/>
    <mergeCell ref="Y92:AB92"/>
    <mergeCell ref="AC92:AG92"/>
    <mergeCell ref="D75:G75"/>
    <mergeCell ref="H75:K75"/>
    <mergeCell ref="L75:P75"/>
    <mergeCell ref="U82:X82"/>
    <mergeCell ref="Y82:AB82"/>
    <mergeCell ref="AC82:AG82"/>
    <mergeCell ref="D85:G85"/>
    <mergeCell ref="H85:K85"/>
    <mergeCell ref="L85:P85"/>
    <mergeCell ref="D14:G14"/>
    <mergeCell ref="H14:K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626F7-A773-4556-8495-CFA7EB389C24}">
  <dimension ref="A3:AE150"/>
  <sheetViews>
    <sheetView workbookViewId="0">
      <selection activeCell="I7" sqref="I7"/>
    </sheetView>
  </sheetViews>
  <sheetFormatPr baseColWidth="10" defaultRowHeight="14.4" x14ac:dyDescent="0.3"/>
  <cols>
    <col min="5" max="5" width="15.21875" customWidth="1"/>
  </cols>
  <sheetData>
    <row r="3" spans="1:21" x14ac:dyDescent="0.3">
      <c r="A3" s="1" t="s">
        <v>98</v>
      </c>
      <c r="C3" s="8"/>
    </row>
    <row r="5" spans="1:21" x14ac:dyDescent="0.3">
      <c r="C5" s="40" t="s">
        <v>80</v>
      </c>
      <c r="D5" s="40"/>
      <c r="E5" s="40"/>
    </row>
    <row r="6" spans="1:21" x14ac:dyDescent="0.3">
      <c r="C6" s="4" t="s">
        <v>81</v>
      </c>
      <c r="D6" s="4" t="s">
        <v>48</v>
      </c>
      <c r="E6" s="4" t="s">
        <v>82</v>
      </c>
      <c r="F6" s="1" t="s">
        <v>83</v>
      </c>
      <c r="G6" s="1"/>
    </row>
    <row r="7" spans="1:21" x14ac:dyDescent="0.3">
      <c r="C7" s="16">
        <v>9.4</v>
      </c>
      <c r="D7" s="16">
        <v>33.299999999999997</v>
      </c>
      <c r="E7" s="16">
        <v>33.799999999999997</v>
      </c>
      <c r="F7" s="16">
        <v>35.9</v>
      </c>
      <c r="J7" s="27"/>
      <c r="P7" s="27"/>
    </row>
    <row r="8" spans="1:21" x14ac:dyDescent="0.3">
      <c r="C8" s="16">
        <v>17.7</v>
      </c>
      <c r="D8" s="16">
        <v>26.1</v>
      </c>
      <c r="E8" s="16">
        <v>40.1</v>
      </c>
      <c r="F8" s="16">
        <v>37</v>
      </c>
    </row>
    <row r="9" spans="1:21" x14ac:dyDescent="0.3">
      <c r="C9" s="16">
        <v>17.399999999999999</v>
      </c>
      <c r="D9" s="16">
        <v>29.7</v>
      </c>
      <c r="E9" s="16">
        <v>31.5</v>
      </c>
      <c r="F9" s="16">
        <v>34.9</v>
      </c>
    </row>
    <row r="10" spans="1:21" x14ac:dyDescent="0.3">
      <c r="C10" s="16">
        <v>18.2</v>
      </c>
      <c r="D10" s="16">
        <v>44.7</v>
      </c>
      <c r="E10" s="16">
        <v>31.8</v>
      </c>
      <c r="F10" s="16">
        <v>27.7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1" x14ac:dyDescent="0.3">
      <c r="C11" s="16"/>
      <c r="D11" s="16">
        <v>46</v>
      </c>
      <c r="E11" s="16">
        <v>38</v>
      </c>
      <c r="F11" s="16">
        <v>33.299999999999997</v>
      </c>
    </row>
    <row r="12" spans="1:21" x14ac:dyDescent="0.3">
      <c r="D12" s="16">
        <v>47</v>
      </c>
      <c r="E12" s="2"/>
      <c r="F12" s="2"/>
      <c r="G12" s="2"/>
      <c r="H12" s="2"/>
      <c r="I12" s="2"/>
      <c r="L12" s="2"/>
      <c r="M12" s="2"/>
      <c r="N12" s="2"/>
      <c r="O12" s="2"/>
      <c r="Q12" s="2"/>
      <c r="R12" s="2"/>
      <c r="S12" s="2"/>
      <c r="T12" s="2"/>
      <c r="U12" s="2"/>
    </row>
    <row r="13" spans="1:21" x14ac:dyDescent="0.3">
      <c r="D13" s="16">
        <v>32</v>
      </c>
      <c r="E13" s="2"/>
      <c r="F13" s="2"/>
      <c r="G13" s="2"/>
      <c r="H13" s="2"/>
      <c r="I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x14ac:dyDescent="0.3">
      <c r="D14" s="16">
        <v>43.8</v>
      </c>
      <c r="E14" s="2"/>
      <c r="F14" s="2"/>
      <c r="G14" s="2"/>
      <c r="H14" s="39"/>
      <c r="I14" s="39"/>
      <c r="J14" s="39"/>
      <c r="K14" s="39"/>
      <c r="L14" s="39"/>
      <c r="M14" s="39"/>
      <c r="N14" s="39"/>
      <c r="O14" s="39"/>
      <c r="P14" s="39"/>
      <c r="Q14" s="2"/>
      <c r="R14" s="2"/>
      <c r="S14" s="2"/>
      <c r="T14" s="2"/>
      <c r="U14" s="2"/>
    </row>
    <row r="15" spans="1:21" x14ac:dyDescent="0.3">
      <c r="D15" s="16">
        <v>37.5</v>
      </c>
      <c r="E15" s="2"/>
      <c r="F15" s="2"/>
      <c r="G15" s="2"/>
      <c r="H15" s="2"/>
      <c r="I15" s="2"/>
      <c r="L15" s="2"/>
      <c r="M15" s="2"/>
      <c r="N15" s="2"/>
      <c r="O15" s="2"/>
      <c r="Q15" s="2"/>
      <c r="R15" s="2"/>
      <c r="S15" s="2"/>
      <c r="T15" s="2"/>
      <c r="U15" s="2"/>
    </row>
    <row r="16" spans="1:21" x14ac:dyDescent="0.3">
      <c r="E16" s="2"/>
      <c r="F16" s="2"/>
      <c r="G16" s="2"/>
      <c r="H16" s="2"/>
      <c r="I16" s="2"/>
      <c r="L16" s="2"/>
      <c r="M16" s="2"/>
      <c r="N16" s="2"/>
      <c r="O16" s="2"/>
      <c r="Q16" s="2"/>
      <c r="R16" s="2"/>
      <c r="S16" s="2"/>
      <c r="T16" s="2"/>
      <c r="U16" s="2"/>
    </row>
    <row r="17" spans="5:20" x14ac:dyDescent="0.3">
      <c r="E17" s="2"/>
      <c r="F17" s="2"/>
      <c r="G17" s="2"/>
      <c r="H17" s="2"/>
      <c r="I17" s="2"/>
      <c r="L17" s="2"/>
      <c r="M17" s="2"/>
      <c r="N17" s="2"/>
      <c r="O17" s="2"/>
      <c r="Q17" s="2"/>
      <c r="T17" s="7"/>
    </row>
    <row r="18" spans="5:20" x14ac:dyDescent="0.3">
      <c r="E18" s="2"/>
      <c r="F18" s="2"/>
      <c r="G18" s="2"/>
      <c r="H18" s="2"/>
      <c r="I18" s="2"/>
      <c r="L18" s="2"/>
      <c r="M18" s="2"/>
      <c r="N18" s="2"/>
      <c r="O18" s="2"/>
      <c r="Q18" s="2"/>
      <c r="R18" s="2"/>
      <c r="S18" s="9"/>
    </row>
    <row r="19" spans="5:20" x14ac:dyDescent="0.3">
      <c r="E19" s="2"/>
      <c r="F19" s="2"/>
      <c r="G19" s="2"/>
      <c r="H19" s="2"/>
      <c r="I19" s="2"/>
      <c r="L19" s="2"/>
      <c r="M19" s="2"/>
      <c r="N19" s="2"/>
      <c r="O19" s="2"/>
      <c r="S19" s="7"/>
    </row>
    <row r="20" spans="5:20" x14ac:dyDescent="0.3">
      <c r="E20" s="2"/>
      <c r="F20" s="2"/>
      <c r="G20" s="2"/>
      <c r="H20" s="2"/>
      <c r="I20" s="2"/>
      <c r="L20" s="2"/>
      <c r="M20" s="2"/>
      <c r="N20" s="2"/>
      <c r="O20" s="2"/>
    </row>
    <row r="21" spans="5:20" x14ac:dyDescent="0.3">
      <c r="E21" s="2"/>
      <c r="F21" s="2"/>
      <c r="G21" s="2"/>
      <c r="H21" s="2"/>
      <c r="I21" s="2"/>
      <c r="L21" s="2"/>
      <c r="M21" s="2"/>
      <c r="N21" s="2"/>
      <c r="O21" s="2"/>
    </row>
    <row r="22" spans="5:20" x14ac:dyDescent="0.3">
      <c r="E22" s="2"/>
      <c r="F22" s="2"/>
      <c r="G22" s="2"/>
      <c r="H22" s="2"/>
      <c r="I22" s="2"/>
      <c r="L22" s="2"/>
      <c r="M22" s="2"/>
      <c r="N22" s="2"/>
      <c r="O22" s="2"/>
    </row>
    <row r="23" spans="5:20" x14ac:dyDescent="0.3">
      <c r="E23" s="2"/>
      <c r="F23" s="2"/>
      <c r="G23" s="2"/>
      <c r="H23" s="2"/>
      <c r="I23" s="2"/>
      <c r="L23" s="2"/>
      <c r="M23" s="2"/>
      <c r="N23" s="2"/>
      <c r="O23" s="2"/>
    </row>
    <row r="24" spans="5:20" x14ac:dyDescent="0.3">
      <c r="E24" s="2"/>
      <c r="F24" s="2"/>
      <c r="G24" s="2"/>
      <c r="H24" s="2"/>
      <c r="I24" s="2"/>
      <c r="N24" s="7"/>
    </row>
    <row r="25" spans="5:20" x14ac:dyDescent="0.3">
      <c r="E25" s="2"/>
      <c r="F25" s="2"/>
      <c r="G25" s="2"/>
      <c r="H25" s="2"/>
      <c r="I25" s="2"/>
      <c r="L25" s="2"/>
      <c r="M25" s="9"/>
    </row>
    <row r="26" spans="5:20" x14ac:dyDescent="0.3">
      <c r="E26" s="2"/>
      <c r="F26" s="2"/>
      <c r="G26" s="2"/>
      <c r="H26" s="2"/>
      <c r="I26" s="2"/>
      <c r="L26" s="2"/>
      <c r="M26" s="7"/>
      <c r="O26" s="2"/>
    </row>
    <row r="27" spans="5:20" x14ac:dyDescent="0.3">
      <c r="E27" s="2"/>
      <c r="F27" s="2"/>
      <c r="G27" s="2"/>
      <c r="H27" s="2"/>
      <c r="I27" s="2"/>
      <c r="L27" s="2"/>
      <c r="M27" s="2"/>
      <c r="N27" s="2"/>
      <c r="O27" s="2"/>
    </row>
    <row r="28" spans="5:20" x14ac:dyDescent="0.3">
      <c r="E28" s="2"/>
      <c r="F28" s="2"/>
      <c r="G28" s="2"/>
      <c r="H28" s="2"/>
      <c r="I28" s="2"/>
      <c r="J28" s="1"/>
      <c r="K28" s="1"/>
      <c r="L28" s="1"/>
      <c r="M28" s="1"/>
      <c r="N28" s="1"/>
      <c r="O28" s="2"/>
    </row>
    <row r="29" spans="5:20" x14ac:dyDescent="0.3">
      <c r="E29" s="2"/>
      <c r="F29" s="2"/>
      <c r="G29" s="2"/>
      <c r="H29" s="2"/>
      <c r="I29" s="2"/>
      <c r="O29" s="2"/>
    </row>
    <row r="30" spans="5:20" x14ac:dyDescent="0.3">
      <c r="G30" s="7"/>
      <c r="I30" s="2"/>
      <c r="K30" s="2"/>
      <c r="L30" s="2"/>
      <c r="M30" s="2"/>
      <c r="N30" s="2"/>
      <c r="O30" s="7"/>
    </row>
    <row r="31" spans="5:20" x14ac:dyDescent="0.3">
      <c r="E31" s="2"/>
      <c r="F31" s="9"/>
      <c r="G31" s="2"/>
      <c r="I31" s="2"/>
      <c r="K31" s="2"/>
      <c r="L31" s="2"/>
      <c r="M31" s="2"/>
      <c r="N31" s="2"/>
      <c r="O31" s="7"/>
    </row>
    <row r="32" spans="5:20" x14ac:dyDescent="0.3">
      <c r="E32" s="2"/>
      <c r="F32" s="7"/>
      <c r="H32" s="2"/>
      <c r="I32" s="2"/>
      <c r="J32" s="2"/>
      <c r="K32" s="2"/>
      <c r="L32" s="2"/>
      <c r="M32" s="2"/>
      <c r="N32" s="2"/>
    </row>
    <row r="33" spans="3:15" x14ac:dyDescent="0.3">
      <c r="E33" s="2"/>
      <c r="H33" s="2"/>
      <c r="I33" s="2"/>
      <c r="J33" s="2"/>
      <c r="K33" s="2"/>
      <c r="L33" s="2"/>
      <c r="M33" s="2"/>
      <c r="N33" s="2"/>
    </row>
    <row r="34" spans="3:15" x14ac:dyDescent="0.3"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3:15" x14ac:dyDescent="0.3"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3:15" x14ac:dyDescent="0.3"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3:15" x14ac:dyDescent="0.3"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3:15" x14ac:dyDescent="0.3"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3:15" x14ac:dyDescent="0.3">
      <c r="E39" s="2"/>
      <c r="F39" s="2"/>
      <c r="G39" s="2"/>
      <c r="H39" s="2"/>
      <c r="I39" s="2"/>
      <c r="J39" s="2"/>
      <c r="K39" s="2"/>
      <c r="N39" s="7"/>
    </row>
    <row r="40" spans="3:15" x14ac:dyDescent="0.3">
      <c r="E40" s="2"/>
      <c r="F40" s="2"/>
      <c r="G40" s="2"/>
      <c r="H40" s="2"/>
      <c r="I40" s="2"/>
      <c r="J40" s="2"/>
      <c r="K40" s="2"/>
      <c r="L40" s="2"/>
      <c r="M40" s="9"/>
      <c r="N40" s="2"/>
    </row>
    <row r="41" spans="3:15" x14ac:dyDescent="0.3">
      <c r="M41" s="7"/>
    </row>
    <row r="45" spans="3:15" x14ac:dyDescent="0.3">
      <c r="G45" s="1"/>
    </row>
    <row r="46" spans="3:15" x14ac:dyDescent="0.3">
      <c r="C46" s="27"/>
      <c r="J46" s="27"/>
      <c r="O46" s="27"/>
    </row>
    <row r="49" spans="3:31" x14ac:dyDescent="0.3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X49" s="1"/>
      <c r="Y49" s="1"/>
      <c r="Z49" s="1"/>
      <c r="AA49" s="1"/>
      <c r="AE49" s="7"/>
    </row>
    <row r="50" spans="3:31" x14ac:dyDescent="0.3">
      <c r="E50" s="2"/>
      <c r="F50" s="2"/>
      <c r="G50" s="2"/>
      <c r="H50" s="2"/>
      <c r="I50" s="2"/>
      <c r="L50" s="2"/>
      <c r="M50" s="2"/>
      <c r="N50" s="2"/>
      <c r="Q50" s="2"/>
      <c r="R50" s="2"/>
      <c r="X50" s="2"/>
      <c r="Y50" s="2"/>
      <c r="Z50" s="2"/>
      <c r="AA50" s="2"/>
      <c r="AE50" s="7"/>
    </row>
    <row r="51" spans="3:31" x14ac:dyDescent="0.3">
      <c r="E51" s="2"/>
      <c r="F51" s="2"/>
      <c r="G51" s="2"/>
      <c r="H51" s="2"/>
      <c r="I51" s="2"/>
      <c r="L51" s="2"/>
      <c r="M51" s="2"/>
      <c r="N51" s="2"/>
      <c r="Q51" s="2"/>
      <c r="R51" s="2"/>
      <c r="X51" s="2"/>
      <c r="Y51" s="2"/>
      <c r="Z51" s="2"/>
      <c r="AA51" s="2"/>
      <c r="AE51" s="7"/>
    </row>
    <row r="52" spans="3:31" x14ac:dyDescent="0.3">
      <c r="E52" s="2"/>
      <c r="F52" s="2"/>
      <c r="G52" s="2"/>
      <c r="H52" s="2"/>
      <c r="I52" s="2"/>
      <c r="L52" s="2"/>
      <c r="M52" s="2"/>
      <c r="N52" s="2"/>
      <c r="Q52" s="2"/>
      <c r="R52" s="2"/>
      <c r="X52" s="2"/>
      <c r="Y52" s="2"/>
      <c r="Z52" s="2"/>
      <c r="AA52" s="2"/>
      <c r="AE52" s="7"/>
    </row>
    <row r="53" spans="3:31" x14ac:dyDescent="0.3">
      <c r="E53" s="2"/>
      <c r="F53" s="2"/>
      <c r="G53" s="2"/>
      <c r="H53" s="2"/>
      <c r="I53" s="2"/>
      <c r="L53" s="2"/>
      <c r="M53" s="2"/>
      <c r="N53" s="2"/>
      <c r="Q53" s="2"/>
      <c r="R53" s="2"/>
      <c r="X53" s="2"/>
      <c r="Y53" s="2"/>
      <c r="Z53" s="2"/>
      <c r="AA53" s="2"/>
      <c r="AE53" s="7"/>
    </row>
    <row r="54" spans="3:31" x14ac:dyDescent="0.3">
      <c r="E54" s="2"/>
      <c r="F54" s="2"/>
      <c r="G54" s="2"/>
      <c r="H54" s="2"/>
      <c r="I54" s="2"/>
      <c r="L54" s="2"/>
      <c r="M54" s="2"/>
      <c r="N54" s="2"/>
      <c r="Q54" s="2"/>
      <c r="R54" s="2"/>
      <c r="X54" s="2"/>
      <c r="Y54" s="2"/>
      <c r="Z54" s="2"/>
      <c r="AA54" s="2"/>
      <c r="AE54" s="7"/>
    </row>
    <row r="55" spans="3:31" x14ac:dyDescent="0.3">
      <c r="E55" s="2"/>
      <c r="F55" s="2"/>
      <c r="G55" s="2"/>
      <c r="H55" s="2"/>
      <c r="I55" s="2"/>
      <c r="L55" s="2"/>
      <c r="M55" s="2"/>
      <c r="N55" s="2"/>
      <c r="Q55" s="2"/>
      <c r="R55" s="2"/>
      <c r="X55" s="2"/>
      <c r="Y55" s="2"/>
      <c r="Z55" s="2"/>
      <c r="AA55" s="2"/>
      <c r="AE55" s="7"/>
    </row>
    <row r="56" spans="3:31" x14ac:dyDescent="0.3">
      <c r="E56" s="2"/>
      <c r="F56" s="2"/>
      <c r="G56" s="2"/>
      <c r="H56" s="2"/>
      <c r="I56" s="2"/>
      <c r="L56" s="2"/>
      <c r="M56" s="2"/>
      <c r="N56" s="2"/>
      <c r="Q56" s="2"/>
      <c r="R56" s="2"/>
      <c r="X56" s="2"/>
      <c r="Y56" s="2"/>
      <c r="Z56" s="2"/>
      <c r="AA56" s="2"/>
      <c r="AE56" s="7"/>
    </row>
    <row r="57" spans="3:31" x14ac:dyDescent="0.3">
      <c r="E57" s="2"/>
      <c r="F57" s="2"/>
      <c r="G57" s="2"/>
      <c r="H57" s="2"/>
      <c r="I57" s="2"/>
      <c r="L57" s="2"/>
      <c r="M57" s="2"/>
      <c r="N57" s="2"/>
      <c r="Q57" s="2"/>
      <c r="R57" s="2"/>
      <c r="X57" s="2"/>
      <c r="Y57" s="2"/>
      <c r="Z57" s="2"/>
      <c r="AA57" s="2"/>
      <c r="AE57" s="7"/>
    </row>
    <row r="58" spans="3:31" x14ac:dyDescent="0.3">
      <c r="E58" s="2"/>
      <c r="F58" s="2"/>
      <c r="G58" s="2"/>
      <c r="H58" s="2"/>
      <c r="I58" s="2"/>
      <c r="L58" s="2"/>
      <c r="M58" s="2"/>
      <c r="N58" s="2"/>
      <c r="Q58" s="2"/>
      <c r="R58" s="2"/>
      <c r="X58" s="2"/>
      <c r="Z58" s="2"/>
      <c r="AA58" s="2"/>
      <c r="AE58" s="7"/>
    </row>
    <row r="59" spans="3:31" x14ac:dyDescent="0.3">
      <c r="E59" s="2"/>
      <c r="F59" s="2"/>
      <c r="G59" s="2"/>
      <c r="H59" s="2"/>
      <c r="I59" s="2"/>
      <c r="L59" s="2"/>
      <c r="M59" s="2"/>
      <c r="N59" s="2"/>
      <c r="Q59" s="2"/>
      <c r="R59" s="2"/>
      <c r="X59" s="2"/>
      <c r="Z59" s="2"/>
      <c r="AA59" s="2"/>
      <c r="AE59" s="7"/>
    </row>
    <row r="60" spans="3:31" x14ac:dyDescent="0.3">
      <c r="E60" s="2"/>
      <c r="F60" s="2"/>
      <c r="G60" s="2"/>
      <c r="H60" s="2"/>
      <c r="I60" s="2"/>
      <c r="L60" s="2"/>
      <c r="M60" s="2"/>
      <c r="N60" s="2"/>
      <c r="Q60" s="2"/>
      <c r="R60" s="2"/>
      <c r="X60" s="2"/>
      <c r="Z60" s="2"/>
      <c r="AA60" s="2"/>
      <c r="AE60" s="7"/>
    </row>
    <row r="61" spans="3:31" x14ac:dyDescent="0.3">
      <c r="E61" s="2"/>
      <c r="F61" s="2"/>
      <c r="G61" s="2"/>
      <c r="I61" s="2"/>
      <c r="L61" s="2"/>
      <c r="M61" s="2"/>
      <c r="N61" s="2"/>
      <c r="Q61" s="2"/>
      <c r="R61" s="2"/>
      <c r="X61" s="2"/>
      <c r="Z61" s="2"/>
      <c r="AA61" s="2"/>
      <c r="AE61" s="7"/>
    </row>
    <row r="62" spans="3:31" x14ac:dyDescent="0.3">
      <c r="E62" s="2"/>
      <c r="F62" s="2"/>
      <c r="G62" s="2"/>
      <c r="I62" s="2"/>
      <c r="L62" s="2"/>
      <c r="M62" s="2"/>
      <c r="N62" s="2"/>
      <c r="Q62" s="2"/>
      <c r="R62" s="2"/>
      <c r="X62" s="2"/>
      <c r="Z62" s="2"/>
      <c r="AA62" s="2"/>
      <c r="AE62" s="7"/>
    </row>
    <row r="63" spans="3:31" x14ac:dyDescent="0.3">
      <c r="E63" s="2"/>
      <c r="F63" s="2"/>
      <c r="G63" s="2"/>
      <c r="I63" s="2"/>
      <c r="L63" s="2"/>
      <c r="M63" s="2"/>
      <c r="N63" s="2"/>
      <c r="Q63" s="2"/>
      <c r="R63" s="2"/>
      <c r="X63" s="2"/>
      <c r="Z63" s="2"/>
      <c r="AA63" s="2"/>
      <c r="AE63" s="7"/>
    </row>
    <row r="64" spans="3:31" x14ac:dyDescent="0.3">
      <c r="E64" s="2"/>
      <c r="F64" s="2"/>
      <c r="G64" s="2"/>
      <c r="I64" s="2"/>
      <c r="N64" s="7"/>
      <c r="Q64" s="2"/>
      <c r="R64" s="2"/>
      <c r="X64" s="2"/>
      <c r="Z64" s="2"/>
      <c r="AA64" s="2"/>
      <c r="AE64" s="7"/>
    </row>
    <row r="65" spans="3:31" x14ac:dyDescent="0.3">
      <c r="G65" s="7"/>
      <c r="M65" s="9"/>
      <c r="X65" s="7"/>
      <c r="AE65" s="7"/>
    </row>
    <row r="66" spans="3:31" x14ac:dyDescent="0.3">
      <c r="F66" s="9"/>
      <c r="R66" s="9"/>
      <c r="AE66" s="7"/>
    </row>
    <row r="67" spans="3:31" x14ac:dyDescent="0.3">
      <c r="C67" s="1"/>
      <c r="D67" s="1"/>
      <c r="E67" s="1"/>
      <c r="F67" s="1"/>
      <c r="G67" s="1"/>
      <c r="H67" s="1"/>
      <c r="I67" s="1"/>
    </row>
    <row r="68" spans="3:31" x14ac:dyDescent="0.3">
      <c r="E68" s="2"/>
      <c r="F68" s="2"/>
      <c r="G68" s="2"/>
      <c r="H68" s="2"/>
      <c r="I68" s="2"/>
      <c r="J68" s="1"/>
      <c r="K68" s="1"/>
      <c r="L68" s="1"/>
      <c r="M68" s="1"/>
      <c r="N68" s="1"/>
      <c r="O68" s="1"/>
      <c r="P68" s="1"/>
      <c r="Q68" s="1"/>
      <c r="R68" s="7"/>
    </row>
    <row r="69" spans="3:31" x14ac:dyDescent="0.3">
      <c r="E69" s="2"/>
      <c r="F69" s="2"/>
      <c r="G69" s="2"/>
      <c r="H69" s="2"/>
      <c r="I69" s="2"/>
      <c r="L69" s="2"/>
      <c r="M69" s="2"/>
      <c r="N69" s="2"/>
      <c r="O69" s="2"/>
      <c r="P69" s="2"/>
      <c r="Q69" s="2"/>
      <c r="R69" s="7"/>
    </row>
    <row r="70" spans="3:31" x14ac:dyDescent="0.3">
      <c r="E70" s="2"/>
      <c r="F70" s="2"/>
      <c r="G70" s="2"/>
      <c r="H70" s="2"/>
      <c r="I70" s="2"/>
      <c r="L70" s="2"/>
      <c r="M70" s="2"/>
      <c r="N70" s="2"/>
      <c r="O70" s="2"/>
      <c r="P70" s="2"/>
      <c r="Q70" s="2"/>
      <c r="R70" s="7"/>
    </row>
    <row r="71" spans="3:31" x14ac:dyDescent="0.3">
      <c r="E71" s="2"/>
      <c r="F71" s="2"/>
      <c r="G71" s="2"/>
      <c r="H71" s="2"/>
      <c r="I71" s="2"/>
      <c r="L71" s="2"/>
      <c r="M71" s="2"/>
      <c r="N71" s="2"/>
      <c r="O71" s="2"/>
      <c r="P71" s="2"/>
      <c r="Q71" s="2"/>
      <c r="R71" s="7"/>
    </row>
    <row r="72" spans="3:31" x14ac:dyDescent="0.3">
      <c r="E72" s="2"/>
      <c r="F72" s="2"/>
      <c r="G72" s="2"/>
      <c r="H72" s="2"/>
      <c r="I72" s="2"/>
      <c r="L72" s="2"/>
      <c r="M72" s="2"/>
      <c r="N72" s="2"/>
      <c r="O72" s="2"/>
      <c r="P72" s="2"/>
      <c r="Q72" s="2"/>
      <c r="R72" s="7"/>
    </row>
    <row r="73" spans="3:31" x14ac:dyDescent="0.3">
      <c r="E73" s="2"/>
      <c r="F73" s="2"/>
      <c r="G73" s="2"/>
      <c r="H73" s="2"/>
      <c r="I73" s="2"/>
      <c r="L73" s="2"/>
      <c r="M73" s="2"/>
      <c r="N73" s="2"/>
      <c r="O73" s="2"/>
      <c r="P73" s="2"/>
      <c r="Q73" s="2"/>
      <c r="R73" s="7"/>
    </row>
    <row r="74" spans="3:31" x14ac:dyDescent="0.3">
      <c r="E74" s="2"/>
      <c r="F74" s="2"/>
      <c r="G74" s="2"/>
      <c r="H74" s="2"/>
      <c r="I74" s="2"/>
      <c r="L74" s="2"/>
      <c r="M74" s="2"/>
      <c r="N74" s="2"/>
      <c r="O74" s="2"/>
      <c r="P74" s="2"/>
      <c r="Q74" s="2"/>
      <c r="R74" s="7"/>
    </row>
    <row r="75" spans="3:31" x14ac:dyDescent="0.3">
      <c r="E75" s="2"/>
      <c r="F75" s="2"/>
      <c r="G75" s="2"/>
      <c r="H75" s="2"/>
      <c r="I75" s="2"/>
      <c r="L75" s="2"/>
      <c r="M75" s="2"/>
      <c r="N75" s="2"/>
      <c r="O75" s="2"/>
      <c r="P75" s="2"/>
      <c r="Q75" s="2"/>
      <c r="R75" s="7"/>
    </row>
    <row r="76" spans="3:31" x14ac:dyDescent="0.3">
      <c r="E76" s="2"/>
      <c r="F76" s="2"/>
      <c r="G76" s="2"/>
      <c r="H76" s="2"/>
      <c r="I76" s="2"/>
      <c r="L76" s="2"/>
      <c r="M76" s="2"/>
      <c r="N76" s="2"/>
      <c r="O76" s="2"/>
      <c r="P76" s="2"/>
      <c r="Q76" s="2"/>
      <c r="R76" s="7"/>
    </row>
    <row r="77" spans="3:31" x14ac:dyDescent="0.3">
      <c r="E77" s="2"/>
      <c r="F77" s="2"/>
      <c r="G77" s="2"/>
      <c r="H77" s="2"/>
      <c r="I77" s="2"/>
      <c r="L77" s="2"/>
      <c r="M77" s="2"/>
      <c r="N77" s="2"/>
      <c r="P77" s="2"/>
      <c r="Q77" s="2"/>
      <c r="R77" s="7"/>
    </row>
    <row r="78" spans="3:31" x14ac:dyDescent="0.3">
      <c r="E78" s="2"/>
      <c r="F78" s="2"/>
      <c r="G78" s="2"/>
      <c r="H78" s="2"/>
      <c r="I78" s="2"/>
      <c r="L78" s="2"/>
      <c r="M78" s="2"/>
      <c r="N78" s="2"/>
      <c r="P78" s="2"/>
      <c r="Q78" s="2"/>
      <c r="R78" s="7"/>
    </row>
    <row r="79" spans="3:31" x14ac:dyDescent="0.3">
      <c r="E79" s="2"/>
      <c r="F79" s="2"/>
      <c r="G79" s="2"/>
      <c r="I79" s="2"/>
      <c r="L79" s="2"/>
      <c r="M79" s="2"/>
      <c r="N79" s="2"/>
      <c r="P79" s="2"/>
      <c r="Q79" s="2"/>
      <c r="R79" s="7"/>
    </row>
    <row r="80" spans="3:31" x14ac:dyDescent="0.3">
      <c r="E80" s="2"/>
      <c r="F80" s="2"/>
      <c r="G80" s="2"/>
      <c r="I80" s="2"/>
      <c r="L80" s="2"/>
      <c r="M80" s="2"/>
      <c r="N80" s="2"/>
      <c r="P80" s="2"/>
      <c r="Q80" s="2"/>
      <c r="R80" s="7"/>
    </row>
    <row r="81" spans="3:18" x14ac:dyDescent="0.3">
      <c r="E81" s="2"/>
      <c r="F81" s="2"/>
      <c r="G81" s="2"/>
      <c r="I81" s="2"/>
      <c r="N81" s="7"/>
      <c r="R81" s="7"/>
    </row>
    <row r="82" spans="3:18" x14ac:dyDescent="0.3">
      <c r="E82" s="2"/>
      <c r="F82" s="2"/>
      <c r="G82" s="2"/>
      <c r="I82" s="2"/>
      <c r="M82" s="9"/>
      <c r="R82" s="7"/>
    </row>
    <row r="83" spans="3:18" x14ac:dyDescent="0.3">
      <c r="E83" s="2"/>
      <c r="F83" s="2"/>
      <c r="G83" s="2"/>
      <c r="I83" s="2"/>
    </row>
    <row r="84" spans="3:18" x14ac:dyDescent="0.3">
      <c r="E84" s="2"/>
      <c r="F84" s="2"/>
      <c r="G84" s="2"/>
      <c r="I84" s="2"/>
    </row>
    <row r="85" spans="3:18" x14ac:dyDescent="0.3">
      <c r="G85" s="7"/>
    </row>
    <row r="86" spans="3:18" x14ac:dyDescent="0.3">
      <c r="F86" s="9"/>
    </row>
    <row r="91" spans="3:18" x14ac:dyDescent="0.3">
      <c r="G91" s="1"/>
    </row>
    <row r="93" spans="3:18" x14ac:dyDescent="0.3">
      <c r="C93" s="27"/>
      <c r="H93" s="27"/>
      <c r="M93" s="27"/>
    </row>
    <row r="95" spans="3:18" x14ac:dyDescent="0.3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3:18" x14ac:dyDescent="0.3">
      <c r="E96" s="2"/>
      <c r="F96" s="2"/>
      <c r="G96" s="2"/>
      <c r="J96" s="2"/>
      <c r="K96" s="2"/>
      <c r="L96" s="2"/>
      <c r="O96" s="2"/>
      <c r="P96" s="2"/>
      <c r="Q96" s="2"/>
      <c r="R96" s="2"/>
    </row>
    <row r="97" spans="5:18" x14ac:dyDescent="0.3">
      <c r="E97" s="2"/>
      <c r="F97" s="2"/>
      <c r="G97" s="2"/>
      <c r="J97" s="2"/>
      <c r="K97" s="2"/>
      <c r="L97" s="2"/>
      <c r="O97" s="2"/>
      <c r="P97" s="2"/>
      <c r="Q97" s="2"/>
      <c r="R97" s="2"/>
    </row>
    <row r="98" spans="5:18" x14ac:dyDescent="0.3">
      <c r="E98" s="2"/>
      <c r="F98" s="2"/>
      <c r="G98" s="2"/>
      <c r="J98" s="2"/>
      <c r="K98" s="2"/>
      <c r="L98" s="2"/>
      <c r="O98" s="2"/>
      <c r="P98" s="2"/>
      <c r="Q98" s="2"/>
      <c r="R98" s="2"/>
    </row>
    <row r="99" spans="5:18" x14ac:dyDescent="0.3">
      <c r="E99" s="2"/>
      <c r="F99" s="2"/>
      <c r="G99" s="2"/>
      <c r="J99" s="2"/>
      <c r="K99" s="2"/>
      <c r="L99" s="2"/>
      <c r="O99" s="2"/>
      <c r="P99" s="2"/>
      <c r="Q99" s="2"/>
      <c r="R99" s="2"/>
    </row>
    <row r="100" spans="5:18" x14ac:dyDescent="0.3">
      <c r="E100" s="2"/>
      <c r="F100" s="2"/>
      <c r="G100" s="2"/>
      <c r="J100" s="2"/>
      <c r="K100" s="2"/>
      <c r="L100" s="2"/>
      <c r="O100" s="2"/>
      <c r="P100" s="2"/>
      <c r="Q100" s="2"/>
    </row>
    <row r="101" spans="5:18" x14ac:dyDescent="0.3">
      <c r="E101" s="2"/>
      <c r="F101" s="2"/>
      <c r="G101" s="2"/>
      <c r="J101" s="2"/>
      <c r="K101" s="2"/>
      <c r="L101" s="2"/>
      <c r="O101" s="2"/>
      <c r="P101" s="2"/>
      <c r="Q101" s="2"/>
    </row>
    <row r="102" spans="5:18" x14ac:dyDescent="0.3">
      <c r="E102" s="2"/>
      <c r="F102" s="2"/>
      <c r="G102" s="2"/>
      <c r="J102" s="2"/>
      <c r="K102" s="2"/>
      <c r="L102" s="2"/>
      <c r="O102" s="2"/>
      <c r="P102" s="2"/>
      <c r="Q102" s="2"/>
    </row>
    <row r="103" spans="5:18" x14ac:dyDescent="0.3">
      <c r="E103" s="2"/>
      <c r="F103" s="2"/>
      <c r="G103" s="2"/>
      <c r="O103" s="2"/>
      <c r="P103" s="2"/>
      <c r="Q103" s="2"/>
    </row>
    <row r="104" spans="5:18" x14ac:dyDescent="0.3">
      <c r="E104" s="2"/>
      <c r="F104" s="2"/>
      <c r="G104" s="2"/>
      <c r="J104" s="2"/>
      <c r="K104" s="2"/>
      <c r="L104" s="2"/>
      <c r="O104" s="2"/>
      <c r="P104" s="2"/>
      <c r="Q104" s="2"/>
    </row>
    <row r="105" spans="5:18" x14ac:dyDescent="0.3">
      <c r="E105" s="2"/>
      <c r="F105" s="2"/>
      <c r="G105" s="2"/>
      <c r="J105" s="2"/>
      <c r="K105" s="2"/>
      <c r="L105" s="2"/>
      <c r="O105" s="2"/>
      <c r="P105" s="2"/>
      <c r="Q105" s="2"/>
    </row>
    <row r="106" spans="5:18" x14ac:dyDescent="0.3">
      <c r="E106" s="2"/>
      <c r="F106" s="2"/>
      <c r="G106" s="2"/>
      <c r="J106" s="2"/>
      <c r="K106" s="2"/>
      <c r="L106" s="2"/>
      <c r="O106" s="2"/>
      <c r="P106" s="2"/>
      <c r="Q106" s="2"/>
    </row>
    <row r="107" spans="5:18" x14ac:dyDescent="0.3">
      <c r="E107" s="2"/>
      <c r="F107" s="2"/>
      <c r="G107" s="2"/>
      <c r="J107" s="2"/>
      <c r="K107" s="2"/>
      <c r="L107" s="2"/>
    </row>
    <row r="108" spans="5:18" x14ac:dyDescent="0.3">
      <c r="E108" s="2"/>
      <c r="F108" s="2"/>
      <c r="G108" s="2"/>
      <c r="J108" s="2"/>
      <c r="K108" s="2"/>
      <c r="L108" s="2"/>
      <c r="O108" s="2"/>
      <c r="P108" s="2"/>
      <c r="Q108" s="2"/>
    </row>
    <row r="109" spans="5:18" x14ac:dyDescent="0.3">
      <c r="E109" s="2"/>
      <c r="F109" s="2"/>
      <c r="G109" s="2"/>
      <c r="O109" s="2"/>
      <c r="P109" s="2"/>
      <c r="Q109" s="2"/>
    </row>
    <row r="110" spans="5:18" x14ac:dyDescent="0.3">
      <c r="E110" s="2"/>
      <c r="F110" s="2"/>
      <c r="G110" s="2"/>
      <c r="J110" s="2"/>
      <c r="K110" s="2"/>
      <c r="L110" s="2"/>
      <c r="O110" s="2"/>
      <c r="P110" s="2"/>
      <c r="Q110" s="2"/>
    </row>
    <row r="111" spans="5:18" x14ac:dyDescent="0.3">
      <c r="G111" s="7"/>
      <c r="J111" s="2"/>
      <c r="K111" s="2"/>
      <c r="L111" s="2"/>
      <c r="O111" s="2"/>
      <c r="P111" s="2"/>
      <c r="Q111" s="2"/>
    </row>
    <row r="112" spans="5:18" x14ac:dyDescent="0.3">
      <c r="F112" s="9"/>
      <c r="J112" s="2"/>
      <c r="K112" s="2"/>
      <c r="L112" s="2"/>
    </row>
    <row r="113" spans="3:17" x14ac:dyDescent="0.3">
      <c r="J113" s="2"/>
      <c r="K113" s="2"/>
      <c r="L113" s="2"/>
      <c r="O113" s="2"/>
      <c r="P113" s="2"/>
      <c r="Q113" s="2"/>
    </row>
    <row r="114" spans="3:17" x14ac:dyDescent="0.3">
      <c r="J114" s="2"/>
      <c r="K114" s="2"/>
      <c r="L114" s="2"/>
      <c r="O114" s="2"/>
      <c r="P114" s="2"/>
      <c r="Q114" s="2"/>
    </row>
    <row r="115" spans="3:17" x14ac:dyDescent="0.3">
      <c r="C115" s="1"/>
      <c r="D115" s="1"/>
      <c r="E115" s="1"/>
      <c r="F115" s="1"/>
      <c r="G115" s="1"/>
      <c r="J115" s="2"/>
      <c r="K115" s="2"/>
      <c r="L115" s="2"/>
      <c r="O115" s="2"/>
      <c r="P115" s="2"/>
      <c r="Q115" s="2"/>
    </row>
    <row r="116" spans="3:17" x14ac:dyDescent="0.3">
      <c r="E116" s="2"/>
      <c r="F116" s="2"/>
      <c r="G116" s="2"/>
      <c r="J116" s="2"/>
      <c r="K116" s="2"/>
      <c r="L116" s="2"/>
      <c r="O116" s="2"/>
      <c r="P116" s="2"/>
      <c r="Q116" s="2"/>
    </row>
    <row r="117" spans="3:17" x14ac:dyDescent="0.3">
      <c r="E117" s="2"/>
      <c r="F117" s="2"/>
      <c r="G117" s="2"/>
      <c r="L117" s="7"/>
      <c r="O117" s="2"/>
      <c r="P117" s="2"/>
      <c r="Q117" s="2"/>
    </row>
    <row r="118" spans="3:17" x14ac:dyDescent="0.3">
      <c r="E118" s="2"/>
      <c r="F118" s="2"/>
      <c r="G118" s="2"/>
      <c r="H118" s="2"/>
      <c r="K118" s="9"/>
      <c r="Q118" s="7"/>
    </row>
    <row r="119" spans="3:17" x14ac:dyDescent="0.3">
      <c r="E119" s="2"/>
      <c r="F119" s="2"/>
      <c r="G119" s="2"/>
      <c r="H119" s="2"/>
      <c r="P119" s="9"/>
    </row>
    <row r="120" spans="3:17" x14ac:dyDescent="0.3">
      <c r="E120" s="2"/>
      <c r="F120" s="2"/>
      <c r="G120" s="2"/>
      <c r="H120" s="2"/>
    </row>
    <row r="121" spans="3:17" x14ac:dyDescent="0.3">
      <c r="E121" s="2"/>
      <c r="F121" s="2"/>
      <c r="G121" s="2"/>
      <c r="H121" s="2"/>
    </row>
    <row r="122" spans="3:17" x14ac:dyDescent="0.3">
      <c r="E122" s="2"/>
      <c r="F122" s="2"/>
      <c r="G122" s="2"/>
      <c r="H122" s="2"/>
    </row>
    <row r="123" spans="3:17" x14ac:dyDescent="0.3">
      <c r="E123" s="2"/>
      <c r="F123" s="2"/>
      <c r="G123" s="2"/>
      <c r="H123" s="2"/>
    </row>
    <row r="124" spans="3:17" x14ac:dyDescent="0.3">
      <c r="E124" s="2"/>
      <c r="F124" s="2"/>
      <c r="G124" s="2"/>
      <c r="H124" s="2"/>
    </row>
    <row r="125" spans="3:17" x14ac:dyDescent="0.3">
      <c r="E125" s="2"/>
      <c r="F125" s="2"/>
      <c r="G125" s="2"/>
    </row>
    <row r="126" spans="3:17" x14ac:dyDescent="0.3">
      <c r="E126" s="2"/>
      <c r="F126" s="2"/>
      <c r="G126" s="2"/>
    </row>
    <row r="127" spans="3:17" x14ac:dyDescent="0.3">
      <c r="E127" s="2"/>
      <c r="F127" s="2"/>
      <c r="G127" s="2"/>
    </row>
    <row r="128" spans="3:17" x14ac:dyDescent="0.3">
      <c r="E128" s="2"/>
      <c r="F128" s="2"/>
      <c r="G128" s="2"/>
    </row>
    <row r="129" spans="3:8" x14ac:dyDescent="0.3">
      <c r="G129" s="7"/>
    </row>
    <row r="130" spans="3:8" x14ac:dyDescent="0.3">
      <c r="F130" s="9"/>
    </row>
    <row r="132" spans="3:8" x14ac:dyDescent="0.3">
      <c r="C132" s="1"/>
      <c r="D132" s="1"/>
      <c r="E132" s="1"/>
      <c r="F132" s="1"/>
      <c r="G132" s="1"/>
      <c r="H132" s="1"/>
    </row>
    <row r="133" spans="3:8" x14ac:dyDescent="0.3">
      <c r="E133" s="2"/>
      <c r="F133" s="2"/>
      <c r="G133" s="2"/>
      <c r="H133" s="2"/>
    </row>
    <row r="134" spans="3:8" x14ac:dyDescent="0.3">
      <c r="E134" s="2"/>
      <c r="F134" s="2"/>
      <c r="G134" s="2"/>
      <c r="H134" s="2"/>
    </row>
    <row r="135" spans="3:8" x14ac:dyDescent="0.3">
      <c r="E135" s="2"/>
      <c r="F135" s="2"/>
      <c r="G135" s="2"/>
      <c r="H135" s="2"/>
    </row>
    <row r="136" spans="3:8" x14ac:dyDescent="0.3">
      <c r="E136" s="2"/>
      <c r="F136" s="2"/>
      <c r="G136" s="2"/>
      <c r="H136" s="2"/>
    </row>
    <row r="137" spans="3:8" x14ac:dyDescent="0.3">
      <c r="E137" s="2"/>
      <c r="F137" s="2"/>
      <c r="G137" s="2"/>
      <c r="H137" s="2"/>
    </row>
    <row r="138" spans="3:8" x14ac:dyDescent="0.3">
      <c r="E138" s="2"/>
      <c r="F138" s="2"/>
      <c r="G138" s="2"/>
      <c r="H138" s="2"/>
    </row>
    <row r="139" spans="3:8" x14ac:dyDescent="0.3">
      <c r="E139" s="2"/>
      <c r="F139" s="2"/>
      <c r="G139" s="2"/>
      <c r="H139" s="2"/>
    </row>
    <row r="140" spans="3:8" x14ac:dyDescent="0.3">
      <c r="E140" s="2"/>
      <c r="F140" s="2"/>
      <c r="G140" s="2"/>
      <c r="H140" s="2"/>
    </row>
    <row r="141" spans="3:8" x14ac:dyDescent="0.3">
      <c r="E141" s="2"/>
      <c r="F141" s="2"/>
      <c r="G141" s="2"/>
      <c r="H141" s="2"/>
    </row>
    <row r="142" spans="3:8" x14ac:dyDescent="0.3">
      <c r="E142" s="2"/>
      <c r="F142" s="2"/>
      <c r="G142" s="2"/>
    </row>
    <row r="143" spans="3:8" x14ac:dyDescent="0.3">
      <c r="E143" s="2"/>
      <c r="F143" s="2"/>
      <c r="G143" s="2"/>
    </row>
    <row r="144" spans="3:8" x14ac:dyDescent="0.3">
      <c r="E144" s="2"/>
      <c r="F144" s="2"/>
      <c r="G144" s="2"/>
    </row>
    <row r="145" spans="5:7" x14ac:dyDescent="0.3">
      <c r="E145" s="2"/>
      <c r="F145" s="2"/>
      <c r="G145" s="2"/>
    </row>
    <row r="146" spans="5:7" x14ac:dyDescent="0.3">
      <c r="E146" s="2"/>
      <c r="F146" s="2"/>
      <c r="G146" s="2"/>
    </row>
    <row r="147" spans="5:7" x14ac:dyDescent="0.3">
      <c r="E147" s="2"/>
      <c r="F147" s="2"/>
      <c r="G147" s="2"/>
    </row>
    <row r="148" spans="5:7" x14ac:dyDescent="0.3">
      <c r="E148" s="2"/>
      <c r="F148" s="2"/>
      <c r="G148" s="2"/>
    </row>
    <row r="149" spans="5:7" x14ac:dyDescent="0.3">
      <c r="E149">
        <f>SUM(E134:E148)</f>
        <v>0</v>
      </c>
      <c r="F149">
        <f>SUM(F134:F148)</f>
        <v>0</v>
      </c>
      <c r="G149" s="7"/>
    </row>
    <row r="150" spans="5:7" x14ac:dyDescent="0.3">
      <c r="F150" s="9" t="e">
        <f>(F149/(E149+F149))*100</f>
        <v>#DIV/0!</v>
      </c>
    </row>
  </sheetData>
  <mergeCells count="1">
    <mergeCell ref="C5:E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0BE70-7CC3-461C-8157-CC3172B1720C}">
  <dimension ref="A3:L146"/>
  <sheetViews>
    <sheetView workbookViewId="0">
      <selection activeCell="A3" sqref="A3"/>
    </sheetView>
  </sheetViews>
  <sheetFormatPr baseColWidth="10" defaultRowHeight="14.4" x14ac:dyDescent="0.3"/>
  <sheetData>
    <row r="3" spans="1:12" x14ac:dyDescent="0.3">
      <c r="A3" s="1" t="s">
        <v>99</v>
      </c>
      <c r="C3" s="8"/>
    </row>
    <row r="5" spans="1:12" x14ac:dyDescent="0.3">
      <c r="C5" s="40" t="s">
        <v>84</v>
      </c>
      <c r="D5" s="40"/>
      <c r="E5" s="40"/>
    </row>
    <row r="6" spans="1:12" x14ac:dyDescent="0.3">
      <c r="C6" s="16">
        <v>20</v>
      </c>
      <c r="D6" s="16">
        <v>40</v>
      </c>
    </row>
    <row r="7" spans="1:12" x14ac:dyDescent="0.3">
      <c r="C7" s="16">
        <v>36.4</v>
      </c>
      <c r="D7" s="16">
        <v>29</v>
      </c>
    </row>
    <row r="8" spans="1:12" x14ac:dyDescent="0.3">
      <c r="C8" s="16">
        <v>43.8</v>
      </c>
      <c r="D8" s="16">
        <v>32.4</v>
      </c>
    </row>
    <row r="9" spans="1:12" x14ac:dyDescent="0.3">
      <c r="B9" s="27"/>
      <c r="C9" s="16">
        <v>28.6</v>
      </c>
      <c r="D9" s="16">
        <v>41.9</v>
      </c>
      <c r="H9" s="27"/>
    </row>
    <row r="10" spans="1:12" x14ac:dyDescent="0.3">
      <c r="C10" s="16">
        <v>35.9</v>
      </c>
      <c r="D10" s="16">
        <v>20</v>
      </c>
    </row>
    <row r="11" spans="1:12" x14ac:dyDescent="0.3">
      <c r="B11" s="1"/>
      <c r="H11" s="1"/>
    </row>
    <row r="12" spans="1:12" x14ac:dyDescent="0.3">
      <c r="H12" s="1"/>
    </row>
    <row r="13" spans="1:12" x14ac:dyDescent="0.3">
      <c r="D13" s="2"/>
      <c r="E13" s="2"/>
      <c r="F13" s="2"/>
      <c r="J13" s="2"/>
      <c r="K13" s="2"/>
      <c r="L13" s="2"/>
    </row>
    <row r="14" spans="1:12" x14ac:dyDescent="0.3">
      <c r="D14" s="2"/>
      <c r="E14" s="2"/>
      <c r="F14" s="2"/>
      <c r="J14" s="2"/>
      <c r="K14" s="2"/>
      <c r="L14" s="2"/>
    </row>
    <row r="15" spans="1:12" x14ac:dyDescent="0.3">
      <c r="D15" s="2"/>
      <c r="E15" s="2"/>
      <c r="F15" s="2"/>
      <c r="J15" s="2"/>
      <c r="K15" s="2"/>
      <c r="L15" s="2"/>
    </row>
    <row r="16" spans="1:12" x14ac:dyDescent="0.3">
      <c r="D16" s="2"/>
      <c r="E16" s="2"/>
      <c r="F16" s="2"/>
      <c r="J16" s="2"/>
      <c r="K16" s="2"/>
      <c r="L16" s="2"/>
    </row>
    <row r="17" spans="4:12" x14ac:dyDescent="0.3">
      <c r="D17" s="2"/>
      <c r="E17" s="2"/>
      <c r="F17" s="2"/>
      <c r="J17" s="2"/>
      <c r="K17" s="2"/>
      <c r="L17" s="2"/>
    </row>
    <row r="18" spans="4:12" x14ac:dyDescent="0.3">
      <c r="D18" s="2"/>
      <c r="E18" s="2"/>
      <c r="F18" s="2"/>
      <c r="J18" s="2"/>
      <c r="K18" s="2"/>
      <c r="L18" s="2"/>
    </row>
    <row r="19" spans="4:12" x14ac:dyDescent="0.3">
      <c r="D19" s="2"/>
      <c r="E19" s="2"/>
      <c r="F19" s="2"/>
      <c r="J19" s="2"/>
      <c r="K19" s="2"/>
      <c r="L19" s="2"/>
    </row>
    <row r="20" spans="4:12" x14ac:dyDescent="0.3">
      <c r="D20" s="2"/>
      <c r="E20" s="2"/>
      <c r="F20" s="2"/>
      <c r="J20" s="2"/>
      <c r="K20" s="2"/>
      <c r="L20" s="2"/>
    </row>
    <row r="21" spans="4:12" x14ac:dyDescent="0.3">
      <c r="D21" s="2"/>
      <c r="E21" s="2"/>
      <c r="F21" s="2"/>
      <c r="J21" s="2"/>
      <c r="K21" s="2"/>
      <c r="L21" s="2"/>
    </row>
    <row r="22" spans="4:12" x14ac:dyDescent="0.3">
      <c r="D22" s="2"/>
      <c r="E22" s="2"/>
      <c r="F22" s="2"/>
      <c r="J22" s="2"/>
      <c r="K22" s="2"/>
      <c r="L22" s="2"/>
    </row>
    <row r="23" spans="4:12" x14ac:dyDescent="0.3">
      <c r="D23" s="2"/>
      <c r="E23" s="2"/>
      <c r="F23" s="2"/>
      <c r="J23" s="2"/>
      <c r="K23" s="2"/>
      <c r="L23" s="2"/>
    </row>
    <row r="24" spans="4:12" x14ac:dyDescent="0.3">
      <c r="D24" s="2"/>
      <c r="E24" s="2"/>
      <c r="F24" s="2"/>
      <c r="J24" s="2"/>
      <c r="K24" s="2"/>
      <c r="L24" s="2"/>
    </row>
    <row r="25" spans="4:12" x14ac:dyDescent="0.3">
      <c r="D25" s="2"/>
      <c r="E25" s="2"/>
      <c r="F25" s="2"/>
      <c r="J25" s="2"/>
      <c r="K25" s="2"/>
      <c r="L25" s="2"/>
    </row>
    <row r="26" spans="4:12" x14ac:dyDescent="0.3">
      <c r="D26" s="31"/>
      <c r="E26" s="2"/>
      <c r="F26" s="2"/>
    </row>
    <row r="27" spans="4:12" x14ac:dyDescent="0.3">
      <c r="J27" s="2"/>
      <c r="K27" s="2"/>
      <c r="L27" s="2"/>
    </row>
    <row r="28" spans="4:12" x14ac:dyDescent="0.3">
      <c r="J28" s="2"/>
      <c r="K28" s="2"/>
      <c r="L28" s="2"/>
    </row>
    <row r="29" spans="4:12" x14ac:dyDescent="0.3">
      <c r="J29" s="2"/>
      <c r="K29" s="2"/>
      <c r="L29" s="2"/>
    </row>
    <row r="30" spans="4:12" x14ac:dyDescent="0.3">
      <c r="J30" s="5"/>
      <c r="K30" s="2"/>
      <c r="L30" s="2"/>
    </row>
    <row r="33" spans="8:12" x14ac:dyDescent="0.3">
      <c r="H33" s="1"/>
    </row>
    <row r="34" spans="8:12" x14ac:dyDescent="0.3">
      <c r="J34" s="2"/>
      <c r="K34" s="2"/>
      <c r="L34" s="2"/>
    </row>
    <row r="35" spans="8:12" x14ac:dyDescent="0.3">
      <c r="J35" s="2"/>
      <c r="K35" s="2"/>
      <c r="L35" s="2"/>
    </row>
    <row r="36" spans="8:12" x14ac:dyDescent="0.3">
      <c r="J36" s="2"/>
      <c r="K36" s="2"/>
      <c r="L36" s="2"/>
    </row>
    <row r="37" spans="8:12" x14ac:dyDescent="0.3">
      <c r="J37" s="2"/>
      <c r="K37" s="2"/>
      <c r="L37" s="2"/>
    </row>
    <row r="38" spans="8:12" x14ac:dyDescent="0.3">
      <c r="J38" s="2"/>
      <c r="K38" s="2"/>
      <c r="L38" s="2"/>
    </row>
    <row r="39" spans="8:12" x14ac:dyDescent="0.3">
      <c r="J39" s="2"/>
      <c r="K39" s="2"/>
      <c r="L39" s="2"/>
    </row>
    <row r="40" spans="8:12" x14ac:dyDescent="0.3">
      <c r="J40" s="2"/>
      <c r="K40" s="2"/>
      <c r="L40" s="2"/>
    </row>
    <row r="41" spans="8:12" x14ac:dyDescent="0.3">
      <c r="J41" s="2"/>
      <c r="K41" s="2"/>
      <c r="L41" s="2"/>
    </row>
    <row r="42" spans="8:12" x14ac:dyDescent="0.3">
      <c r="J42" s="2"/>
      <c r="K42" s="2"/>
      <c r="L42" s="2"/>
    </row>
    <row r="43" spans="8:12" x14ac:dyDescent="0.3">
      <c r="J43" s="2"/>
      <c r="K43" s="2"/>
      <c r="L43" s="2"/>
    </row>
    <row r="44" spans="8:12" x14ac:dyDescent="0.3">
      <c r="J44" s="2"/>
      <c r="K44" s="2"/>
      <c r="L44" s="2"/>
    </row>
    <row r="45" spans="8:12" x14ac:dyDescent="0.3">
      <c r="J45" s="2"/>
      <c r="K45" s="2"/>
      <c r="L45" s="2"/>
    </row>
    <row r="47" spans="8:12" x14ac:dyDescent="0.3">
      <c r="J47" s="5"/>
    </row>
    <row r="50" spans="8:12" x14ac:dyDescent="0.3">
      <c r="H50" s="1"/>
    </row>
    <row r="51" spans="8:12" x14ac:dyDescent="0.3">
      <c r="J51" s="2"/>
      <c r="K51" s="2"/>
      <c r="L51" s="2"/>
    </row>
    <row r="52" spans="8:12" x14ac:dyDescent="0.3">
      <c r="J52" s="2"/>
      <c r="K52" s="2"/>
      <c r="L52" s="2"/>
    </row>
    <row r="53" spans="8:12" x14ac:dyDescent="0.3">
      <c r="J53" s="2"/>
      <c r="K53" s="2"/>
      <c r="L53" s="2"/>
    </row>
    <row r="54" spans="8:12" x14ac:dyDescent="0.3">
      <c r="J54" s="2"/>
      <c r="K54" s="2"/>
      <c r="L54" s="2"/>
    </row>
    <row r="55" spans="8:12" x14ac:dyDescent="0.3">
      <c r="J55" s="2"/>
      <c r="K55" s="2"/>
      <c r="L55" s="2"/>
    </row>
    <row r="56" spans="8:12" x14ac:dyDescent="0.3">
      <c r="J56" s="2"/>
      <c r="K56" s="2"/>
      <c r="L56" s="2"/>
    </row>
    <row r="57" spans="8:12" x14ac:dyDescent="0.3">
      <c r="J57" s="2"/>
      <c r="K57" s="2"/>
      <c r="L57" s="2"/>
    </row>
    <row r="58" spans="8:12" x14ac:dyDescent="0.3">
      <c r="J58" s="2"/>
      <c r="K58" s="2"/>
      <c r="L58" s="2"/>
    </row>
    <row r="59" spans="8:12" x14ac:dyDescent="0.3">
      <c r="J59" s="2"/>
      <c r="K59" s="2"/>
      <c r="L59" s="2"/>
    </row>
    <row r="60" spans="8:12" x14ac:dyDescent="0.3">
      <c r="J60" s="2"/>
      <c r="K60" s="2"/>
      <c r="L60" s="2"/>
    </row>
    <row r="61" spans="8:12" x14ac:dyDescent="0.3">
      <c r="J61" s="2"/>
      <c r="K61" s="2"/>
      <c r="L61" s="2"/>
    </row>
    <row r="62" spans="8:12" x14ac:dyDescent="0.3">
      <c r="J62" s="2"/>
      <c r="K62" s="2"/>
      <c r="L62" s="2"/>
    </row>
    <row r="63" spans="8:12" x14ac:dyDescent="0.3">
      <c r="J63" s="2"/>
      <c r="K63" s="2"/>
      <c r="L63" s="2"/>
    </row>
    <row r="64" spans="8:12" x14ac:dyDescent="0.3">
      <c r="J64" s="2"/>
      <c r="K64" s="2"/>
      <c r="L64" s="2"/>
    </row>
    <row r="66" spans="2:10" x14ac:dyDescent="0.3">
      <c r="J66" s="5"/>
    </row>
    <row r="73" spans="2:10" x14ac:dyDescent="0.3">
      <c r="D73" s="1"/>
    </row>
    <row r="75" spans="2:10" x14ac:dyDescent="0.3">
      <c r="B75" s="27"/>
      <c r="G75" s="27"/>
    </row>
    <row r="77" spans="2:10" x14ac:dyDescent="0.3">
      <c r="B77" s="1"/>
      <c r="G77" s="1"/>
    </row>
    <row r="78" spans="2:10" x14ac:dyDescent="0.3">
      <c r="D78" s="1"/>
      <c r="E78" s="1"/>
      <c r="F78" s="1"/>
      <c r="I78" s="1"/>
      <c r="J78" s="1"/>
    </row>
    <row r="79" spans="2:10" x14ac:dyDescent="0.3">
      <c r="D79" s="2"/>
      <c r="E79" s="2"/>
      <c r="F79" s="2"/>
      <c r="I79" s="2"/>
      <c r="J79" s="2"/>
    </row>
    <row r="80" spans="2:10" x14ac:dyDescent="0.3">
      <c r="D80" s="2"/>
      <c r="E80" s="2"/>
      <c r="F80" s="2"/>
      <c r="I80" s="2"/>
      <c r="J80" s="2"/>
    </row>
    <row r="81" spans="4:10" x14ac:dyDescent="0.3">
      <c r="D81" s="2"/>
      <c r="E81" s="2"/>
      <c r="F81" s="2"/>
      <c r="I81" s="2"/>
      <c r="J81" s="2"/>
    </row>
    <row r="82" spans="4:10" x14ac:dyDescent="0.3">
      <c r="D82" s="2"/>
      <c r="E82" s="2"/>
      <c r="F82" s="2"/>
      <c r="I82" s="2"/>
      <c r="J82" s="2"/>
    </row>
    <row r="83" spans="4:10" x14ac:dyDescent="0.3">
      <c r="D83" s="2"/>
      <c r="E83" s="2"/>
      <c r="F83" s="2"/>
      <c r="I83" s="2"/>
      <c r="J83" s="2"/>
    </row>
    <row r="84" spans="4:10" x14ac:dyDescent="0.3">
      <c r="D84" s="2"/>
      <c r="E84" s="2"/>
      <c r="F84" s="2"/>
      <c r="I84" s="1"/>
      <c r="J84" s="1"/>
    </row>
    <row r="85" spans="4:10" x14ac:dyDescent="0.3">
      <c r="D85" s="2"/>
      <c r="E85" s="2"/>
      <c r="F85" s="2"/>
      <c r="I85" s="2"/>
      <c r="J85" s="2"/>
    </row>
    <row r="86" spans="4:10" x14ac:dyDescent="0.3">
      <c r="D86" s="1"/>
      <c r="E86" s="1"/>
      <c r="F86" s="1"/>
      <c r="I86" s="2"/>
      <c r="J86" s="2"/>
    </row>
    <row r="87" spans="4:10" x14ac:dyDescent="0.3">
      <c r="D87" s="2"/>
      <c r="E87" s="2"/>
      <c r="F87" s="2"/>
      <c r="I87" s="2"/>
      <c r="J87" s="2"/>
    </row>
    <row r="88" spans="4:10" x14ac:dyDescent="0.3">
      <c r="D88" s="2"/>
      <c r="E88" s="2"/>
      <c r="F88" s="2"/>
      <c r="I88" s="2"/>
      <c r="J88" s="2"/>
    </row>
    <row r="89" spans="4:10" x14ac:dyDescent="0.3">
      <c r="D89" s="2"/>
      <c r="E89" s="2"/>
      <c r="F89" s="2"/>
      <c r="I89" s="2"/>
      <c r="J89" s="2"/>
    </row>
    <row r="90" spans="4:10" x14ac:dyDescent="0.3">
      <c r="D90" s="2"/>
      <c r="E90" s="2"/>
      <c r="F90" s="2"/>
      <c r="I90" s="1"/>
      <c r="J90" s="1"/>
    </row>
    <row r="91" spans="4:10" x14ac:dyDescent="0.3">
      <c r="D91" s="2"/>
      <c r="E91" s="2"/>
      <c r="F91" s="2"/>
      <c r="I91" s="2"/>
      <c r="J91" s="2"/>
    </row>
    <row r="92" spans="4:10" x14ac:dyDescent="0.3">
      <c r="D92" s="2"/>
      <c r="E92" s="2"/>
      <c r="F92" s="2"/>
      <c r="I92" s="2"/>
      <c r="J92" s="2"/>
    </row>
    <row r="93" spans="4:10" x14ac:dyDescent="0.3">
      <c r="D93" s="1"/>
      <c r="E93" s="1"/>
      <c r="F93" s="1"/>
      <c r="I93" s="2"/>
      <c r="J93" s="2"/>
    </row>
    <row r="94" spans="4:10" x14ac:dyDescent="0.3">
      <c r="D94" s="2"/>
      <c r="E94" s="2"/>
      <c r="F94" s="2"/>
      <c r="I94" s="2"/>
      <c r="J94" s="2"/>
    </row>
    <row r="95" spans="4:10" x14ac:dyDescent="0.3">
      <c r="D95" s="2"/>
      <c r="E95" s="2"/>
      <c r="F95" s="2"/>
      <c r="I95" s="1"/>
      <c r="J95" s="1"/>
    </row>
    <row r="96" spans="4:10" x14ac:dyDescent="0.3">
      <c r="D96" s="2"/>
      <c r="E96" s="2"/>
      <c r="F96" s="2"/>
      <c r="I96" s="2"/>
      <c r="J96" s="2"/>
    </row>
    <row r="97" spans="4:10" x14ac:dyDescent="0.3">
      <c r="D97" s="2"/>
      <c r="E97" s="2"/>
      <c r="F97" s="2"/>
      <c r="I97" s="2"/>
      <c r="J97" s="2"/>
    </row>
    <row r="98" spans="4:10" x14ac:dyDescent="0.3">
      <c r="D98" s="2"/>
      <c r="E98" s="2"/>
      <c r="I98" s="2"/>
      <c r="J98" s="2"/>
    </row>
    <row r="99" spans="4:10" x14ac:dyDescent="0.3">
      <c r="I99" s="2"/>
      <c r="J99" s="2"/>
    </row>
    <row r="100" spans="4:10" x14ac:dyDescent="0.3">
      <c r="I100" s="2"/>
      <c r="J100" s="2"/>
    </row>
    <row r="101" spans="4:10" x14ac:dyDescent="0.3">
      <c r="D101" s="1"/>
      <c r="E101" s="1"/>
      <c r="F101" s="1"/>
      <c r="I101" s="2"/>
      <c r="J101" s="2"/>
    </row>
    <row r="102" spans="4:10" x14ac:dyDescent="0.3">
      <c r="D102" s="2"/>
      <c r="E102" s="2"/>
      <c r="F102" s="2"/>
      <c r="I102" s="2"/>
      <c r="J102" s="2"/>
    </row>
    <row r="103" spans="4:10" x14ac:dyDescent="0.3">
      <c r="D103" s="2"/>
      <c r="E103" s="2"/>
      <c r="F103" s="2"/>
      <c r="I103" s="2"/>
    </row>
    <row r="104" spans="4:10" x14ac:dyDescent="0.3">
      <c r="D104" s="2"/>
      <c r="E104" s="2"/>
      <c r="F104" s="2"/>
    </row>
    <row r="105" spans="4:10" x14ac:dyDescent="0.3">
      <c r="D105" s="2"/>
      <c r="E105" s="2"/>
      <c r="F105" s="2"/>
      <c r="I105" s="1"/>
      <c r="J105" s="1"/>
    </row>
    <row r="106" spans="4:10" x14ac:dyDescent="0.3">
      <c r="D106" s="2"/>
      <c r="E106" s="2"/>
      <c r="I106" s="2"/>
      <c r="J106" s="2"/>
    </row>
    <row r="107" spans="4:10" x14ac:dyDescent="0.3">
      <c r="I107" s="2"/>
      <c r="J107" s="2"/>
    </row>
    <row r="108" spans="4:10" x14ac:dyDescent="0.3">
      <c r="I108" s="2"/>
      <c r="J108" s="2"/>
    </row>
    <row r="109" spans="4:10" x14ac:dyDescent="0.3">
      <c r="I109" s="2"/>
      <c r="J109" s="2"/>
    </row>
    <row r="110" spans="4:10" x14ac:dyDescent="0.3">
      <c r="D110" s="8"/>
      <c r="I110" s="2"/>
      <c r="J110" s="2"/>
    </row>
    <row r="111" spans="4:10" x14ac:dyDescent="0.3">
      <c r="I111" s="2"/>
      <c r="J111" s="2"/>
    </row>
    <row r="113" spans="2:9" x14ac:dyDescent="0.3">
      <c r="B113" s="1"/>
    </row>
    <row r="114" spans="2:9" x14ac:dyDescent="0.3">
      <c r="D114" s="1"/>
      <c r="E114" s="1"/>
    </row>
    <row r="115" spans="2:9" x14ac:dyDescent="0.3">
      <c r="D115" s="2"/>
      <c r="E115" s="2"/>
      <c r="I115" s="9"/>
    </row>
    <row r="116" spans="2:9" x14ac:dyDescent="0.3">
      <c r="D116" s="2"/>
      <c r="E116" s="2"/>
    </row>
    <row r="117" spans="2:9" x14ac:dyDescent="0.3">
      <c r="D117" s="2"/>
      <c r="E117" s="2"/>
    </row>
    <row r="118" spans="2:9" x14ac:dyDescent="0.3">
      <c r="D118" s="2"/>
      <c r="E118" s="2"/>
    </row>
    <row r="119" spans="2:9" x14ac:dyDescent="0.3">
      <c r="D119" s="2"/>
      <c r="E119" s="2"/>
    </row>
    <row r="120" spans="2:9" x14ac:dyDescent="0.3">
      <c r="D120" s="1"/>
      <c r="E120" s="1"/>
    </row>
    <row r="121" spans="2:9" x14ac:dyDescent="0.3">
      <c r="D121" s="2"/>
      <c r="E121" s="2"/>
    </row>
    <row r="122" spans="2:9" x14ac:dyDescent="0.3">
      <c r="D122" s="2"/>
      <c r="E122" s="2"/>
    </row>
    <row r="123" spans="2:9" x14ac:dyDescent="0.3">
      <c r="D123" s="2"/>
      <c r="E123" s="2"/>
    </row>
    <row r="124" spans="2:9" x14ac:dyDescent="0.3">
      <c r="D124" s="1"/>
      <c r="E124" s="1"/>
    </row>
    <row r="125" spans="2:9" x14ac:dyDescent="0.3">
      <c r="D125" s="2"/>
      <c r="E125" s="2"/>
    </row>
    <row r="126" spans="2:9" x14ac:dyDescent="0.3">
      <c r="D126" s="2"/>
      <c r="E126" s="2"/>
    </row>
    <row r="127" spans="2:9" x14ac:dyDescent="0.3">
      <c r="D127" s="2"/>
      <c r="E127" s="2"/>
    </row>
    <row r="128" spans="2:9" x14ac:dyDescent="0.3">
      <c r="D128" s="1"/>
      <c r="E128" s="1"/>
    </row>
    <row r="129" spans="4:5" x14ac:dyDescent="0.3">
      <c r="D129" s="2"/>
      <c r="E129" s="2"/>
    </row>
    <row r="130" spans="4:5" x14ac:dyDescent="0.3">
      <c r="D130" s="2"/>
      <c r="E130" s="2"/>
    </row>
    <row r="131" spans="4:5" x14ac:dyDescent="0.3">
      <c r="D131" s="2"/>
      <c r="E131" s="2"/>
    </row>
    <row r="132" spans="4:5" x14ac:dyDescent="0.3">
      <c r="D132" s="2"/>
      <c r="E132" s="2"/>
    </row>
    <row r="133" spans="4:5" x14ac:dyDescent="0.3">
      <c r="D133" s="1"/>
      <c r="E133" s="1"/>
    </row>
    <row r="134" spans="4:5" x14ac:dyDescent="0.3">
      <c r="D134" s="2"/>
      <c r="E134" s="2"/>
    </row>
    <row r="135" spans="4:5" x14ac:dyDescent="0.3">
      <c r="D135" s="2"/>
      <c r="E135" s="2"/>
    </row>
    <row r="136" spans="4:5" x14ac:dyDescent="0.3">
      <c r="D136" s="2"/>
      <c r="E136" s="2"/>
    </row>
    <row r="137" spans="4:5" x14ac:dyDescent="0.3">
      <c r="D137" s="1"/>
      <c r="E137" s="1"/>
    </row>
    <row r="138" spans="4:5" x14ac:dyDescent="0.3">
      <c r="D138" s="2"/>
      <c r="E138" s="2"/>
    </row>
    <row r="139" spans="4:5" x14ac:dyDescent="0.3">
      <c r="D139" s="2"/>
      <c r="E139" s="2"/>
    </row>
    <row r="140" spans="4:5" x14ac:dyDescent="0.3">
      <c r="D140" s="2"/>
      <c r="E140" s="2"/>
    </row>
    <row r="141" spans="4:5" x14ac:dyDescent="0.3">
      <c r="D141" s="2"/>
      <c r="E141" s="2"/>
    </row>
    <row r="142" spans="4:5" x14ac:dyDescent="0.3">
      <c r="D142" s="2"/>
      <c r="E142" s="2"/>
    </row>
    <row r="145" spans="4:5" x14ac:dyDescent="0.3">
      <c r="D145" s="2"/>
      <c r="E145" s="2"/>
    </row>
    <row r="146" spans="4:5" x14ac:dyDescent="0.3">
      <c r="D146" s="9"/>
      <c r="E146" s="2"/>
    </row>
  </sheetData>
  <mergeCells count="1">
    <mergeCell ref="C5:E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8C59A-3C3B-430F-A36A-B77CD0881013}">
  <dimension ref="A3:R89"/>
  <sheetViews>
    <sheetView workbookViewId="0">
      <selection activeCell="A3" sqref="A3"/>
    </sheetView>
  </sheetViews>
  <sheetFormatPr baseColWidth="10" defaultRowHeight="14.4" x14ac:dyDescent="0.3"/>
  <cols>
    <col min="4" max="4" width="15.5546875" customWidth="1"/>
    <col min="7" max="7" width="13.5546875" customWidth="1"/>
    <col min="10" max="10" width="16.5546875" customWidth="1"/>
    <col min="18" max="18" width="14.77734375" customWidth="1"/>
  </cols>
  <sheetData>
    <row r="3" spans="1:10" x14ac:dyDescent="0.3">
      <c r="A3" s="1" t="s">
        <v>100</v>
      </c>
      <c r="C3" s="8"/>
    </row>
    <row r="4" spans="1:10" x14ac:dyDescent="0.3">
      <c r="F4" s="4"/>
      <c r="G4" s="4"/>
      <c r="H4" s="4"/>
      <c r="I4" s="4"/>
      <c r="J4" s="4"/>
    </row>
    <row r="5" spans="1:10" x14ac:dyDescent="0.3">
      <c r="C5" s="40" t="s">
        <v>85</v>
      </c>
      <c r="D5" s="40"/>
      <c r="F5" s="40" t="s">
        <v>86</v>
      </c>
      <c r="G5" s="40"/>
      <c r="H5" s="4"/>
      <c r="I5" s="4"/>
      <c r="J5" s="4"/>
    </row>
    <row r="6" spans="1:10" x14ac:dyDescent="0.3">
      <c r="C6" s="4" t="s">
        <v>75</v>
      </c>
      <c r="D6" s="4" t="s">
        <v>76</v>
      </c>
      <c r="F6" s="4" t="s">
        <v>75</v>
      </c>
      <c r="G6" s="4" t="s">
        <v>76</v>
      </c>
      <c r="I6" s="31"/>
      <c r="J6" s="31"/>
    </row>
    <row r="7" spans="1:10" x14ac:dyDescent="0.3">
      <c r="C7" s="16">
        <v>26.7</v>
      </c>
      <c r="D7" s="16">
        <v>76</v>
      </c>
      <c r="F7" s="16">
        <v>25</v>
      </c>
      <c r="G7" s="16">
        <v>52.6</v>
      </c>
      <c r="I7" s="5"/>
      <c r="J7" s="5"/>
    </row>
    <row r="8" spans="1:10" x14ac:dyDescent="0.3">
      <c r="C8" s="16">
        <v>44.4</v>
      </c>
      <c r="D8" s="16">
        <v>78.599999999999994</v>
      </c>
      <c r="F8" s="16">
        <v>0</v>
      </c>
      <c r="G8" s="16">
        <v>34.1</v>
      </c>
      <c r="I8" s="5"/>
      <c r="J8" s="5"/>
    </row>
    <row r="9" spans="1:10" x14ac:dyDescent="0.3">
      <c r="C9" s="16">
        <v>29</v>
      </c>
      <c r="D9" s="16">
        <v>71.400000000000006</v>
      </c>
      <c r="F9" s="16">
        <v>22.2</v>
      </c>
      <c r="G9" s="16">
        <v>23.3</v>
      </c>
      <c r="I9" s="5"/>
      <c r="J9" s="5"/>
    </row>
    <row r="10" spans="1:10" x14ac:dyDescent="0.3">
      <c r="C10" s="16">
        <v>48</v>
      </c>
      <c r="D10" s="16">
        <v>74</v>
      </c>
      <c r="F10" s="16">
        <v>0</v>
      </c>
      <c r="G10" s="16">
        <v>42.9</v>
      </c>
      <c r="I10" s="5"/>
      <c r="J10" s="5"/>
    </row>
    <row r="11" spans="1:10" x14ac:dyDescent="0.3">
      <c r="C11" s="16">
        <v>52</v>
      </c>
      <c r="D11" s="16">
        <v>100</v>
      </c>
      <c r="F11" s="16">
        <v>0</v>
      </c>
      <c r="G11" s="16">
        <v>66.7</v>
      </c>
      <c r="I11" s="5"/>
      <c r="J11" s="5"/>
    </row>
    <row r="12" spans="1:10" x14ac:dyDescent="0.3">
      <c r="C12" s="16">
        <v>40</v>
      </c>
      <c r="D12" s="16">
        <v>97.1</v>
      </c>
      <c r="F12" s="16">
        <v>83.2</v>
      </c>
      <c r="G12" s="16">
        <v>33.299999999999997</v>
      </c>
    </row>
    <row r="19" spans="2:18" x14ac:dyDescent="0.3">
      <c r="B19" s="27"/>
    </row>
    <row r="21" spans="2:18" x14ac:dyDescent="0.3">
      <c r="D21" s="1"/>
      <c r="E21" s="1"/>
      <c r="F21" s="1"/>
      <c r="G21" s="1"/>
      <c r="H21" s="1"/>
      <c r="I21" s="1"/>
      <c r="J21" s="1"/>
      <c r="L21" s="1"/>
      <c r="M21" s="1"/>
      <c r="N21" s="1"/>
      <c r="O21" s="1"/>
      <c r="P21" s="1"/>
      <c r="Q21" s="1"/>
      <c r="R21" s="1"/>
    </row>
    <row r="22" spans="2:18" x14ac:dyDescent="0.3">
      <c r="D22" s="4"/>
      <c r="E22" s="4"/>
      <c r="F22" s="4"/>
      <c r="G22" s="4"/>
      <c r="H22" s="4"/>
      <c r="I22" s="4"/>
      <c r="J22" s="4"/>
      <c r="K22" s="2"/>
      <c r="L22" s="4"/>
      <c r="M22" s="4"/>
      <c r="N22" s="4"/>
      <c r="O22" s="4"/>
      <c r="P22" s="4"/>
      <c r="Q22" s="4"/>
      <c r="R22" s="4"/>
    </row>
    <row r="23" spans="2:18" x14ac:dyDescent="0.3">
      <c r="D23" s="2"/>
      <c r="E23" s="2"/>
      <c r="F23" s="3"/>
      <c r="G23" s="2"/>
      <c r="H23" s="3"/>
      <c r="I23" s="3"/>
      <c r="J23" s="3"/>
      <c r="K23" s="2"/>
      <c r="L23" s="2"/>
      <c r="M23" s="2"/>
      <c r="N23" s="3"/>
      <c r="O23" s="2"/>
      <c r="P23" s="3"/>
      <c r="Q23" s="3"/>
      <c r="R23" s="3"/>
    </row>
    <row r="24" spans="2:18" x14ac:dyDescent="0.3">
      <c r="D24" s="2"/>
      <c r="E24" s="2"/>
      <c r="F24" s="3"/>
      <c r="G24" s="2"/>
      <c r="H24" s="3"/>
      <c r="I24" s="3"/>
      <c r="J24" s="3"/>
      <c r="K24" s="2"/>
      <c r="L24" s="2"/>
      <c r="M24" s="2"/>
      <c r="N24" s="3"/>
      <c r="O24" s="2"/>
      <c r="P24" s="3"/>
      <c r="Q24" s="3"/>
      <c r="R24" s="3"/>
    </row>
    <row r="25" spans="2:18" x14ac:dyDescent="0.3">
      <c r="D25" s="2"/>
      <c r="E25" s="2"/>
      <c r="F25" s="3"/>
      <c r="G25" s="2"/>
      <c r="H25" s="3"/>
      <c r="I25" s="3"/>
      <c r="J25" s="3"/>
      <c r="K25" s="2"/>
      <c r="L25" s="2"/>
      <c r="M25" s="2"/>
      <c r="N25" s="3"/>
      <c r="O25" s="2"/>
      <c r="P25" s="3"/>
      <c r="Q25" s="3"/>
      <c r="R25" s="3"/>
    </row>
    <row r="26" spans="2:18" x14ac:dyDescent="0.3">
      <c r="D26" s="2"/>
      <c r="E26" s="2"/>
      <c r="F26" s="5"/>
      <c r="G26" s="2"/>
      <c r="H26" s="3"/>
      <c r="I26" s="2"/>
      <c r="J26" s="5"/>
      <c r="K26" s="6"/>
      <c r="L26" s="2"/>
      <c r="M26" s="2"/>
      <c r="N26" s="5"/>
      <c r="O26" s="2"/>
      <c r="P26" s="3"/>
      <c r="Q26" s="2"/>
      <c r="R26" s="5"/>
    </row>
    <row r="27" spans="2:18" x14ac:dyDescent="0.3"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2:18" x14ac:dyDescent="0.3">
      <c r="D28" s="1"/>
      <c r="E28" s="1"/>
      <c r="F28" s="1"/>
      <c r="G28" s="1"/>
      <c r="H28" s="1"/>
      <c r="I28" s="1"/>
      <c r="J28" s="1"/>
      <c r="L28" s="1"/>
      <c r="M28" s="1"/>
      <c r="N28" s="1"/>
      <c r="O28" s="1"/>
      <c r="P28" s="1"/>
      <c r="Q28" s="1"/>
      <c r="R28" s="1"/>
    </row>
    <row r="29" spans="2:18" x14ac:dyDescent="0.3">
      <c r="D29" s="4"/>
      <c r="E29" s="4"/>
      <c r="F29" s="4"/>
      <c r="G29" s="4"/>
      <c r="H29" s="4"/>
      <c r="I29" s="4"/>
      <c r="J29" s="4"/>
      <c r="K29" s="2"/>
      <c r="L29" s="4"/>
      <c r="M29" s="4"/>
      <c r="N29" s="4"/>
      <c r="O29" s="4"/>
      <c r="P29" s="4"/>
      <c r="Q29" s="4"/>
      <c r="R29" s="4"/>
    </row>
    <row r="30" spans="2:18" x14ac:dyDescent="0.3">
      <c r="D30" s="2"/>
      <c r="E30" s="2"/>
      <c r="F30" s="3"/>
      <c r="G30" s="3"/>
      <c r="H30" s="2"/>
      <c r="I30" s="2"/>
      <c r="J30" s="2"/>
      <c r="K30" s="2"/>
      <c r="L30" s="2"/>
      <c r="M30" s="6"/>
      <c r="N30" s="3"/>
      <c r="O30" s="6"/>
      <c r="P30" s="3"/>
      <c r="Q30" s="3"/>
      <c r="R30" s="3"/>
    </row>
    <row r="31" spans="2:18" x14ac:dyDescent="0.3">
      <c r="D31" s="2"/>
      <c r="E31" s="2"/>
      <c r="F31" s="3"/>
      <c r="G31" s="3"/>
      <c r="H31" s="2"/>
      <c r="I31" s="2"/>
      <c r="J31" s="2"/>
      <c r="K31" s="2"/>
      <c r="L31" s="2"/>
      <c r="M31" s="6"/>
      <c r="N31" s="3"/>
      <c r="O31" s="6"/>
      <c r="P31" s="3"/>
      <c r="Q31" s="3"/>
      <c r="R31" s="3"/>
    </row>
    <row r="32" spans="2:18" x14ac:dyDescent="0.3">
      <c r="D32" s="2"/>
      <c r="E32" s="2"/>
      <c r="F32" s="3"/>
      <c r="G32" s="3"/>
      <c r="H32" s="2"/>
      <c r="I32" s="2"/>
      <c r="J32" s="2"/>
      <c r="K32" s="2"/>
      <c r="L32" s="2"/>
      <c r="M32" s="6"/>
      <c r="N32" s="3"/>
      <c r="O32" s="6"/>
      <c r="P32" s="3"/>
      <c r="Q32" s="3"/>
      <c r="R32" s="3"/>
    </row>
    <row r="33" spans="2:18" x14ac:dyDescent="0.3">
      <c r="D33" s="2"/>
      <c r="E33" s="2"/>
      <c r="F33" s="5"/>
      <c r="G33" s="2"/>
      <c r="H33" s="3"/>
      <c r="I33" s="2"/>
      <c r="J33" s="33"/>
      <c r="K33" s="6"/>
      <c r="L33" s="2"/>
      <c r="M33" s="6"/>
      <c r="N33" s="5"/>
      <c r="O33" s="6"/>
      <c r="P33" s="3"/>
      <c r="Q33" s="2"/>
      <c r="R33" s="5"/>
    </row>
    <row r="34" spans="2:18" x14ac:dyDescent="0.3"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2:18" x14ac:dyDescent="0.3">
      <c r="D35" s="1"/>
      <c r="E35" s="1"/>
      <c r="F35" s="1"/>
      <c r="G35" s="1"/>
      <c r="H35" s="1"/>
      <c r="I35" s="1"/>
      <c r="J35" s="1"/>
      <c r="L35" s="1"/>
      <c r="M35" s="1"/>
      <c r="N35" s="1"/>
      <c r="O35" s="1"/>
      <c r="P35" s="1"/>
      <c r="Q35" s="1"/>
      <c r="R35" s="1"/>
    </row>
    <row r="36" spans="2:18" x14ac:dyDescent="0.3">
      <c r="D36" s="4"/>
      <c r="E36" s="4"/>
      <c r="F36" s="4"/>
      <c r="G36" s="4"/>
      <c r="H36" s="4"/>
      <c r="I36" s="4"/>
      <c r="J36" s="4"/>
      <c r="K36" s="2"/>
      <c r="L36" s="4"/>
      <c r="M36" s="4"/>
      <c r="N36" s="4"/>
      <c r="O36" s="4"/>
      <c r="P36" s="4"/>
      <c r="Q36" s="4"/>
      <c r="R36" s="4"/>
    </row>
    <row r="37" spans="2:18" x14ac:dyDescent="0.3">
      <c r="D37" s="2"/>
      <c r="E37" s="2"/>
      <c r="F37" s="3"/>
      <c r="G37" s="2"/>
      <c r="H37" s="3"/>
      <c r="I37" s="3"/>
      <c r="J37" s="3"/>
      <c r="K37" s="2"/>
      <c r="L37" s="2"/>
      <c r="M37" s="2"/>
      <c r="N37" s="3"/>
      <c r="O37" s="2"/>
      <c r="P37" s="3"/>
      <c r="Q37" s="3"/>
      <c r="R37" s="3"/>
    </row>
    <row r="38" spans="2:18" x14ac:dyDescent="0.3">
      <c r="D38" s="2"/>
      <c r="E38" s="2"/>
      <c r="F38" s="3"/>
      <c r="G38" s="2"/>
      <c r="H38" s="3"/>
      <c r="I38" s="3"/>
      <c r="J38" s="3"/>
      <c r="K38" s="2"/>
      <c r="L38" s="2"/>
      <c r="M38" s="2"/>
      <c r="N38" s="3"/>
      <c r="O38" s="2"/>
      <c r="P38" s="3"/>
      <c r="Q38" s="3"/>
      <c r="R38" s="3"/>
    </row>
    <row r="39" spans="2:18" x14ac:dyDescent="0.3">
      <c r="D39" s="2"/>
      <c r="E39" s="2"/>
      <c r="F39" s="5"/>
      <c r="G39" s="2"/>
      <c r="H39" s="3"/>
      <c r="I39" s="2"/>
      <c r="J39" s="5"/>
      <c r="K39" s="6"/>
      <c r="L39" s="2"/>
      <c r="M39" s="2"/>
      <c r="N39" s="5"/>
      <c r="O39" s="2"/>
      <c r="P39" s="3"/>
      <c r="Q39" s="2"/>
      <c r="R39" s="5"/>
    </row>
    <row r="43" spans="2:18" x14ac:dyDescent="0.3">
      <c r="B43" s="27"/>
    </row>
    <row r="45" spans="2:18" x14ac:dyDescent="0.3">
      <c r="D45" s="1"/>
      <c r="E45" s="1"/>
      <c r="F45" s="1"/>
      <c r="G45" s="1"/>
      <c r="H45" s="1"/>
      <c r="I45" s="1"/>
      <c r="J45" s="1"/>
      <c r="L45" s="1"/>
      <c r="M45" s="1"/>
      <c r="N45" s="1"/>
      <c r="O45" s="1"/>
      <c r="P45" s="1"/>
      <c r="Q45" s="1"/>
      <c r="R45" s="1"/>
    </row>
    <row r="46" spans="2:18" x14ac:dyDescent="0.3">
      <c r="D46" s="4"/>
      <c r="E46" s="4"/>
      <c r="F46" s="4"/>
      <c r="G46" s="4"/>
      <c r="H46" s="4"/>
      <c r="I46" s="4"/>
      <c r="J46" s="4"/>
      <c r="K46" s="2"/>
      <c r="L46" s="4"/>
      <c r="M46" s="4"/>
      <c r="N46" s="4"/>
      <c r="O46" s="4"/>
      <c r="P46" s="4"/>
      <c r="Q46" s="4"/>
      <c r="R46" s="4"/>
    </row>
    <row r="47" spans="2:18" x14ac:dyDescent="0.3">
      <c r="D47" s="2"/>
      <c r="E47" s="2"/>
      <c r="F47" s="3"/>
      <c r="G47" s="2"/>
      <c r="H47" s="3"/>
      <c r="I47" s="3"/>
      <c r="J47" s="3"/>
      <c r="K47" s="2"/>
      <c r="L47" s="2"/>
      <c r="M47" s="2"/>
      <c r="N47" s="3"/>
      <c r="O47" s="2"/>
      <c r="P47" s="3"/>
      <c r="Q47" s="3"/>
      <c r="R47" s="3"/>
    </row>
    <row r="48" spans="2:18" x14ac:dyDescent="0.3">
      <c r="D48" s="2"/>
      <c r="E48" s="2"/>
      <c r="F48" s="3"/>
      <c r="G48" s="2"/>
      <c r="H48" s="3"/>
      <c r="I48" s="2"/>
      <c r="J48" s="2"/>
      <c r="K48" s="2"/>
      <c r="L48" s="2"/>
      <c r="M48" s="2"/>
      <c r="N48" s="3"/>
      <c r="O48" s="2"/>
      <c r="P48" s="3"/>
      <c r="Q48" s="2"/>
      <c r="R48" s="2"/>
    </row>
    <row r="49" spans="4:18" x14ac:dyDescent="0.3">
      <c r="D49" s="2"/>
      <c r="E49" s="2"/>
      <c r="F49" s="3"/>
      <c r="G49" s="2"/>
      <c r="H49" s="3"/>
      <c r="I49" s="2"/>
      <c r="J49" s="2"/>
      <c r="K49" s="2"/>
      <c r="L49" s="2"/>
      <c r="M49" s="2"/>
      <c r="N49" s="3"/>
      <c r="O49" s="2"/>
      <c r="P49" s="3"/>
      <c r="Q49" s="2"/>
      <c r="R49" s="2"/>
    </row>
    <row r="50" spans="4:18" x14ac:dyDescent="0.3">
      <c r="D50" s="2"/>
      <c r="E50" s="2"/>
      <c r="F50" s="3"/>
      <c r="G50" s="2"/>
      <c r="H50" s="3"/>
      <c r="I50" s="2"/>
      <c r="J50" s="2"/>
      <c r="K50" s="2"/>
      <c r="L50" s="2"/>
      <c r="M50" s="2"/>
      <c r="N50" s="3"/>
      <c r="O50" s="2"/>
      <c r="P50" s="3"/>
      <c r="Q50" s="2"/>
      <c r="R50" s="2"/>
    </row>
    <row r="51" spans="4:18" x14ac:dyDescent="0.3">
      <c r="D51" s="2"/>
      <c r="E51" s="2"/>
      <c r="F51" s="3"/>
      <c r="G51" s="2"/>
      <c r="H51" s="2"/>
      <c r="I51" s="2"/>
      <c r="J51" s="2"/>
      <c r="K51" s="2"/>
      <c r="L51" s="2"/>
      <c r="M51" s="2"/>
      <c r="N51" s="3"/>
      <c r="O51" s="2"/>
      <c r="P51" s="2"/>
      <c r="Q51" s="2"/>
      <c r="R51" s="2"/>
    </row>
    <row r="52" spans="4:18" x14ac:dyDescent="0.3"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4:18" x14ac:dyDescent="0.3"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4:18" x14ac:dyDescent="0.3"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4:18" x14ac:dyDescent="0.3"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4:18" x14ac:dyDescent="0.3"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4:18" x14ac:dyDescent="0.3">
      <c r="D57" s="2"/>
      <c r="E57" s="2"/>
      <c r="F57" s="5"/>
      <c r="G57" s="2"/>
      <c r="H57" s="3"/>
      <c r="I57" s="3"/>
      <c r="J57" s="5"/>
      <c r="K57" s="6"/>
      <c r="L57" s="2"/>
      <c r="M57" s="2"/>
      <c r="N57" s="5"/>
      <c r="O57" s="2"/>
      <c r="P57" s="3"/>
      <c r="Q57" s="3"/>
      <c r="R57" s="5"/>
    </row>
    <row r="58" spans="4:18" x14ac:dyDescent="0.3">
      <c r="D58" s="3"/>
      <c r="E58" s="3"/>
      <c r="F58" s="3"/>
      <c r="G58" s="3"/>
      <c r="H58" s="3"/>
      <c r="I58" s="3"/>
      <c r="J58" s="3"/>
      <c r="K58" s="2"/>
      <c r="L58" s="2"/>
      <c r="M58" s="2"/>
      <c r="N58" s="2"/>
      <c r="O58" s="2"/>
      <c r="P58" s="2"/>
      <c r="Q58" s="2"/>
      <c r="R58" s="2"/>
    </row>
    <row r="59" spans="4:18" x14ac:dyDescent="0.3">
      <c r="D59" s="3"/>
      <c r="E59" s="3"/>
      <c r="F59" s="3"/>
      <c r="G59" s="3"/>
      <c r="H59" s="3"/>
      <c r="I59" s="3"/>
      <c r="J59" s="3"/>
      <c r="K59" s="2"/>
      <c r="L59" s="2"/>
      <c r="M59" s="2"/>
      <c r="N59" s="2"/>
      <c r="O59" s="2"/>
      <c r="P59" s="2"/>
      <c r="Q59" s="2"/>
      <c r="R59" s="2"/>
    </row>
    <row r="60" spans="4:18" x14ac:dyDescent="0.3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4:18" x14ac:dyDescent="0.3">
      <c r="D61" s="1"/>
      <c r="E61" s="1"/>
      <c r="F61" s="1"/>
      <c r="G61" s="1"/>
      <c r="H61" s="1"/>
      <c r="I61" s="1"/>
      <c r="J61" s="1"/>
      <c r="L61" s="1"/>
      <c r="M61" s="1"/>
      <c r="N61" s="1"/>
      <c r="O61" s="1"/>
      <c r="P61" s="1"/>
      <c r="Q61" s="1"/>
      <c r="R61" s="1"/>
    </row>
    <row r="62" spans="4:18" x14ac:dyDescent="0.3">
      <c r="D62" s="4"/>
      <c r="E62" s="4"/>
      <c r="F62" s="4"/>
      <c r="G62" s="4"/>
      <c r="H62" s="4"/>
      <c r="I62" s="4"/>
      <c r="J62" s="4"/>
      <c r="K62" s="2"/>
      <c r="L62" s="4"/>
      <c r="M62" s="4"/>
      <c r="N62" s="4"/>
      <c r="O62" s="4"/>
      <c r="P62" s="4"/>
      <c r="Q62" s="4"/>
      <c r="R62" s="4"/>
    </row>
    <row r="63" spans="4:18" x14ac:dyDescent="0.3">
      <c r="D63" s="2"/>
      <c r="E63" s="2"/>
      <c r="F63" s="3"/>
      <c r="G63" s="2"/>
      <c r="H63" s="3"/>
      <c r="I63" s="3"/>
      <c r="J63" s="3"/>
      <c r="K63" s="2"/>
      <c r="L63" s="2"/>
      <c r="M63" s="2"/>
      <c r="N63" s="3"/>
      <c r="O63" s="2"/>
      <c r="P63" s="3"/>
      <c r="Q63" s="3"/>
      <c r="R63" s="3"/>
    </row>
    <row r="64" spans="4:18" x14ac:dyDescent="0.3"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2:18" x14ac:dyDescent="0.3"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2:18" x14ac:dyDescent="0.3"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2:18" x14ac:dyDescent="0.3"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2:18" x14ac:dyDescent="0.3"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2:18" x14ac:dyDescent="0.3"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2:18" x14ac:dyDescent="0.3"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2:18" x14ac:dyDescent="0.3">
      <c r="D71" s="2"/>
      <c r="E71" s="2"/>
      <c r="F71" s="5"/>
      <c r="G71" s="2"/>
      <c r="H71" s="3"/>
      <c r="I71" s="3"/>
      <c r="J71" s="5"/>
      <c r="K71" s="6"/>
      <c r="L71" s="2"/>
      <c r="M71" s="2"/>
      <c r="N71" s="5"/>
      <c r="O71" s="2"/>
      <c r="P71" s="3"/>
      <c r="Q71" s="3"/>
      <c r="R71" s="5"/>
    </row>
    <row r="76" spans="2:18" x14ac:dyDescent="0.3">
      <c r="B76" s="27"/>
    </row>
    <row r="78" spans="2:18" x14ac:dyDescent="0.3">
      <c r="D78" s="1"/>
      <c r="E78" s="1"/>
      <c r="F78" s="1"/>
      <c r="G78" s="1"/>
      <c r="H78" s="1"/>
      <c r="I78" s="1"/>
      <c r="J78" s="1"/>
      <c r="L78" s="1"/>
      <c r="M78" s="1"/>
      <c r="N78" s="1"/>
      <c r="O78" s="1"/>
      <c r="P78" s="1"/>
      <c r="Q78" s="1"/>
      <c r="R78" s="1"/>
    </row>
    <row r="79" spans="2:18" x14ac:dyDescent="0.3">
      <c r="D79" s="4"/>
      <c r="E79" s="4"/>
      <c r="F79" s="4"/>
      <c r="G79" s="4"/>
      <c r="H79" s="4"/>
      <c r="I79" s="4"/>
      <c r="J79" s="4"/>
      <c r="K79" s="2"/>
      <c r="L79" s="4"/>
      <c r="M79" s="4"/>
      <c r="N79" s="4"/>
      <c r="O79" s="4"/>
      <c r="P79" s="4"/>
      <c r="Q79" s="4"/>
      <c r="R79" s="4"/>
    </row>
    <row r="80" spans="2:18" x14ac:dyDescent="0.3">
      <c r="D80" s="2"/>
      <c r="E80" s="2"/>
      <c r="F80" s="3"/>
      <c r="G80" s="2"/>
      <c r="H80" s="3"/>
      <c r="I80" s="3"/>
      <c r="J80" s="7"/>
      <c r="L80" s="2"/>
      <c r="M80" s="2"/>
      <c r="N80" s="3"/>
      <c r="O80" s="2"/>
      <c r="P80" s="3"/>
      <c r="Q80" s="3"/>
      <c r="R80" s="3"/>
    </row>
    <row r="81" spans="4:18" x14ac:dyDescent="0.3"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4:18" x14ac:dyDescent="0.3"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4:18" x14ac:dyDescent="0.3"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4:18" x14ac:dyDescent="0.3"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4:18" x14ac:dyDescent="0.3"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4:18" x14ac:dyDescent="0.3"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4:18" x14ac:dyDescent="0.3"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4:18" x14ac:dyDescent="0.3"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4:18" x14ac:dyDescent="0.3">
      <c r="D89" s="2"/>
      <c r="E89" s="2"/>
      <c r="F89" s="5"/>
      <c r="G89" s="2"/>
      <c r="H89" s="3"/>
      <c r="I89" s="3"/>
      <c r="J89" s="5"/>
      <c r="K89" s="6"/>
      <c r="L89" s="2"/>
      <c r="M89" s="2"/>
      <c r="N89" s="5"/>
      <c r="O89" s="2"/>
      <c r="P89" s="3"/>
      <c r="Q89" s="3"/>
      <c r="R89" s="5"/>
    </row>
  </sheetData>
  <mergeCells count="2">
    <mergeCell ref="C5:D5"/>
    <mergeCell ref="F5:G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BF099-3DB9-482A-8AF6-52BC70372A6C}">
  <dimension ref="A3:AT74"/>
  <sheetViews>
    <sheetView workbookViewId="0">
      <selection activeCell="A3" sqref="A3"/>
    </sheetView>
  </sheetViews>
  <sheetFormatPr baseColWidth="10" defaultRowHeight="14.4" x14ac:dyDescent="0.3"/>
  <cols>
    <col min="4" max="4" width="15.109375" customWidth="1"/>
    <col min="7" max="7" width="13.88671875" customWidth="1"/>
  </cols>
  <sheetData>
    <row r="3" spans="1:46" x14ac:dyDescent="0.3">
      <c r="A3" s="1" t="s">
        <v>101</v>
      </c>
    </row>
    <row r="4" spans="1:46" x14ac:dyDescent="0.3">
      <c r="C4" s="8"/>
    </row>
    <row r="5" spans="1:46" x14ac:dyDescent="0.3">
      <c r="C5" s="40" t="s">
        <v>87</v>
      </c>
      <c r="D5" s="40"/>
      <c r="F5" s="40" t="s">
        <v>88</v>
      </c>
      <c r="G5" s="40"/>
    </row>
    <row r="6" spans="1:46" x14ac:dyDescent="0.3">
      <c r="C6" s="4" t="s">
        <v>75</v>
      </c>
      <c r="D6" s="4" t="s">
        <v>76</v>
      </c>
      <c r="F6" s="4" t="s">
        <v>75</v>
      </c>
      <c r="G6" s="4" t="s">
        <v>76</v>
      </c>
    </row>
    <row r="7" spans="1:46" x14ac:dyDescent="0.3">
      <c r="B7" s="27"/>
      <c r="C7" s="16">
        <v>40.700000000000003</v>
      </c>
      <c r="D7" s="16">
        <v>53.6</v>
      </c>
      <c r="F7" s="16">
        <v>57.1</v>
      </c>
      <c r="G7" s="16">
        <v>81.8</v>
      </c>
      <c r="R7" s="27"/>
      <c r="AG7" s="27"/>
    </row>
    <row r="8" spans="1:46" x14ac:dyDescent="0.3">
      <c r="C8" s="16">
        <v>38.1</v>
      </c>
      <c r="D8" s="16">
        <v>64.5</v>
      </c>
      <c r="F8" s="16">
        <v>40</v>
      </c>
      <c r="G8" s="16">
        <v>70.400000000000006</v>
      </c>
    </row>
    <row r="9" spans="1:46" x14ac:dyDescent="0.3">
      <c r="C9" s="16">
        <v>33.299999999999997</v>
      </c>
      <c r="D9" s="16">
        <v>74.599999999999994</v>
      </c>
      <c r="F9" s="16">
        <v>33.299999999999997</v>
      </c>
      <c r="G9" s="16">
        <v>76.2</v>
      </c>
      <c r="S9" s="1"/>
      <c r="AH9" s="1"/>
    </row>
    <row r="10" spans="1:46" x14ac:dyDescent="0.3">
      <c r="C10" s="16">
        <v>60</v>
      </c>
      <c r="D10" s="16">
        <v>82.3</v>
      </c>
      <c r="E10" s="4"/>
      <c r="F10" s="16">
        <v>75</v>
      </c>
      <c r="G10" s="16">
        <v>87.5</v>
      </c>
      <c r="H10" s="4"/>
      <c r="I10" s="4"/>
      <c r="J10" s="4"/>
      <c r="K10" s="4"/>
      <c r="L10" s="4"/>
      <c r="M10" s="4"/>
      <c r="N10" s="4"/>
      <c r="O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</row>
    <row r="11" spans="1:46" x14ac:dyDescent="0.3">
      <c r="C11" s="16">
        <v>50</v>
      </c>
      <c r="D11" s="16">
        <v>71.7</v>
      </c>
      <c r="E11" s="2"/>
      <c r="F11" s="16">
        <v>80</v>
      </c>
      <c r="G11" s="16">
        <v>77.8</v>
      </c>
      <c r="I11" s="3"/>
      <c r="J11" s="2"/>
      <c r="K11" s="2"/>
      <c r="L11" s="2"/>
      <c r="M11" s="3"/>
      <c r="N11" s="2"/>
      <c r="O11" s="3"/>
      <c r="T11" s="2"/>
      <c r="U11" s="2"/>
      <c r="V11" s="2"/>
      <c r="W11" s="3"/>
      <c r="X11" s="2"/>
      <c r="Y11" s="3"/>
      <c r="Z11" s="2"/>
      <c r="AA11" s="2"/>
      <c r="AB11" s="2"/>
      <c r="AC11" s="3"/>
      <c r="AD11" s="2"/>
      <c r="AE11" s="3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</row>
    <row r="12" spans="1:46" x14ac:dyDescent="0.3">
      <c r="C12" s="16">
        <v>45.5</v>
      </c>
      <c r="D12" s="16">
        <v>65.8</v>
      </c>
      <c r="E12" s="2"/>
      <c r="F12" s="16">
        <v>53.3</v>
      </c>
      <c r="G12" s="16">
        <v>70.7</v>
      </c>
      <c r="H12" s="2"/>
      <c r="I12" s="2"/>
      <c r="J12" s="2"/>
      <c r="K12" s="2"/>
      <c r="L12" s="2"/>
      <c r="M12" s="3"/>
      <c r="N12" s="2"/>
      <c r="O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</row>
    <row r="13" spans="1:46" x14ac:dyDescent="0.3">
      <c r="C13" s="16">
        <v>30</v>
      </c>
      <c r="D13" s="16">
        <v>79.2</v>
      </c>
      <c r="E13" s="2"/>
      <c r="F13" s="16">
        <v>40</v>
      </c>
      <c r="G13" s="16">
        <v>79.2</v>
      </c>
      <c r="H13" s="2"/>
      <c r="I13" s="2"/>
      <c r="J13" s="2"/>
      <c r="K13" s="2"/>
      <c r="L13" s="2"/>
      <c r="M13" s="3"/>
      <c r="N13" s="2"/>
      <c r="O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</row>
    <row r="14" spans="1:46" x14ac:dyDescent="0.3">
      <c r="C14" s="16">
        <v>53.3</v>
      </c>
      <c r="D14" s="16">
        <v>71.599999999999994</v>
      </c>
      <c r="E14" s="2"/>
      <c r="F14" s="16">
        <v>50</v>
      </c>
      <c r="G14" s="16">
        <v>76.5</v>
      </c>
      <c r="H14" s="2"/>
      <c r="I14" s="2"/>
      <c r="J14" s="2"/>
      <c r="K14" s="2"/>
      <c r="L14" s="2"/>
      <c r="M14" s="3"/>
      <c r="N14" s="2"/>
      <c r="O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</row>
    <row r="15" spans="1:46" x14ac:dyDescent="0.3">
      <c r="D15" s="2"/>
      <c r="E15" s="2"/>
      <c r="F15" s="2"/>
      <c r="G15" s="3"/>
      <c r="H15" s="2"/>
      <c r="I15" s="2"/>
      <c r="J15" s="2"/>
      <c r="K15" s="2"/>
      <c r="L15" s="2"/>
      <c r="M15" s="3"/>
      <c r="N15" s="2"/>
      <c r="O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</row>
    <row r="16" spans="1:46" x14ac:dyDescent="0.3">
      <c r="D16" s="2"/>
      <c r="E16" s="2"/>
      <c r="F16" s="2"/>
      <c r="G16" s="3"/>
      <c r="H16" s="2"/>
      <c r="I16" s="2"/>
      <c r="J16" s="2"/>
      <c r="K16" s="2"/>
      <c r="L16" s="2"/>
      <c r="M16" s="3"/>
      <c r="N16" s="2"/>
      <c r="O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</row>
    <row r="17" spans="3:46" x14ac:dyDescent="0.3">
      <c r="D17" s="2"/>
      <c r="E17" s="2"/>
      <c r="F17" s="2"/>
      <c r="G17" s="3"/>
      <c r="H17" s="2"/>
      <c r="I17" s="2"/>
      <c r="J17" s="2"/>
      <c r="K17" s="2"/>
      <c r="L17" s="2"/>
      <c r="M17" s="3"/>
      <c r="N17" s="2"/>
      <c r="O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</row>
    <row r="18" spans="3:46" x14ac:dyDescent="0.3">
      <c r="D18" s="2"/>
      <c r="E18" s="2"/>
      <c r="F18" s="2"/>
      <c r="G18" s="2"/>
      <c r="H18" s="2"/>
      <c r="I18" s="2"/>
      <c r="J18" s="2"/>
      <c r="K18" s="2"/>
      <c r="L18" s="2"/>
      <c r="M18" s="3"/>
      <c r="N18" s="2"/>
      <c r="O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</row>
    <row r="19" spans="3:46" x14ac:dyDescent="0.3"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</row>
    <row r="20" spans="3:46" x14ac:dyDescent="0.3"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</row>
    <row r="21" spans="3:46" x14ac:dyDescent="0.3">
      <c r="D21" s="2"/>
      <c r="E21" s="2"/>
      <c r="F21" s="2"/>
      <c r="G21" s="5"/>
      <c r="H21" s="2"/>
      <c r="I21" s="2"/>
      <c r="J21" s="2"/>
      <c r="K21" s="2"/>
      <c r="L21" s="2"/>
      <c r="M21" s="5"/>
      <c r="N21" s="2"/>
      <c r="O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</row>
    <row r="22" spans="3:46" x14ac:dyDescent="0.3">
      <c r="D22" s="2"/>
      <c r="E22" s="2"/>
      <c r="F22" s="2"/>
      <c r="G22" s="2"/>
      <c r="H22" s="2"/>
      <c r="I22" s="5"/>
      <c r="J22" s="2"/>
      <c r="K22" s="2"/>
      <c r="L22" s="2"/>
      <c r="M22" s="2"/>
      <c r="N22" s="2"/>
      <c r="O22" s="5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H22" s="34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</row>
    <row r="23" spans="3:46" x14ac:dyDescent="0.3"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T23" s="2"/>
      <c r="U23" s="2"/>
      <c r="V23" s="2"/>
      <c r="W23" s="5"/>
      <c r="X23" s="2"/>
      <c r="Y23" s="2"/>
      <c r="Z23" s="2"/>
      <c r="AA23" s="2"/>
      <c r="AB23" s="2"/>
      <c r="AC23" s="5"/>
      <c r="AD23" s="2"/>
      <c r="AE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</row>
    <row r="24" spans="3:46" x14ac:dyDescent="0.3">
      <c r="C24" s="1"/>
      <c r="T24" s="2"/>
      <c r="U24" s="2"/>
      <c r="V24" s="2"/>
      <c r="W24" s="2"/>
      <c r="X24" s="2"/>
      <c r="Y24" s="5"/>
      <c r="Z24" s="2"/>
      <c r="AA24" s="2"/>
      <c r="AB24" s="2"/>
      <c r="AC24" s="2"/>
      <c r="AD24" s="2"/>
      <c r="AE24" s="5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</row>
    <row r="25" spans="3:46" x14ac:dyDescent="0.3"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</row>
    <row r="26" spans="3:46" x14ac:dyDescent="0.3">
      <c r="D26" s="2"/>
      <c r="E26" s="2"/>
      <c r="F26" s="2"/>
      <c r="G26" s="3"/>
      <c r="I26" s="3"/>
      <c r="J26" s="2"/>
      <c r="K26" s="2"/>
      <c r="L26" s="2"/>
      <c r="M26" s="3"/>
      <c r="N26" s="2"/>
      <c r="O26" s="6"/>
      <c r="S26" s="1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</row>
    <row r="27" spans="3:46" x14ac:dyDescent="0.3"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</row>
    <row r="28" spans="3:46" x14ac:dyDescent="0.3"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T28" s="2"/>
      <c r="U28" s="2"/>
      <c r="V28" s="2"/>
      <c r="W28" s="3"/>
      <c r="X28" s="2"/>
      <c r="Y28" s="3"/>
      <c r="Z28" s="2"/>
      <c r="AA28" s="2"/>
      <c r="AB28" s="2"/>
      <c r="AC28" s="3"/>
      <c r="AD28" s="2"/>
      <c r="AE28" s="3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</row>
    <row r="29" spans="3:46" x14ac:dyDescent="0.3"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I29" s="2"/>
      <c r="AJ29" s="2"/>
      <c r="AK29" s="2"/>
      <c r="AL29" s="5"/>
      <c r="AM29" s="2"/>
      <c r="AN29" s="2"/>
      <c r="AO29" s="2"/>
      <c r="AP29" s="2"/>
      <c r="AQ29" s="2"/>
      <c r="AR29" s="5"/>
      <c r="AS29" s="2"/>
      <c r="AT29" s="2"/>
    </row>
    <row r="30" spans="3:46" x14ac:dyDescent="0.3"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I30" s="2"/>
      <c r="AJ30" s="2"/>
      <c r="AK30" s="2"/>
      <c r="AL30" s="2"/>
      <c r="AM30" s="2"/>
      <c r="AN30" s="5"/>
      <c r="AO30" s="2"/>
      <c r="AP30" s="2"/>
      <c r="AQ30" s="2"/>
      <c r="AR30" s="2"/>
      <c r="AS30" s="2"/>
      <c r="AT30" s="5"/>
    </row>
    <row r="31" spans="3:46" x14ac:dyDescent="0.3">
      <c r="D31" s="2"/>
      <c r="F31" s="2"/>
      <c r="J31" s="2"/>
      <c r="L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3:46" x14ac:dyDescent="0.3">
      <c r="J32" s="2"/>
      <c r="L32" s="2"/>
      <c r="N32" s="2"/>
      <c r="O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3:46" x14ac:dyDescent="0.3">
      <c r="J33" s="2"/>
      <c r="L33" s="2"/>
      <c r="N33" s="2"/>
      <c r="O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H33" s="1"/>
    </row>
    <row r="34" spans="3:46" x14ac:dyDescent="0.3">
      <c r="D34" s="2"/>
      <c r="J34" s="2"/>
      <c r="L34" s="2"/>
      <c r="N34" s="2"/>
      <c r="O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</row>
    <row r="35" spans="3:46" x14ac:dyDescent="0.3">
      <c r="J35" s="2"/>
      <c r="L35" s="2"/>
      <c r="N35" s="2"/>
      <c r="O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</row>
    <row r="36" spans="3:46" x14ac:dyDescent="0.3"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</row>
    <row r="37" spans="3:46" x14ac:dyDescent="0.3"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T37" s="2"/>
      <c r="U37" s="2"/>
      <c r="V37" s="2"/>
      <c r="W37" s="5"/>
      <c r="X37" s="2"/>
      <c r="Y37" s="2"/>
      <c r="Z37" s="2"/>
      <c r="AA37" s="2"/>
      <c r="AB37" s="2"/>
      <c r="AC37" s="5"/>
      <c r="AD37" s="2"/>
      <c r="AE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</row>
    <row r="38" spans="3:46" x14ac:dyDescent="0.3">
      <c r="T38" s="2"/>
      <c r="U38" s="2"/>
      <c r="V38" s="2"/>
      <c r="W38" s="2"/>
      <c r="X38" s="2"/>
      <c r="Y38" s="5"/>
      <c r="Z38" s="2"/>
      <c r="AA38" s="2"/>
      <c r="AB38" s="2"/>
      <c r="AC38" s="2"/>
      <c r="AD38" s="2"/>
      <c r="AE38" s="5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</row>
    <row r="39" spans="3:46" x14ac:dyDescent="0.3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</row>
    <row r="40" spans="3:46" x14ac:dyDescent="0.3">
      <c r="D40" s="2"/>
      <c r="E40" s="2"/>
      <c r="F40" s="2"/>
      <c r="G40" s="5"/>
      <c r="H40" s="2"/>
      <c r="I40" s="2"/>
      <c r="J40" s="2"/>
      <c r="K40" s="2"/>
      <c r="L40" s="2"/>
      <c r="M40" s="5"/>
      <c r="N40" s="2"/>
      <c r="O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</row>
    <row r="41" spans="3:46" x14ac:dyDescent="0.3">
      <c r="I41" s="5"/>
      <c r="J41" s="3"/>
      <c r="O41" s="5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</row>
    <row r="42" spans="3:46" x14ac:dyDescent="0.3"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</row>
    <row r="43" spans="3:46" x14ac:dyDescent="0.3">
      <c r="C43" s="1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</row>
    <row r="44" spans="3:46" x14ac:dyDescent="0.3"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</row>
    <row r="45" spans="3:46" x14ac:dyDescent="0.3">
      <c r="D45" s="2"/>
      <c r="E45" s="2"/>
      <c r="F45" s="2"/>
      <c r="G45" s="3"/>
      <c r="H45" s="2"/>
      <c r="I45" s="3"/>
      <c r="J45" s="2"/>
      <c r="K45" s="2"/>
      <c r="L45" s="2"/>
      <c r="M45" s="3"/>
      <c r="N45" s="2"/>
      <c r="O45" s="6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</row>
    <row r="46" spans="3:46" x14ac:dyDescent="0.3"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</row>
    <row r="47" spans="3:46" x14ac:dyDescent="0.3"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</row>
    <row r="48" spans="3:46" x14ac:dyDescent="0.3"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</row>
    <row r="49" spans="4:46" x14ac:dyDescent="0.3"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</row>
    <row r="50" spans="4:46" x14ac:dyDescent="0.3"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4:46" x14ac:dyDescent="0.3"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</row>
    <row r="52" spans="4:46" x14ac:dyDescent="0.3"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AI52" s="2"/>
      <c r="AJ52" s="2"/>
      <c r="AK52" s="2"/>
      <c r="AL52" s="5"/>
      <c r="AM52" s="2"/>
      <c r="AN52" s="2"/>
      <c r="AO52" s="2"/>
      <c r="AP52" s="2"/>
      <c r="AQ52" s="2"/>
      <c r="AR52" s="5"/>
      <c r="AS52" s="2"/>
      <c r="AT52" s="2"/>
    </row>
    <row r="53" spans="4:46" x14ac:dyDescent="0.3"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AI53" s="2"/>
      <c r="AJ53" s="2"/>
      <c r="AK53" s="2"/>
      <c r="AL53" s="2"/>
      <c r="AM53" s="2"/>
      <c r="AN53" s="5"/>
      <c r="AO53" s="2"/>
      <c r="AP53" s="2"/>
      <c r="AQ53" s="2"/>
      <c r="AR53" s="2"/>
      <c r="AS53" s="2"/>
      <c r="AT53" s="5"/>
    </row>
    <row r="54" spans="4:46" x14ac:dyDescent="0.3"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4:46" x14ac:dyDescent="0.3"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AH55" s="1"/>
    </row>
    <row r="56" spans="4:46" x14ac:dyDescent="0.3">
      <c r="D56" s="2"/>
      <c r="F56" s="2"/>
      <c r="J56" s="2"/>
      <c r="L56" s="2"/>
      <c r="N56" s="2"/>
      <c r="O56" s="2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</row>
    <row r="57" spans="4:46" x14ac:dyDescent="0.3">
      <c r="J57" s="2"/>
      <c r="L57" s="2"/>
      <c r="N57" s="2"/>
      <c r="O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</row>
    <row r="58" spans="4:46" x14ac:dyDescent="0.3"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</row>
    <row r="59" spans="4:46" x14ac:dyDescent="0.3"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</row>
    <row r="60" spans="4:46" x14ac:dyDescent="0.3">
      <c r="D60" s="2"/>
      <c r="E60" s="2"/>
      <c r="F60" s="2"/>
      <c r="G60" s="5"/>
      <c r="H60" s="2"/>
      <c r="I60" s="2"/>
      <c r="J60" s="2"/>
      <c r="K60" s="2"/>
      <c r="L60" s="2"/>
      <c r="M60" s="5"/>
      <c r="N60" s="2"/>
      <c r="O60" s="6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</row>
    <row r="61" spans="4:46" x14ac:dyDescent="0.3">
      <c r="I61" s="5"/>
      <c r="O61" s="5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</row>
    <row r="62" spans="4:46" x14ac:dyDescent="0.3"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</row>
    <row r="63" spans="4:46" x14ac:dyDescent="0.3"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</row>
    <row r="64" spans="4:46" x14ac:dyDescent="0.3"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</row>
    <row r="65" spans="35:46" x14ac:dyDescent="0.3"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</row>
    <row r="66" spans="35:46" x14ac:dyDescent="0.3"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</row>
    <row r="67" spans="35:46" x14ac:dyDescent="0.3"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</row>
    <row r="68" spans="35:46" x14ac:dyDescent="0.3"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</row>
    <row r="69" spans="35:46" x14ac:dyDescent="0.3"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</row>
    <row r="72" spans="35:46" x14ac:dyDescent="0.3"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</row>
    <row r="73" spans="35:46" x14ac:dyDescent="0.3">
      <c r="AI73" s="2"/>
      <c r="AJ73" s="2"/>
      <c r="AK73" s="2"/>
      <c r="AL73" s="5"/>
      <c r="AM73" s="2"/>
      <c r="AN73" s="2"/>
      <c r="AO73" s="2"/>
      <c r="AP73" s="2"/>
      <c r="AQ73" s="2"/>
      <c r="AR73" s="5"/>
      <c r="AS73" s="2"/>
      <c r="AT73" s="2"/>
    </row>
    <row r="74" spans="35:46" x14ac:dyDescent="0.3">
      <c r="AI74" s="2"/>
      <c r="AJ74" s="2"/>
      <c r="AK74" s="2"/>
      <c r="AL74" s="2"/>
      <c r="AM74" s="2"/>
      <c r="AN74" s="5"/>
      <c r="AO74" s="2"/>
      <c r="AP74" s="2"/>
      <c r="AQ74" s="2"/>
      <c r="AR74" s="2"/>
      <c r="AS74" s="2"/>
      <c r="AT74" s="5"/>
    </row>
  </sheetData>
  <mergeCells count="2">
    <mergeCell ref="C5:D5"/>
    <mergeCell ref="F5:G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2228E-F888-40F1-8BD5-DAA802952029}">
  <dimension ref="A3:H24"/>
  <sheetViews>
    <sheetView workbookViewId="0">
      <selection activeCell="A3" sqref="A3"/>
    </sheetView>
  </sheetViews>
  <sheetFormatPr baseColWidth="10" defaultRowHeight="14.4" x14ac:dyDescent="0.3"/>
  <cols>
    <col min="5" max="5" width="25.5546875" customWidth="1"/>
  </cols>
  <sheetData>
    <row r="3" spans="1:8" x14ac:dyDescent="0.3">
      <c r="A3" s="1" t="s">
        <v>102</v>
      </c>
      <c r="C3" s="8" t="s">
        <v>5</v>
      </c>
    </row>
    <row r="6" spans="1:8" x14ac:dyDescent="0.3">
      <c r="B6" s="10" t="s">
        <v>13</v>
      </c>
      <c r="C6" s="10" t="s">
        <v>14</v>
      </c>
      <c r="D6" s="10" t="s">
        <v>8</v>
      </c>
      <c r="E6" s="10" t="s">
        <v>15</v>
      </c>
      <c r="F6" s="10" t="s">
        <v>6</v>
      </c>
      <c r="G6" s="10" t="s">
        <v>9</v>
      </c>
      <c r="H6" s="10" t="s">
        <v>10</v>
      </c>
    </row>
    <row r="7" spans="1:8" x14ac:dyDescent="0.3">
      <c r="B7" s="11" t="s">
        <v>11</v>
      </c>
      <c r="C7" s="11" t="s">
        <v>12</v>
      </c>
      <c r="D7" s="12">
        <v>0.01</v>
      </c>
      <c r="E7" s="11" t="s">
        <v>16</v>
      </c>
      <c r="F7" s="13">
        <v>3950</v>
      </c>
      <c r="G7" s="13">
        <v>620</v>
      </c>
      <c r="H7" s="14">
        <f t="shared" ref="H7:H14" si="0">G7/F7*100</f>
        <v>15.69620253164557</v>
      </c>
    </row>
    <row r="8" spans="1:8" x14ac:dyDescent="0.3">
      <c r="B8" s="11" t="s">
        <v>11</v>
      </c>
      <c r="C8" s="11" t="s">
        <v>12</v>
      </c>
      <c r="D8" s="12">
        <v>0.01</v>
      </c>
      <c r="E8" s="11" t="s">
        <v>16</v>
      </c>
      <c r="F8" s="13">
        <v>1218</v>
      </c>
      <c r="G8" s="13">
        <v>211</v>
      </c>
      <c r="H8" s="14">
        <f t="shared" si="0"/>
        <v>17.323481116584567</v>
      </c>
    </row>
    <row r="9" spans="1:8" x14ac:dyDescent="0.3">
      <c r="B9" s="11" t="s">
        <v>11</v>
      </c>
      <c r="C9" s="11" t="s">
        <v>12</v>
      </c>
      <c r="D9" s="12">
        <v>0.01</v>
      </c>
      <c r="E9" s="11" t="s">
        <v>16</v>
      </c>
      <c r="F9" s="11">
        <v>9607</v>
      </c>
      <c r="G9" s="11">
        <v>1403</v>
      </c>
      <c r="H9" s="14">
        <f t="shared" si="0"/>
        <v>14.60393463099823</v>
      </c>
    </row>
    <row r="10" spans="1:8" x14ac:dyDescent="0.3">
      <c r="B10" s="11" t="s">
        <v>11</v>
      </c>
      <c r="C10" s="11" t="s">
        <v>12</v>
      </c>
      <c r="D10" s="12">
        <v>0.01</v>
      </c>
      <c r="E10" s="11" t="s">
        <v>16</v>
      </c>
      <c r="F10" s="11">
        <v>6623</v>
      </c>
      <c r="G10" s="11">
        <v>749</v>
      </c>
      <c r="H10" s="14">
        <f t="shared" si="0"/>
        <v>11.309074437566057</v>
      </c>
    </row>
    <row r="11" spans="1:8" x14ac:dyDescent="0.3">
      <c r="B11" s="11" t="s">
        <v>11</v>
      </c>
      <c r="C11" s="11" t="s">
        <v>12</v>
      </c>
      <c r="D11" s="12">
        <v>0.01</v>
      </c>
      <c r="E11" s="11" t="s">
        <v>16</v>
      </c>
      <c r="F11" s="13">
        <v>3541</v>
      </c>
      <c r="G11" s="13">
        <v>450</v>
      </c>
      <c r="H11" s="14">
        <f t="shared" si="0"/>
        <v>12.708274498729171</v>
      </c>
    </row>
    <row r="12" spans="1:8" x14ac:dyDescent="0.3">
      <c r="B12" s="11" t="s">
        <v>11</v>
      </c>
      <c r="C12" s="11" t="s">
        <v>12</v>
      </c>
      <c r="D12" s="12">
        <v>0.01</v>
      </c>
      <c r="E12" s="11" t="s">
        <v>16</v>
      </c>
      <c r="F12" s="13">
        <v>4731</v>
      </c>
      <c r="G12" s="13">
        <v>827</v>
      </c>
      <c r="H12" s="14">
        <f t="shared" si="0"/>
        <v>17.480448108222362</v>
      </c>
    </row>
    <row r="13" spans="1:8" x14ac:dyDescent="0.3">
      <c r="B13" s="11" t="s">
        <v>11</v>
      </c>
      <c r="C13" s="11" t="s">
        <v>12</v>
      </c>
      <c r="D13" s="12">
        <v>0.01</v>
      </c>
      <c r="E13" s="11" t="s">
        <v>16</v>
      </c>
      <c r="F13" s="11">
        <v>3039</v>
      </c>
      <c r="G13" s="11">
        <v>429</v>
      </c>
      <c r="H13" s="14">
        <f t="shared" si="0"/>
        <v>14.116485686080949</v>
      </c>
    </row>
    <row r="14" spans="1:8" x14ac:dyDescent="0.3">
      <c r="B14" s="11" t="s">
        <v>11</v>
      </c>
      <c r="C14" s="11" t="s">
        <v>12</v>
      </c>
      <c r="D14" s="12">
        <v>0.01</v>
      </c>
      <c r="E14" s="11" t="s">
        <v>16</v>
      </c>
      <c r="F14" s="11">
        <v>8371</v>
      </c>
      <c r="G14" s="11">
        <v>1352</v>
      </c>
      <c r="H14" s="14">
        <f t="shared" si="0"/>
        <v>16.150997491339147</v>
      </c>
    </row>
    <row r="16" spans="1:8" x14ac:dyDescent="0.3">
      <c r="B16" s="10" t="s">
        <v>13</v>
      </c>
      <c r="C16" s="10" t="s">
        <v>14</v>
      </c>
      <c r="D16" s="10" t="s">
        <v>8</v>
      </c>
      <c r="E16" s="10" t="s">
        <v>15</v>
      </c>
      <c r="F16" s="10" t="s">
        <v>6</v>
      </c>
      <c r="G16" s="10" t="s">
        <v>9</v>
      </c>
      <c r="H16" s="10" t="s">
        <v>10</v>
      </c>
    </row>
    <row r="17" spans="2:8" x14ac:dyDescent="0.3">
      <c r="B17" s="11" t="s">
        <v>11</v>
      </c>
      <c r="C17" s="11" t="s">
        <v>12</v>
      </c>
      <c r="D17" s="12">
        <v>0.01</v>
      </c>
      <c r="E17" s="11" t="s">
        <v>17</v>
      </c>
      <c r="F17" s="13">
        <v>16154</v>
      </c>
      <c r="G17" s="13">
        <v>3073</v>
      </c>
      <c r="H17" s="14">
        <f t="shared" ref="H17:H24" si="1">G17/F17*100</f>
        <v>19.023152160455613</v>
      </c>
    </row>
    <row r="18" spans="2:8" x14ac:dyDescent="0.3">
      <c r="B18" s="11" t="s">
        <v>11</v>
      </c>
      <c r="C18" s="11" t="s">
        <v>12</v>
      </c>
      <c r="D18" s="12">
        <v>0.01</v>
      </c>
      <c r="E18" s="11" t="s">
        <v>18</v>
      </c>
      <c r="F18" s="13">
        <v>9373</v>
      </c>
      <c r="G18" s="13">
        <v>1374</v>
      </c>
      <c r="H18" s="14">
        <f t="shared" si="1"/>
        <v>14.659127280486503</v>
      </c>
    </row>
    <row r="19" spans="2:8" x14ac:dyDescent="0.3">
      <c r="B19" s="11" t="s">
        <v>11</v>
      </c>
      <c r="C19" s="11" t="s">
        <v>12</v>
      </c>
      <c r="D19" s="12">
        <v>0.01</v>
      </c>
      <c r="E19" s="11" t="s">
        <v>19</v>
      </c>
      <c r="F19" s="13">
        <v>2773</v>
      </c>
      <c r="G19" s="13">
        <v>765</v>
      </c>
      <c r="H19" s="14">
        <f t="shared" si="1"/>
        <v>27.587450414713306</v>
      </c>
    </row>
    <row r="20" spans="2:8" x14ac:dyDescent="0.3">
      <c r="B20" s="11" t="s">
        <v>11</v>
      </c>
      <c r="C20" s="11" t="s">
        <v>12</v>
      </c>
      <c r="D20" s="12">
        <v>0.01</v>
      </c>
      <c r="E20" s="11" t="s">
        <v>20</v>
      </c>
      <c r="F20" s="13">
        <v>4343</v>
      </c>
      <c r="G20" s="13">
        <v>985</v>
      </c>
      <c r="H20" s="14">
        <f t="shared" si="1"/>
        <v>22.680174994243611</v>
      </c>
    </row>
    <row r="21" spans="2:8" x14ac:dyDescent="0.3">
      <c r="B21" s="11" t="s">
        <v>11</v>
      </c>
      <c r="C21" s="11" t="s">
        <v>12</v>
      </c>
      <c r="D21" s="12">
        <v>0.01</v>
      </c>
      <c r="E21" s="11" t="s">
        <v>21</v>
      </c>
      <c r="F21" s="13">
        <v>4037</v>
      </c>
      <c r="G21" s="13">
        <v>727</v>
      </c>
      <c r="H21" s="14">
        <f t="shared" si="1"/>
        <v>18.008422095615558</v>
      </c>
    </row>
    <row r="22" spans="2:8" x14ac:dyDescent="0.3">
      <c r="B22" s="11" t="s">
        <v>11</v>
      </c>
      <c r="C22" s="11" t="s">
        <v>12</v>
      </c>
      <c r="D22" s="12">
        <v>0.01</v>
      </c>
      <c r="E22" s="11" t="s">
        <v>22</v>
      </c>
      <c r="F22" s="11">
        <v>2246</v>
      </c>
      <c r="G22" s="11">
        <v>364</v>
      </c>
      <c r="H22" s="14">
        <f t="shared" si="1"/>
        <v>16.206589492430989</v>
      </c>
    </row>
    <row r="23" spans="2:8" x14ac:dyDescent="0.3">
      <c r="B23" s="11" t="s">
        <v>11</v>
      </c>
      <c r="C23" s="11" t="s">
        <v>12</v>
      </c>
      <c r="D23" s="12">
        <v>0.01</v>
      </c>
      <c r="E23" s="11" t="s">
        <v>23</v>
      </c>
      <c r="F23" s="11">
        <v>1902</v>
      </c>
      <c r="G23" s="11">
        <v>357</v>
      </c>
      <c r="H23" s="14">
        <f t="shared" si="1"/>
        <v>18.769716088328074</v>
      </c>
    </row>
    <row r="24" spans="2:8" x14ac:dyDescent="0.3">
      <c r="B24" s="11" t="s">
        <v>11</v>
      </c>
      <c r="C24" s="11" t="s">
        <v>12</v>
      </c>
      <c r="D24" s="12">
        <v>0.01</v>
      </c>
      <c r="E24" s="11" t="s">
        <v>24</v>
      </c>
      <c r="F24" s="11">
        <v>3775</v>
      </c>
      <c r="G24" s="11">
        <v>926</v>
      </c>
      <c r="H24" s="14">
        <f t="shared" si="1"/>
        <v>24.52980132450331</v>
      </c>
    </row>
  </sheetData>
  <phoneticPr fontId="8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"/>
  <sheetViews>
    <sheetView workbookViewId="0">
      <selection activeCell="L3" sqref="L3"/>
    </sheetView>
  </sheetViews>
  <sheetFormatPr baseColWidth="10" defaultColWidth="8.88671875" defaultRowHeight="14.4" x14ac:dyDescent="0.3"/>
  <cols>
    <col min="2" max="2" width="10.44140625" bestFit="1" customWidth="1"/>
    <col min="10" max="10" width="15.5546875" bestFit="1" customWidth="1"/>
  </cols>
  <sheetData>
    <row r="2" spans="1:9" x14ac:dyDescent="0.3">
      <c r="A2" s="1" t="s">
        <v>103</v>
      </c>
      <c r="C2" t="s">
        <v>25</v>
      </c>
      <c r="I2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19</vt:i4>
      </vt:variant>
    </vt:vector>
  </HeadingPairs>
  <TitlesOfParts>
    <vt:vector size="19" baseType="lpstr">
      <vt:lpstr>Figure 2 h</vt:lpstr>
      <vt:lpstr>Figure 2 l</vt:lpstr>
      <vt:lpstr>Figure 3 b,c</vt:lpstr>
      <vt:lpstr>Figure 3 g</vt:lpstr>
      <vt:lpstr>Figure 3 j</vt:lpstr>
      <vt:lpstr>Figure 4 d, i</vt:lpstr>
      <vt:lpstr>Figure 4 g,k</vt:lpstr>
      <vt:lpstr>Figure 4 l</vt:lpstr>
      <vt:lpstr>Figure 4 m</vt:lpstr>
      <vt:lpstr>Figure S6 b</vt:lpstr>
      <vt:lpstr>Figure S6 c</vt:lpstr>
      <vt:lpstr>Figure S8 d</vt:lpstr>
      <vt:lpstr>Figure S12 d</vt:lpstr>
      <vt:lpstr>Figure S13 c</vt:lpstr>
      <vt:lpstr>Figure S13 d</vt:lpstr>
      <vt:lpstr>Figure S13 g</vt:lpstr>
      <vt:lpstr>Figure S14 e</vt:lpstr>
      <vt:lpstr>Figure S15 b</vt:lpstr>
      <vt:lpstr>Figure S15 e</vt:lpstr>
    </vt:vector>
  </TitlesOfParts>
  <Company>Springer-SBM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Fiona Gillespie</dc:creator>
  <cp:lastModifiedBy>Ernesto Marin Sedeno</cp:lastModifiedBy>
  <dcterms:created xsi:type="dcterms:W3CDTF">2017-11-15T12:34:53Z</dcterms:created>
  <dcterms:modified xsi:type="dcterms:W3CDTF">2024-07-28T08:17:05Z</dcterms:modified>
</cp:coreProperties>
</file>