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oneill/Xylyx Bio Dropbox/ERB_Applications/3. HUMAN/LUNG (human)/Lispiro LLC/Deliverables/"/>
    </mc:Choice>
  </mc:AlternateContent>
  <xr:revisionPtr revIDLastSave="0" documentId="13_ncr:1_{03C7C1DC-42FA-B344-B903-99E7A8CAE536}" xr6:coauthVersionLast="47" xr6:coauthVersionMax="47" xr10:uidLastSave="{00000000-0000-0000-0000-000000000000}"/>
  <bookViews>
    <workbookView xWindow="0" yWindow="500" windowWidth="23560" windowHeight="16080" activeTab="2" xr2:uid="{42A2E121-DD3A-3A48-B609-6920D4D7CE25}"/>
  </bookViews>
  <sheets>
    <sheet name="Overview" sheetId="2" r:id="rId1"/>
    <sheet name="RNA concentrations" sheetId="3" r:id="rId2"/>
    <sheet name="Ct values and Analysi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1" l="1"/>
  <c r="J28" i="1"/>
  <c r="N28" i="1"/>
  <c r="K28" i="1"/>
  <c r="M28" i="1"/>
  <c r="P28" i="1"/>
  <c r="L48" i="1"/>
  <c r="J48" i="1"/>
  <c r="N48" i="1"/>
  <c r="K48" i="1"/>
  <c r="M48" i="1"/>
  <c r="P48" i="1"/>
  <c r="L44" i="1"/>
  <c r="J44" i="1"/>
  <c r="N44" i="1"/>
  <c r="K44" i="1"/>
  <c r="M44" i="1"/>
  <c r="P44" i="1"/>
  <c r="P92" i="1"/>
  <c r="M92" i="1"/>
  <c r="K92" i="1"/>
  <c r="N92" i="1"/>
  <c r="J92" i="1"/>
  <c r="L92" i="1"/>
  <c r="P88" i="1"/>
  <c r="M88" i="1"/>
  <c r="K88" i="1"/>
  <c r="N88" i="1"/>
  <c r="J88" i="1"/>
  <c r="L88" i="1"/>
  <c r="P84" i="1"/>
  <c r="M84" i="1"/>
  <c r="T84" i="1" s="1"/>
  <c r="K84" i="1"/>
  <c r="N84" i="1"/>
  <c r="J84" i="1"/>
  <c r="L84" i="1"/>
  <c r="P80" i="1"/>
  <c r="M80" i="1"/>
  <c r="K80" i="1"/>
  <c r="N80" i="1"/>
  <c r="J80" i="1"/>
  <c r="L80" i="1"/>
  <c r="P76" i="1"/>
  <c r="M76" i="1"/>
  <c r="K76" i="1"/>
  <c r="N76" i="1"/>
  <c r="J76" i="1"/>
  <c r="L76" i="1"/>
  <c r="P72" i="1"/>
  <c r="M72" i="1"/>
  <c r="K72" i="1"/>
  <c r="N72" i="1"/>
  <c r="J72" i="1"/>
  <c r="L72" i="1"/>
  <c r="P68" i="1"/>
  <c r="M68" i="1"/>
  <c r="T68" i="1" s="1"/>
  <c r="K68" i="1"/>
  <c r="N68" i="1"/>
  <c r="J68" i="1"/>
  <c r="L68" i="1"/>
  <c r="P64" i="1"/>
  <c r="M64" i="1"/>
  <c r="K64" i="1"/>
  <c r="N64" i="1"/>
  <c r="J64" i="1"/>
  <c r="L64" i="1"/>
  <c r="P60" i="1"/>
  <c r="M60" i="1"/>
  <c r="K60" i="1"/>
  <c r="N60" i="1"/>
  <c r="J60" i="1"/>
  <c r="L60" i="1"/>
  <c r="P56" i="1"/>
  <c r="M56" i="1"/>
  <c r="K56" i="1"/>
  <c r="N56" i="1"/>
  <c r="J56" i="1"/>
  <c r="L56" i="1"/>
  <c r="P52" i="1"/>
  <c r="M52" i="1"/>
  <c r="T52" i="1" s="1"/>
  <c r="K52" i="1"/>
  <c r="N52" i="1"/>
  <c r="J52" i="1"/>
  <c r="L52" i="1"/>
  <c r="P40" i="1"/>
  <c r="M40" i="1"/>
  <c r="K40" i="1"/>
  <c r="N40" i="1"/>
  <c r="J40" i="1"/>
  <c r="L40" i="1"/>
  <c r="P36" i="1"/>
  <c r="M36" i="1"/>
  <c r="K36" i="1"/>
  <c r="N36" i="1"/>
  <c r="J36" i="1"/>
  <c r="L36" i="1"/>
  <c r="P32" i="1"/>
  <c r="M32" i="1"/>
  <c r="K32" i="1"/>
  <c r="N32" i="1"/>
  <c r="J32" i="1"/>
  <c r="L32" i="1"/>
  <c r="P24" i="1"/>
  <c r="M24" i="1"/>
  <c r="T24" i="1" s="1"/>
  <c r="K24" i="1"/>
  <c r="N24" i="1"/>
  <c r="J24" i="1"/>
  <c r="L24" i="1"/>
  <c r="AX25" i="1"/>
  <c r="AX24" i="1"/>
  <c r="P20" i="1"/>
  <c r="M20" i="1"/>
  <c r="T20" i="1" s="1"/>
  <c r="K20" i="1"/>
  <c r="N20" i="1"/>
  <c r="J20" i="1"/>
  <c r="L20" i="1"/>
  <c r="AX23" i="1"/>
  <c r="AX22" i="1"/>
  <c r="AX21" i="1"/>
  <c r="P16" i="1"/>
  <c r="M16" i="1"/>
  <c r="K16" i="1"/>
  <c r="N16" i="1"/>
  <c r="J16" i="1"/>
  <c r="L16" i="1"/>
  <c r="AX17" i="1"/>
  <c r="AX16" i="1"/>
  <c r="P12" i="1"/>
  <c r="M12" i="1"/>
  <c r="K12" i="1"/>
  <c r="N12" i="1"/>
  <c r="J12" i="1"/>
  <c r="L12" i="1"/>
  <c r="AX15" i="1"/>
  <c r="AX14" i="1"/>
  <c r="AX13" i="1"/>
  <c r="T32" i="1" l="1"/>
  <c r="T72" i="1"/>
  <c r="T88" i="1"/>
  <c r="T40" i="1"/>
  <c r="T64" i="1"/>
  <c r="T80" i="1"/>
  <c r="Q28" i="1"/>
  <c r="W28" i="1" s="1"/>
  <c r="AC28" i="1" s="1"/>
  <c r="T36" i="1"/>
  <c r="T60" i="1"/>
  <c r="T76" i="1"/>
  <c r="T56" i="1"/>
  <c r="T92" i="1"/>
  <c r="T28" i="1"/>
  <c r="U12" i="1"/>
  <c r="AA12" i="1" s="1"/>
  <c r="AG12" i="1" s="1"/>
  <c r="T48" i="1"/>
  <c r="T12" i="1"/>
  <c r="Z12" i="1" s="1"/>
  <c r="T16" i="1"/>
  <c r="T44" i="1"/>
  <c r="U48" i="1"/>
  <c r="AA48" i="1" s="1"/>
  <c r="AG48" i="1" s="1"/>
  <c r="R24" i="1"/>
  <c r="X24" i="1" s="1"/>
  <c r="AD24" i="1" s="1"/>
  <c r="R64" i="1"/>
  <c r="X64" i="1" s="1"/>
  <c r="AD64" i="1" s="1"/>
  <c r="S48" i="1"/>
  <c r="S28" i="1"/>
  <c r="S44" i="1"/>
  <c r="R28" i="1"/>
  <c r="X28" i="1" s="1"/>
  <c r="AD28" i="1" s="1"/>
  <c r="U28" i="1"/>
  <c r="AA28" i="1" s="1"/>
  <c r="AG28" i="1" s="1"/>
  <c r="S36" i="1"/>
  <c r="R44" i="1"/>
  <c r="X44" i="1" s="1"/>
  <c r="AD44" i="1" s="1"/>
  <c r="U44" i="1"/>
  <c r="AA44" i="1" s="1"/>
  <c r="AG44" i="1" s="1"/>
  <c r="U80" i="1"/>
  <c r="AA80" i="1" s="1"/>
  <c r="AG80" i="1" s="1"/>
  <c r="S64" i="1"/>
  <c r="R80" i="1"/>
  <c r="X80" i="1" s="1"/>
  <c r="AD80" i="1" s="1"/>
  <c r="Q48" i="1"/>
  <c r="W48" i="1" s="1"/>
  <c r="AC48" i="1" s="1"/>
  <c r="U24" i="1"/>
  <c r="AA24" i="1" s="1"/>
  <c r="AG24" i="1" s="1"/>
  <c r="Q64" i="1"/>
  <c r="W64" i="1" s="1"/>
  <c r="AC64" i="1" s="1"/>
  <c r="Q24" i="1"/>
  <c r="W24" i="1" s="1"/>
  <c r="AC24" i="1" s="1"/>
  <c r="R16" i="1"/>
  <c r="X16" i="1" s="1"/>
  <c r="AD16" i="1" s="1"/>
  <c r="S24" i="1"/>
  <c r="Q44" i="1"/>
  <c r="W44" i="1" s="1"/>
  <c r="AC44" i="1" s="1"/>
  <c r="R48" i="1"/>
  <c r="X48" i="1" s="1"/>
  <c r="AD48" i="1" s="1"/>
  <c r="U92" i="1"/>
  <c r="AA92" i="1" s="1"/>
  <c r="AG92" i="1" s="1"/>
  <c r="Q80" i="1"/>
  <c r="W80" i="1" s="1"/>
  <c r="AC80" i="1" s="1"/>
  <c r="R92" i="1"/>
  <c r="X92" i="1" s="1"/>
  <c r="AD92" i="1" s="1"/>
  <c r="Q32" i="1"/>
  <c r="W32" i="1" s="1"/>
  <c r="AC32" i="1" s="1"/>
  <c r="Q92" i="1"/>
  <c r="W92" i="1" s="1"/>
  <c r="AC92" i="1" s="1"/>
  <c r="S76" i="1"/>
  <c r="R84" i="1"/>
  <c r="X84" i="1" s="1"/>
  <c r="AD84" i="1" s="1"/>
  <c r="U40" i="1"/>
  <c r="AA40" i="1" s="1"/>
  <c r="AG40" i="1" s="1"/>
  <c r="R88" i="1"/>
  <c r="X88" i="1" s="1"/>
  <c r="AD88" i="1" s="1"/>
  <c r="S40" i="1"/>
  <c r="U76" i="1"/>
  <c r="AA76" i="1" s="1"/>
  <c r="AG76" i="1" s="1"/>
  <c r="Q40" i="1"/>
  <c r="W40" i="1" s="1"/>
  <c r="AC40" i="1" s="1"/>
  <c r="Q72" i="1"/>
  <c r="W72" i="1" s="1"/>
  <c r="AC72" i="1" s="1"/>
  <c r="R76" i="1"/>
  <c r="X76" i="1" s="1"/>
  <c r="AD76" i="1" s="1"/>
  <c r="Q84" i="1"/>
  <c r="W84" i="1" s="1"/>
  <c r="AC84" i="1" s="1"/>
  <c r="S12" i="1"/>
  <c r="Y12" i="1" s="1"/>
  <c r="AE12" i="1" s="1"/>
  <c r="S84" i="1"/>
  <c r="Q68" i="1"/>
  <c r="W68" i="1" s="1"/>
  <c r="AC68" i="1" s="1"/>
  <c r="Q76" i="1"/>
  <c r="W76" i="1" s="1"/>
  <c r="AC76" i="1" s="1"/>
  <c r="U84" i="1"/>
  <c r="AA84" i="1" s="1"/>
  <c r="AG84" i="1" s="1"/>
  <c r="S88" i="1"/>
  <c r="R40" i="1"/>
  <c r="X40" i="1" s="1"/>
  <c r="AD40" i="1" s="1"/>
  <c r="S72" i="1"/>
  <c r="Q12" i="1"/>
  <c r="W12" i="1" s="1"/>
  <c r="AC12" i="1" s="1"/>
  <c r="S16" i="1"/>
  <c r="R12" i="1"/>
  <c r="X12" i="1" s="1"/>
  <c r="AD12" i="1" s="1"/>
  <c r="Q16" i="1"/>
  <c r="W16" i="1" s="1"/>
  <c r="AC16" i="1" s="1"/>
  <c r="U36" i="1"/>
  <c r="AA36" i="1" s="1"/>
  <c r="AG36" i="1" s="1"/>
  <c r="R56" i="1"/>
  <c r="X56" i="1" s="1"/>
  <c r="AD56" i="1" s="1"/>
  <c r="R72" i="1"/>
  <c r="X72" i="1" s="1"/>
  <c r="AD72" i="1" s="1"/>
  <c r="S80" i="1"/>
  <c r="S92" i="1"/>
  <c r="U16" i="1"/>
  <c r="AA16" i="1" s="1"/>
  <c r="AG16" i="1" s="1"/>
  <c r="U56" i="1"/>
  <c r="AA56" i="1" s="1"/>
  <c r="AG56" i="1" s="1"/>
  <c r="R36" i="1"/>
  <c r="X36" i="1" s="1"/>
  <c r="AD36" i="1" s="1"/>
  <c r="R68" i="1"/>
  <c r="X68" i="1" s="1"/>
  <c r="AD68" i="1" s="1"/>
  <c r="U88" i="1"/>
  <c r="AA88" i="1" s="1"/>
  <c r="AG88" i="1" s="1"/>
  <c r="U64" i="1"/>
  <c r="AA64" i="1" s="1"/>
  <c r="AG64" i="1" s="1"/>
  <c r="U72" i="1"/>
  <c r="AA72" i="1" s="1"/>
  <c r="AG72" i="1" s="1"/>
  <c r="U60" i="1"/>
  <c r="AA60" i="1" s="1"/>
  <c r="AG60" i="1" s="1"/>
  <c r="Q60" i="1"/>
  <c r="W60" i="1" s="1"/>
  <c r="AC60" i="1" s="1"/>
  <c r="S60" i="1"/>
  <c r="Q56" i="1"/>
  <c r="W56" i="1" s="1"/>
  <c r="AC56" i="1" s="1"/>
  <c r="R60" i="1"/>
  <c r="X60" i="1" s="1"/>
  <c r="AD60" i="1" s="1"/>
  <c r="S52" i="1"/>
  <c r="R52" i="1"/>
  <c r="X52" i="1" s="1"/>
  <c r="AD52" i="1" s="1"/>
  <c r="U52" i="1"/>
  <c r="AA52" i="1" s="1"/>
  <c r="AG52" i="1" s="1"/>
  <c r="S56" i="1"/>
  <c r="U32" i="1"/>
  <c r="AA32" i="1" s="1"/>
  <c r="AG32" i="1" s="1"/>
  <c r="S32" i="1"/>
  <c r="R32" i="1"/>
  <c r="X32" i="1" s="1"/>
  <c r="AD32" i="1" s="1"/>
  <c r="Q36" i="1"/>
  <c r="W36" i="1" s="1"/>
  <c r="AC36" i="1" s="1"/>
  <c r="R20" i="1"/>
  <c r="X20" i="1" s="1"/>
  <c r="AD20" i="1" s="1"/>
  <c r="U20" i="1"/>
  <c r="AA20" i="1" s="1"/>
  <c r="AG20" i="1" s="1"/>
  <c r="S20" i="1"/>
  <c r="Q20" i="1"/>
  <c r="W20" i="1" s="1"/>
  <c r="AC20" i="1" s="1"/>
  <c r="S68" i="1"/>
  <c r="Q52" i="1"/>
  <c r="W52" i="1" s="1"/>
  <c r="AC52" i="1" s="1"/>
  <c r="U68" i="1"/>
  <c r="AA68" i="1" s="1"/>
  <c r="AG68" i="1" s="1"/>
  <c r="Q88" i="1"/>
  <c r="W88" i="1" s="1"/>
  <c r="AC88" i="1" s="1"/>
  <c r="Z56" i="1" l="1"/>
  <c r="AF56" i="1" s="1"/>
  <c r="Z72" i="1"/>
  <c r="AF72" i="1" s="1"/>
  <c r="Z88" i="1"/>
  <c r="AF88" i="1" s="1"/>
  <c r="Z16" i="1"/>
  <c r="AF16" i="1" s="1"/>
  <c r="Z76" i="1"/>
  <c r="AF76" i="1" s="1"/>
  <c r="Z84" i="1"/>
  <c r="AF84" i="1" s="1"/>
  <c r="Z80" i="1"/>
  <c r="AF80" i="1" s="1"/>
  <c r="AL81" i="1" s="1"/>
  <c r="AL82" i="1" s="1"/>
  <c r="AV25" i="1" s="1"/>
  <c r="Z40" i="1"/>
  <c r="AF40" i="1" s="1"/>
  <c r="Z92" i="1"/>
  <c r="AF92" i="1" s="1"/>
  <c r="Z44" i="1"/>
  <c r="AF44" i="1" s="1"/>
  <c r="Z32" i="1"/>
  <c r="AF32" i="1" s="1"/>
  <c r="Z52" i="1"/>
  <c r="AF52" i="1" s="1"/>
  <c r="Z48" i="1"/>
  <c r="AF48" i="1" s="1"/>
  <c r="Z60" i="1"/>
  <c r="AF60" i="1" s="1"/>
  <c r="Z64" i="1"/>
  <c r="AF64" i="1" s="1"/>
  <c r="Z36" i="1"/>
  <c r="AF36" i="1" s="1"/>
  <c r="Z24" i="1"/>
  <c r="AF24" i="1" s="1"/>
  <c r="Z28" i="1"/>
  <c r="AF28" i="1" s="1"/>
  <c r="Z68" i="1"/>
  <c r="AF68" i="1" s="1"/>
  <c r="Z20" i="1"/>
  <c r="AF20" i="1" s="1"/>
  <c r="Y32" i="1"/>
  <c r="AE32" i="1" s="1"/>
  <c r="Y64" i="1"/>
  <c r="AE64" i="1" s="1"/>
  <c r="AM32" i="1"/>
  <c r="AW14" i="1" s="1"/>
  <c r="AI32" i="1"/>
  <c r="AS14" i="1" s="1"/>
  <c r="Y28" i="1"/>
  <c r="AE28" i="1" s="1"/>
  <c r="AJ17" i="1"/>
  <c r="AJ18" i="1" s="1"/>
  <c r="AT21" i="1" s="1"/>
  <c r="AM80" i="1"/>
  <c r="AW17" i="1" s="1"/>
  <c r="Y40" i="1"/>
  <c r="AE40" i="1" s="1"/>
  <c r="AI65" i="1"/>
  <c r="AI66" i="1" s="1"/>
  <c r="AS24" i="1" s="1"/>
  <c r="Y20" i="1"/>
  <c r="AE20" i="1" s="1"/>
  <c r="AJ49" i="1"/>
  <c r="AJ50" i="1" s="1"/>
  <c r="AT23" i="1" s="1"/>
  <c r="AM17" i="1"/>
  <c r="AM18" i="1" s="1"/>
  <c r="AW21" i="1" s="1"/>
  <c r="AJ81" i="1"/>
  <c r="AJ82" i="1" s="1"/>
  <c r="AT25" i="1" s="1"/>
  <c r="AM81" i="1"/>
  <c r="AM82" i="1" s="1"/>
  <c r="AW25" i="1" s="1"/>
  <c r="Y60" i="1"/>
  <c r="AE60" i="1" s="1"/>
  <c r="Y92" i="1"/>
  <c r="AE92" i="1" s="1"/>
  <c r="Y16" i="1"/>
  <c r="AE16" i="1" s="1"/>
  <c r="Y24" i="1"/>
  <c r="AE24" i="1" s="1"/>
  <c r="Y48" i="1"/>
  <c r="AE48" i="1" s="1"/>
  <c r="Y56" i="1"/>
  <c r="AE56" i="1" s="1"/>
  <c r="Y80" i="1"/>
  <c r="AE80" i="1" s="1"/>
  <c r="Y36" i="1"/>
  <c r="AE36" i="1" s="1"/>
  <c r="AJ64" i="1"/>
  <c r="AT16" i="1" s="1"/>
  <c r="Y72" i="1"/>
  <c r="AE72" i="1" s="1"/>
  <c r="Y84" i="1"/>
  <c r="AE84" i="1" s="1"/>
  <c r="AJ48" i="1"/>
  <c r="AT15" i="1" s="1"/>
  <c r="AJ80" i="1"/>
  <c r="AT17" i="1" s="1"/>
  <c r="AI17" i="1"/>
  <c r="AI18" i="1" s="1"/>
  <c r="AS21" i="1" s="1"/>
  <c r="AM33" i="1"/>
  <c r="AM34" i="1" s="1"/>
  <c r="AW22" i="1" s="1"/>
  <c r="AI80" i="1"/>
  <c r="AS17" i="1" s="1"/>
  <c r="AM16" i="1"/>
  <c r="AW13" i="1" s="1"/>
  <c r="AJ33" i="1"/>
  <c r="AJ34" i="1" s="1"/>
  <c r="AT22" i="1" s="1"/>
  <c r="AJ65" i="1"/>
  <c r="AJ66" i="1" s="1"/>
  <c r="AT24" i="1" s="1"/>
  <c r="Y44" i="1"/>
  <c r="AE44" i="1" s="1"/>
  <c r="AI64" i="1"/>
  <c r="AS16" i="1" s="1"/>
  <c r="AJ16" i="1"/>
  <c r="AT13" i="1" s="1"/>
  <c r="AM48" i="1"/>
  <c r="AW15" i="1" s="1"/>
  <c r="AJ32" i="1"/>
  <c r="AT14" i="1" s="1"/>
  <c r="Y68" i="1"/>
  <c r="AE68" i="1" s="1"/>
  <c r="Y88" i="1"/>
  <c r="AE88" i="1" s="1"/>
  <c r="Y52" i="1"/>
  <c r="AE52" i="1" s="1"/>
  <c r="AM64" i="1"/>
  <c r="AW16" i="1" s="1"/>
  <c r="Y76" i="1"/>
  <c r="AE76" i="1" s="1"/>
  <c r="AL49" i="1"/>
  <c r="AL50" i="1" s="1"/>
  <c r="AV23" i="1" s="1"/>
  <c r="AM49" i="1"/>
  <c r="AM50" i="1" s="1"/>
  <c r="AW23" i="1" s="1"/>
  <c r="AI33" i="1"/>
  <c r="AI34" i="1" s="1"/>
  <c r="AS22" i="1" s="1"/>
  <c r="AI16" i="1"/>
  <c r="AS13" i="1" s="1"/>
  <c r="AI48" i="1"/>
  <c r="AS15" i="1" s="1"/>
  <c r="AI49" i="1"/>
  <c r="AI50" i="1" s="1"/>
  <c r="AS23" i="1" s="1"/>
  <c r="AI81" i="1"/>
  <c r="AI82" i="1" s="1"/>
  <c r="AS25" i="1" s="1"/>
  <c r="AM65" i="1"/>
  <c r="AM66" i="1" s="1"/>
  <c r="AW24" i="1" s="1"/>
  <c r="AL32" i="1" l="1"/>
  <c r="AL80" i="1"/>
  <c r="AV17" i="1" s="1"/>
  <c r="AL48" i="1"/>
  <c r="AV15" i="1" s="1"/>
  <c r="AL64" i="1"/>
  <c r="AV16" i="1" s="1"/>
  <c r="AL33" i="1"/>
  <c r="AL34" i="1" s="1"/>
  <c r="AV22" i="1" s="1"/>
  <c r="AL16" i="1"/>
  <c r="AV13" i="1" s="1"/>
  <c r="AV14" i="1"/>
  <c r="AL65" i="1"/>
  <c r="AL66" i="1" s="1"/>
  <c r="AV24" i="1" s="1"/>
  <c r="AL17" i="1"/>
  <c r="AL18" i="1" s="1"/>
  <c r="AV21" i="1" s="1"/>
  <c r="AK16" i="1"/>
  <c r="AU13" i="1" s="1"/>
  <c r="AK33" i="1"/>
  <c r="AK34" i="1" s="1"/>
  <c r="AU22" i="1" s="1"/>
  <c r="AK49" i="1"/>
  <c r="AK50" i="1" s="1"/>
  <c r="AU23" i="1" s="1"/>
  <c r="AK64" i="1"/>
  <c r="AU16" i="1" s="1"/>
  <c r="AK32" i="1"/>
  <c r="AU14" i="1" s="1"/>
  <c r="AK17" i="1"/>
  <c r="AK18" i="1" s="1"/>
  <c r="AU21" i="1" s="1"/>
  <c r="AK65" i="1"/>
  <c r="AK66" i="1" s="1"/>
  <c r="AU24" i="1" s="1"/>
  <c r="AK81" i="1"/>
  <c r="AK82" i="1" s="1"/>
  <c r="AU25" i="1" s="1"/>
  <c r="AK48" i="1"/>
  <c r="AU15" i="1" s="1"/>
  <c r="AK80" i="1"/>
  <c r="AU17" i="1" s="1"/>
</calcChain>
</file>

<file path=xl/sharedStrings.xml><?xml version="1.0" encoding="utf-8"?>
<sst xmlns="http://schemas.openxmlformats.org/spreadsheetml/2006/main" count="419" uniqueCount="118">
  <si>
    <t>Summary</t>
  </si>
  <si>
    <t>Ct</t>
  </si>
  <si>
    <t>Average Ct</t>
  </si>
  <si>
    <t>dCt</t>
  </si>
  <si>
    <t>ddCt</t>
  </si>
  <si>
    <t>2^-ddCt</t>
  </si>
  <si>
    <t>Total RQ (average)</t>
  </si>
  <si>
    <t>FN1</t>
  </si>
  <si>
    <t>ACTA2</t>
  </si>
  <si>
    <t>TERC</t>
  </si>
  <si>
    <t>hTERT</t>
  </si>
  <si>
    <t>COL1A1</t>
  </si>
  <si>
    <t>DKC1</t>
  </si>
  <si>
    <t>GAPDH</t>
  </si>
  <si>
    <t>Average per group</t>
  </si>
  <si>
    <t>Undetermined</t>
  </si>
  <si>
    <t>EE per group</t>
  </si>
  <si>
    <t>Average</t>
  </si>
  <si>
    <t>St Dv</t>
  </si>
  <si>
    <t>EE</t>
  </si>
  <si>
    <t>24.90*</t>
  </si>
  <si>
    <t>29.779*</t>
  </si>
  <si>
    <t>20,180*</t>
  </si>
  <si>
    <t>30.170*</t>
  </si>
  <si>
    <t>23,000*</t>
  </si>
  <si>
    <t>21,251*</t>
  </si>
  <si>
    <t>19,916*</t>
  </si>
  <si>
    <t>28.430*</t>
  </si>
  <si>
    <t>21,198*</t>
  </si>
  <si>
    <t>Lispiro Plate IPF ECM Nint 1 uM 1</t>
  </si>
  <si>
    <t>27,879*</t>
  </si>
  <si>
    <t>29.637*</t>
  </si>
  <si>
    <t>Lispiro Plate IPF ECM Nint 1 uM 2</t>
  </si>
  <si>
    <t>Lispiro Plate IPF ECM Nint 1 uM 3</t>
  </si>
  <si>
    <t>28,001*</t>
  </si>
  <si>
    <t>23,274*</t>
  </si>
  <si>
    <t>Lispiro Plate IPF ECM Nint 1 uM 4</t>
  </si>
  <si>
    <t>Lispiro Plate IPF ECM Pirf 2 mM 1</t>
  </si>
  <si>
    <t>22,335*</t>
  </si>
  <si>
    <t>Lispiro Plate IPF ECM Pirf 2 mM 2</t>
  </si>
  <si>
    <t>19,966*</t>
  </si>
  <si>
    <t>Lispiro Plate IPF ECM Pirf 2 mM 3</t>
  </si>
  <si>
    <t>Lispiro Plate IPF ECM Pirf 2 mM 4</t>
  </si>
  <si>
    <t>31,455*</t>
  </si>
  <si>
    <t>27.986*</t>
  </si>
  <si>
    <t>Lispiro Plate IPF ECM Control Avg</t>
  </si>
  <si>
    <t>Project Number: LIS-XYL-001</t>
  </si>
  <si>
    <t>Work Order Deliverable: Gene expression</t>
  </si>
  <si>
    <t>A260/A280</t>
  </si>
  <si>
    <t>A260</t>
  </si>
  <si>
    <t>A280</t>
  </si>
  <si>
    <t>3. Ct values and Analysis</t>
  </si>
  <si>
    <t>Lispiro Plate IPF Nint 1mM (1)</t>
  </si>
  <si>
    <t>Lispiro Plate IPF Nint 1mM (3)</t>
  </si>
  <si>
    <t>Lispiro Plate IPF Nint 1mM (4)</t>
  </si>
  <si>
    <t>Lispiro Plate IPF Pirf 2mM (1)</t>
  </si>
  <si>
    <t>Lispiro Plate IPF Pirf 2mM (2)</t>
  </si>
  <si>
    <t>Lispiro Plate IPF Pirf 2mM (3)</t>
  </si>
  <si>
    <t>Lispiro Plate IPF Pirf 2mM (4)</t>
  </si>
  <si>
    <t>Lispiro Plate IPF LC 10mM (1)</t>
  </si>
  <si>
    <t>Lispiro Plate IPF LC 10mM (2)</t>
  </si>
  <si>
    <t>Lispiro Plate IPF LC 10mM (3)</t>
  </si>
  <si>
    <t>Lispiro Plate IPF LC 10mM (4)</t>
  </si>
  <si>
    <t>Lispiro Plate IPF LC 5mM (1)</t>
  </si>
  <si>
    <t>Lispiro Plate IPF LC 5mM (2)</t>
  </si>
  <si>
    <t>Lispiro Plate IPF LC 5mM (3)</t>
  </si>
  <si>
    <t>Lispiro Plate IPF LC 5mM (4)</t>
  </si>
  <si>
    <t>Lispiro Plate IPF LC 1.5 mM (1)</t>
  </si>
  <si>
    <t>Lispiro Plate IPF LC 1.5mM (2)</t>
  </si>
  <si>
    <t>Lispiro Plate IPF LC 1.5mM (3)</t>
  </si>
  <si>
    <t>Lispiro Plate IPF LC 1.5 mM (4)</t>
  </si>
  <si>
    <t>Lispiro Plate IPF Control 3 Avg</t>
  </si>
  <si>
    <t>Lispiro Plate IPF Control 4 Avg</t>
  </si>
  <si>
    <t>ECM ID: HLG2002-DS-IPF8</t>
  </si>
  <si>
    <t>Lispiro Plate IPF ECM LC 10 mM 1</t>
  </si>
  <si>
    <t>Lispiro Plate IPF ECM LC  10 mM 1</t>
  </si>
  <si>
    <t>Lispiro Plate IPF ECM LC  10 mM 2</t>
  </si>
  <si>
    <t>Lispiro Plate IPF ECM LC  10 mM 3</t>
  </si>
  <si>
    <t>Lispiro Plate IPF ECM LC  10 mM 4</t>
  </si>
  <si>
    <t>Lispiro Plate IPF ECM LC  5 mM 1</t>
  </si>
  <si>
    <t>Lispiro Plate IPF ECM LC  5 mM 2</t>
  </si>
  <si>
    <t>Lispiro Plate IPF ECM LC 5 mM 3</t>
  </si>
  <si>
    <t>Lispiro Plate IPF ECM LC 5 mM 2</t>
  </si>
  <si>
    <t>Lispiro Plate IPF ECM LC 5 mM 4</t>
  </si>
  <si>
    <t>Lispiro Plate IPF ECM LC  1.5 mM 1</t>
  </si>
  <si>
    <t>Lispiro Plate IPF ECM LC  1.5 mM 2</t>
  </si>
  <si>
    <t>Lispiro Plate IPF ECM LC  1.5 mM 3</t>
  </si>
  <si>
    <t>Lispiro Plate IPF ECM LC  1.5 mM 4</t>
  </si>
  <si>
    <t>19.979*</t>
  </si>
  <si>
    <t>23.335*</t>
  </si>
  <si>
    <t>NA*</t>
  </si>
  <si>
    <t>21.692*</t>
  </si>
  <si>
    <t>35.337*</t>
  </si>
  <si>
    <t>28.235*</t>
  </si>
  <si>
    <t>28.336*</t>
  </si>
  <si>
    <t>31.480*</t>
  </si>
  <si>
    <t>To evaluate gene expression and protein secretion in human primary lung fibroblasts treated with experimental Lithium carbonate (Lispiro), Nintedanib, and Pirfenidone in the In Matrico® Lung Fibrosis Assay.</t>
  </si>
  <si>
    <t>Objective</t>
  </si>
  <si>
    <t>Contents</t>
  </si>
  <si>
    <t xml:space="preserve">Human normal lung fibroblasts in IPF ECM </t>
  </si>
  <si>
    <t>RNA (ng/µL)</t>
  </si>
  <si>
    <t>Lispiro Plate IPF Nint 1mM (2)</t>
  </si>
  <si>
    <t>Sample identifier</t>
  </si>
  <si>
    <t>RNA concentrations</t>
  </si>
  <si>
    <t xml:space="preserve">1. RNA concentrations </t>
  </si>
  <si>
    <t>Endogenous control: GAPDH</t>
  </si>
  <si>
    <t>Calibrator: Control samples</t>
  </si>
  <si>
    <t>2-∆∆Ct = RQ =  Relative quantification (fold change)</t>
  </si>
  <si>
    <t xml:space="preserve">IPF ECM </t>
  </si>
  <si>
    <t xml:space="preserve">Control </t>
  </si>
  <si>
    <t>LC 10 mM</t>
  </si>
  <si>
    <t xml:space="preserve">LC 5mM </t>
  </si>
  <si>
    <t xml:space="preserve">LC 1.5mM </t>
  </si>
  <si>
    <t xml:space="preserve">Nint 1uM </t>
  </si>
  <si>
    <t xml:space="preserve">Pirf 2mM </t>
  </si>
  <si>
    <t>qPCR: Ct values and Analysis</t>
  </si>
  <si>
    <t>Delta Ct (dCt) = Ct gene test – Ct endogenous control</t>
  </si>
  <si>
    <t>Delta Delta Ct (ddCt) =  ∆Ct sample – ∆Ct calibrator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</si>
</sst>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rgb="FF000000"/>
      <name val="Arial"/>
      <family val="2"/>
    </font>
    <font>
      <b/>
      <sz val="16"/>
      <color rgb="FFC0000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000000"/>
      </patternFill>
    </fill>
  </fills>
  <borders count="8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2">
    <xf numFmtId="0" fontId="0" fillId="0" borderId="0" xfId="0"/>
    <xf numFmtId="0" fontId="6" fillId="0" borderId="0" xfId="0" applyFont="1"/>
    <xf numFmtId="165" fontId="2" fillId="0" borderId="18" xfId="1" applyNumberFormat="1" applyFont="1" applyBorder="1" applyAlignment="1">
      <alignment horizontal="center" vertical="center"/>
    </xf>
    <xf numFmtId="165" fontId="2" fillId="0" borderId="13" xfId="1" applyNumberFormat="1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9" fillId="7" borderId="11" xfId="1" applyNumberFormat="1" applyFont="1" applyFill="1" applyBorder="1" applyAlignment="1">
      <alignment horizontal="center" vertical="center"/>
    </xf>
    <xf numFmtId="164" fontId="9" fillId="7" borderId="20" xfId="1" applyNumberFormat="1" applyFont="1" applyFill="1" applyBorder="1" applyAlignment="1">
      <alignment horizontal="center" vertical="center"/>
    </xf>
    <xf numFmtId="164" fontId="9" fillId="7" borderId="23" xfId="1" applyNumberFormat="1" applyFont="1" applyFill="1" applyBorder="1" applyAlignment="1">
      <alignment horizontal="center" vertical="center"/>
    </xf>
    <xf numFmtId="164" fontId="9" fillId="7" borderId="15" xfId="1" applyNumberFormat="1" applyFont="1" applyFill="1" applyBorder="1" applyAlignment="1">
      <alignment horizontal="center" vertical="center"/>
    </xf>
    <xf numFmtId="164" fontId="9" fillId="7" borderId="2" xfId="1" applyNumberFormat="1" applyFont="1" applyFill="1" applyBorder="1" applyAlignment="1">
      <alignment horizontal="center" vertical="center"/>
    </xf>
    <xf numFmtId="164" fontId="9" fillId="7" borderId="3" xfId="1" applyNumberFormat="1" applyFont="1" applyFill="1" applyBorder="1" applyAlignment="1">
      <alignment horizontal="center" vertical="center"/>
    </xf>
    <xf numFmtId="164" fontId="9" fillId="7" borderId="9" xfId="1" applyNumberFormat="1" applyFont="1" applyFill="1" applyBorder="1" applyAlignment="1">
      <alignment horizontal="center" vertical="center"/>
    </xf>
    <xf numFmtId="164" fontId="9" fillId="7" borderId="19" xfId="1" applyNumberFormat="1" applyFont="1" applyFill="1" applyBorder="1" applyAlignment="1">
      <alignment horizontal="center" vertical="center"/>
    </xf>
    <xf numFmtId="164" fontId="9" fillId="7" borderId="14" xfId="1" applyNumberFormat="1" applyFont="1" applyFill="1" applyBorder="1" applyAlignment="1">
      <alignment horizontal="center" vertical="center"/>
    </xf>
    <xf numFmtId="164" fontId="9" fillId="7" borderId="22" xfId="1" applyNumberFormat="1" applyFont="1" applyFill="1" applyBorder="1" applyAlignment="1">
      <alignment horizontal="center" vertical="center"/>
    </xf>
    <xf numFmtId="164" fontId="9" fillId="7" borderId="50" xfId="1" applyNumberFormat="1" applyFont="1" applyFill="1" applyBorder="1" applyAlignment="1">
      <alignment horizontal="center" vertical="center"/>
    </xf>
    <xf numFmtId="164" fontId="9" fillId="7" borderId="51" xfId="1" applyNumberFormat="1" applyFont="1" applyFill="1" applyBorder="1" applyAlignment="1">
      <alignment horizontal="center" vertical="center"/>
    </xf>
    <xf numFmtId="164" fontId="9" fillId="7" borderId="52" xfId="1" applyNumberFormat="1" applyFont="1" applyFill="1" applyBorder="1" applyAlignment="1">
      <alignment horizontal="center" vertical="center"/>
    </xf>
    <xf numFmtId="164" fontId="9" fillId="7" borderId="53" xfId="1" applyNumberFormat="1" applyFont="1" applyFill="1" applyBorder="1" applyAlignment="1">
      <alignment horizontal="center" vertical="center"/>
    </xf>
    <xf numFmtId="164" fontId="9" fillId="7" borderId="49" xfId="1" applyNumberFormat="1" applyFont="1" applyFill="1" applyBorder="1" applyAlignment="1">
      <alignment horizontal="center" vertical="center"/>
    </xf>
    <xf numFmtId="164" fontId="9" fillId="7" borderId="32" xfId="1" applyNumberFormat="1" applyFont="1" applyFill="1" applyBorder="1" applyAlignment="1">
      <alignment horizontal="center" vertical="center"/>
    </xf>
    <xf numFmtId="164" fontId="9" fillId="7" borderId="35" xfId="1" applyNumberFormat="1" applyFont="1" applyFill="1" applyBorder="1" applyAlignment="1">
      <alignment horizontal="center" vertical="center"/>
    </xf>
    <xf numFmtId="164" fontId="9" fillId="7" borderId="37" xfId="1" applyNumberFormat="1" applyFont="1" applyFill="1" applyBorder="1" applyAlignment="1">
      <alignment horizontal="center" vertical="center"/>
    </xf>
    <xf numFmtId="164" fontId="9" fillId="7" borderId="39" xfId="1" applyNumberFormat="1" applyFont="1" applyFill="1" applyBorder="1" applyAlignment="1">
      <alignment horizontal="center" vertical="center"/>
    </xf>
    <xf numFmtId="164" fontId="9" fillId="7" borderId="54" xfId="1" applyNumberFormat="1" applyFont="1" applyFill="1" applyBorder="1" applyAlignment="1">
      <alignment horizontal="center" vertical="center"/>
    </xf>
    <xf numFmtId="164" fontId="9" fillId="7" borderId="41" xfId="1" applyNumberFormat="1" applyFont="1" applyFill="1" applyBorder="1" applyAlignment="1">
      <alignment horizontal="center" vertical="center"/>
    </xf>
    <xf numFmtId="164" fontId="9" fillId="7" borderId="55" xfId="1" applyNumberFormat="1" applyFont="1" applyFill="1" applyBorder="1" applyAlignment="1">
      <alignment horizontal="center" vertical="center"/>
    </xf>
    <xf numFmtId="164" fontId="9" fillId="7" borderId="56" xfId="1" applyNumberFormat="1" applyFont="1" applyFill="1" applyBorder="1" applyAlignment="1">
      <alignment horizontal="center" vertical="center"/>
    </xf>
    <xf numFmtId="0" fontId="0" fillId="8" borderId="0" xfId="0" applyFill="1"/>
    <xf numFmtId="0" fontId="6" fillId="8" borderId="0" xfId="0" applyFont="1" applyFill="1"/>
    <xf numFmtId="0" fontId="8" fillId="8" borderId="0" xfId="0" applyFont="1" applyFill="1"/>
    <xf numFmtId="0" fontId="10" fillId="8" borderId="0" xfId="0" applyFont="1" applyFill="1"/>
    <xf numFmtId="0" fontId="0" fillId="8" borderId="4" xfId="0" applyFill="1" applyBorder="1"/>
    <xf numFmtId="0" fontId="0" fillId="8" borderId="5" xfId="0" applyFill="1" applyBorder="1"/>
    <xf numFmtId="0" fontId="0" fillId="8" borderId="7" xfId="0" applyFill="1" applyBorder="1"/>
    <xf numFmtId="0" fontId="0" fillId="8" borderId="8" xfId="0" applyFill="1" applyBorder="1"/>
    <xf numFmtId="0" fontId="3" fillId="8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0" fontId="5" fillId="8" borderId="8" xfId="0" applyFont="1" applyFill="1" applyBorder="1" applyAlignment="1">
      <alignment horizontal="center" vertical="center" wrapText="1"/>
    </xf>
    <xf numFmtId="0" fontId="4" fillId="8" borderId="7" xfId="0" applyFont="1" applyFill="1" applyBorder="1"/>
    <xf numFmtId="0" fontId="6" fillId="8" borderId="8" xfId="0" applyFont="1" applyFill="1" applyBorder="1"/>
    <xf numFmtId="0" fontId="11" fillId="8" borderId="7" xfId="0" applyFont="1" applyFill="1" applyBorder="1" applyAlignment="1">
      <alignment horizontal="left" vertical="center" wrapText="1" readingOrder="1"/>
    </xf>
    <xf numFmtId="0" fontId="8" fillId="8" borderId="8" xfId="0" applyFont="1" applyFill="1" applyBorder="1" applyAlignment="1">
      <alignment horizontal="left" vertical="center" readingOrder="1"/>
    </xf>
    <xf numFmtId="0" fontId="8" fillId="8" borderId="7" xfId="0" applyFont="1" applyFill="1" applyBorder="1"/>
    <xf numFmtId="0" fontId="8" fillId="8" borderId="8" xfId="0" applyFont="1" applyFill="1" applyBorder="1"/>
    <xf numFmtId="0" fontId="6" fillId="8" borderId="7" xfId="0" applyFont="1" applyFill="1" applyBorder="1"/>
    <xf numFmtId="0" fontId="8" fillId="8" borderId="16" xfId="0" applyFont="1" applyFill="1" applyBorder="1"/>
    <xf numFmtId="0" fontId="8" fillId="8" borderId="17" xfId="0" applyFont="1" applyFill="1" applyBorder="1"/>
    <xf numFmtId="0" fontId="1" fillId="3" borderId="3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32" xfId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1" fillId="3" borderId="33" xfId="1" applyFill="1" applyBorder="1" applyAlignment="1">
      <alignment horizontal="center" vertical="center"/>
    </xf>
    <xf numFmtId="0" fontId="1" fillId="3" borderId="35" xfId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46" xfId="1" applyFill="1" applyBorder="1" applyAlignment="1">
      <alignment horizontal="center" vertical="center"/>
    </xf>
    <xf numFmtId="0" fontId="1" fillId="3" borderId="59" xfId="1" applyFill="1" applyBorder="1" applyAlignment="1">
      <alignment horizontal="center" vertical="center"/>
    </xf>
    <xf numFmtId="0" fontId="1" fillId="3" borderId="25" xfId="1" applyFill="1" applyBorder="1" applyAlignment="1">
      <alignment horizontal="center" vertical="center"/>
    </xf>
    <xf numFmtId="0" fontId="1" fillId="3" borderId="27" xfId="1" applyFill="1" applyBorder="1" applyAlignment="1">
      <alignment horizontal="center" vertical="center"/>
    </xf>
    <xf numFmtId="164" fontId="1" fillId="0" borderId="6" xfId="1" applyNumberFormat="1" applyBorder="1" applyAlignment="1">
      <alignment horizontal="center" vertical="center"/>
    </xf>
    <xf numFmtId="165" fontId="1" fillId="0" borderId="6" xfId="1" applyNumberFormat="1" applyBorder="1" applyAlignment="1">
      <alignment horizontal="center" vertical="center"/>
    </xf>
    <xf numFmtId="164" fontId="1" fillId="0" borderId="32" xfId="1" applyNumberFormat="1" applyBorder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164" fontId="1" fillId="0" borderId="34" xfId="1" applyNumberFormat="1" applyBorder="1" applyAlignment="1">
      <alignment horizontal="center" vertical="center"/>
    </xf>
    <xf numFmtId="164" fontId="1" fillId="7" borderId="49" xfId="1" applyNumberFormat="1" applyFill="1" applyBorder="1" applyAlignment="1">
      <alignment horizontal="center" vertical="center"/>
    </xf>
    <xf numFmtId="164" fontId="1" fillId="7" borderId="2" xfId="1" applyNumberFormat="1" applyFill="1" applyBorder="1" applyAlignment="1">
      <alignment horizontal="center" vertical="center"/>
    </xf>
    <xf numFmtId="164" fontId="1" fillId="5" borderId="3" xfId="1" applyNumberFormat="1" applyFill="1" applyBorder="1" applyAlignment="1">
      <alignment horizontal="center" vertical="center"/>
    </xf>
    <xf numFmtId="164" fontId="1" fillId="0" borderId="35" xfId="1" applyNumberFormat="1" applyBorder="1" applyAlignment="1">
      <alignment horizontal="center" vertical="center"/>
    </xf>
    <xf numFmtId="164" fontId="1" fillId="0" borderId="36" xfId="1" applyNumberFormat="1" applyBorder="1" applyAlignment="1">
      <alignment horizontal="center" vertical="center"/>
    </xf>
    <xf numFmtId="164" fontId="1" fillId="5" borderId="9" xfId="1" applyNumberFormat="1" applyFill="1" applyBorder="1" applyAlignment="1">
      <alignment horizontal="center" vertical="center"/>
    </xf>
    <xf numFmtId="164" fontId="1" fillId="0" borderId="18" xfId="1" applyNumberFormat="1" applyBorder="1" applyAlignment="1">
      <alignment horizontal="center" vertical="center"/>
    </xf>
    <xf numFmtId="165" fontId="1" fillId="0" borderId="18" xfId="1" applyNumberFormat="1" applyBorder="1" applyAlignment="1">
      <alignment horizontal="center" vertical="center"/>
    </xf>
    <xf numFmtId="164" fontId="1" fillId="0" borderId="37" xfId="1" applyNumberFormat="1" applyBorder="1" applyAlignment="1">
      <alignment horizontal="center" vertical="center"/>
    </xf>
    <xf numFmtId="164" fontId="1" fillId="0" borderId="28" xfId="1" applyNumberFormat="1" applyBorder="1" applyAlignment="1">
      <alignment horizontal="center" vertical="center"/>
    </xf>
    <xf numFmtId="164" fontId="1" fillId="0" borderId="38" xfId="1" applyNumberFormat="1" applyBorder="1" applyAlignment="1">
      <alignment horizontal="center" vertical="center"/>
    </xf>
    <xf numFmtId="164" fontId="1" fillId="5" borderId="19" xfId="1" applyNumberFormat="1" applyFill="1" applyBorder="1" applyAlignment="1">
      <alignment horizontal="center" vertical="center"/>
    </xf>
    <xf numFmtId="164" fontId="1" fillId="0" borderId="21" xfId="1" applyNumberFormat="1" applyBorder="1" applyAlignment="1">
      <alignment horizontal="center" vertical="center"/>
    </xf>
    <xf numFmtId="165" fontId="1" fillId="0" borderId="21" xfId="1" applyNumberFormat="1" applyBorder="1" applyAlignment="1">
      <alignment horizontal="center" vertical="center"/>
    </xf>
    <xf numFmtId="164" fontId="1" fillId="5" borderId="22" xfId="1" applyNumberFormat="1" applyFill="1" applyBorder="1" applyAlignment="1">
      <alignment horizontal="center" vertical="center"/>
    </xf>
    <xf numFmtId="164" fontId="1" fillId="0" borderId="25" xfId="1" applyNumberFormat="1" applyBorder="1" applyAlignment="1">
      <alignment horizontal="center" vertical="center"/>
    </xf>
    <xf numFmtId="164" fontId="1" fillId="0" borderId="13" xfId="1" applyNumberFormat="1" applyBorder="1" applyAlignment="1">
      <alignment horizontal="center" vertical="center"/>
    </xf>
    <xf numFmtId="165" fontId="1" fillId="0" borderId="13" xfId="1" applyNumberFormat="1" applyBorder="1" applyAlignment="1">
      <alignment horizontal="center" vertical="center"/>
    </xf>
    <xf numFmtId="164" fontId="1" fillId="0" borderId="39" xfId="1" applyNumberFormat="1" applyBorder="1" applyAlignment="1">
      <alignment horizontal="center" vertical="center"/>
    </xf>
    <xf numFmtId="164" fontId="1" fillId="0" borderId="40" xfId="1" applyNumberFormat="1" applyBorder="1" applyAlignment="1">
      <alignment horizontal="center" vertical="center"/>
    </xf>
    <xf numFmtId="164" fontId="1" fillId="5" borderId="14" xfId="1" applyNumberFormat="1" applyFill="1" applyBorder="1" applyAlignment="1">
      <alignment horizontal="center" vertical="center"/>
    </xf>
    <xf numFmtId="164" fontId="1" fillId="0" borderId="24" xfId="1" applyNumberForma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12" xfId="1" applyNumberFormat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164" fontId="1" fillId="5" borderId="55" xfId="1" applyNumberFormat="1" applyFill="1" applyBorder="1" applyAlignment="1">
      <alignment horizontal="center" vertical="center"/>
    </xf>
    <xf numFmtId="0" fontId="9" fillId="0" borderId="0" xfId="0" applyFont="1"/>
    <xf numFmtId="0" fontId="9" fillId="0" borderId="59" xfId="0" applyFont="1" applyBorder="1"/>
    <xf numFmtId="0" fontId="9" fillId="0" borderId="25" xfId="0" applyFont="1" applyBorder="1"/>
    <xf numFmtId="165" fontId="9" fillId="0" borderId="59" xfId="0" applyNumberFormat="1" applyFont="1" applyBorder="1"/>
    <xf numFmtId="165" fontId="9" fillId="0" borderId="25" xfId="0" applyNumberFormat="1" applyFont="1" applyBorder="1"/>
    <xf numFmtId="0" fontId="13" fillId="8" borderId="0" xfId="0" applyFont="1" applyFill="1" applyAlignment="1">
      <alignment horizontal="left" vertical="top" readingOrder="1"/>
    </xf>
    <xf numFmtId="0" fontId="7" fillId="8" borderId="0" xfId="0" applyFont="1" applyFill="1" applyAlignment="1">
      <alignment horizontal="left" vertical="top" readingOrder="1"/>
    </xf>
    <xf numFmtId="0" fontId="13" fillId="9" borderId="25" xfId="0" applyFont="1" applyFill="1" applyBorder="1" applyAlignment="1">
      <alignment vertical="center" wrapText="1"/>
    </xf>
    <xf numFmtId="0" fontId="13" fillId="9" borderId="25" xfId="0" applyFont="1" applyFill="1" applyBorder="1" applyAlignment="1">
      <alignment horizontal="right" vertical="center" wrapText="1"/>
    </xf>
    <xf numFmtId="0" fontId="11" fillId="8" borderId="25" xfId="0" applyFont="1" applyFill="1" applyBorder="1"/>
    <xf numFmtId="2" fontId="11" fillId="8" borderId="25" xfId="0" applyNumberFormat="1" applyFont="1" applyFill="1" applyBorder="1"/>
    <xf numFmtId="2" fontId="11" fillId="8" borderId="25" xfId="0" applyNumberFormat="1" applyFont="1" applyFill="1" applyBorder="1" applyAlignment="1">
      <alignment horizontal="right"/>
    </xf>
    <xf numFmtId="0" fontId="9" fillId="2" borderId="62" xfId="0" applyFont="1" applyFill="1" applyBorder="1"/>
    <xf numFmtId="0" fontId="9" fillId="2" borderId="61" xfId="0" applyFont="1" applyFill="1" applyBorder="1"/>
    <xf numFmtId="0" fontId="1" fillId="0" borderId="25" xfId="1" applyBorder="1"/>
    <xf numFmtId="2" fontId="9" fillId="0" borderId="25" xfId="0" applyNumberFormat="1" applyFont="1" applyBorder="1"/>
    <xf numFmtId="0" fontId="9" fillId="8" borderId="0" xfId="0" applyFont="1" applyFill="1"/>
    <xf numFmtId="0" fontId="14" fillId="8" borderId="0" xfId="0" applyFont="1" applyFill="1" applyAlignment="1">
      <alignment horizontal="right" vertical="center"/>
    </xf>
    <xf numFmtId="0" fontId="14" fillId="8" borderId="8" xfId="0" applyFont="1" applyFill="1" applyBorder="1" applyAlignment="1">
      <alignment horizontal="right" vertical="center"/>
    </xf>
    <xf numFmtId="164" fontId="9" fillId="8" borderId="0" xfId="0" applyNumberFormat="1" applyFont="1" applyFill="1"/>
    <xf numFmtId="165" fontId="1" fillId="0" borderId="0" xfId="1" applyNumberFormat="1" applyAlignment="1">
      <alignment horizontal="center" vertical="center"/>
    </xf>
    <xf numFmtId="164" fontId="1" fillId="0" borderId="54" xfId="1" applyNumberFormat="1" applyBorder="1" applyAlignment="1">
      <alignment horizontal="center" vertical="center"/>
    </xf>
    <xf numFmtId="164" fontId="1" fillId="0" borderId="63" xfId="1" applyNumberForma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4" fontId="2" fillId="0" borderId="34" xfId="1" applyNumberFormat="1" applyFont="1" applyBorder="1" applyAlignment="1">
      <alignment horizontal="center" vertical="center"/>
    </xf>
    <xf numFmtId="164" fontId="2" fillId="0" borderId="40" xfId="1" applyNumberFormat="1" applyFont="1" applyBorder="1" applyAlignment="1">
      <alignment horizontal="center" vertical="center"/>
    </xf>
    <xf numFmtId="164" fontId="2" fillId="0" borderId="35" xfId="1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36" xfId="1" applyNumberFormat="1" applyFont="1" applyBorder="1" applyAlignment="1">
      <alignment horizontal="center" vertical="center"/>
    </xf>
    <xf numFmtId="165" fontId="1" fillId="0" borderId="36" xfId="1" applyNumberFormat="1" applyBorder="1" applyAlignment="1">
      <alignment horizontal="center" vertical="center"/>
    </xf>
    <xf numFmtId="165" fontId="1" fillId="0" borderId="40" xfId="1" applyNumberFormat="1" applyBorder="1" applyAlignment="1">
      <alignment horizontal="center" vertical="center"/>
    </xf>
    <xf numFmtId="164" fontId="2" fillId="0" borderId="36" xfId="1" applyNumberFormat="1" applyFont="1" applyBorder="1" applyAlignment="1">
      <alignment horizontal="center" vertical="center"/>
    </xf>
    <xf numFmtId="165" fontId="2" fillId="0" borderId="40" xfId="1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1" fillId="0" borderId="41" xfId="1" applyNumberFormat="1" applyBorder="1" applyAlignment="1">
      <alignment horizontal="center" vertical="center"/>
    </xf>
    <xf numFmtId="165" fontId="1" fillId="0" borderId="28" xfId="1" applyNumberFormat="1" applyBorder="1" applyAlignment="1">
      <alignment horizontal="center" vertical="center"/>
    </xf>
    <xf numFmtId="165" fontId="1" fillId="0" borderId="42" xfId="1" applyNumberFormat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164" fontId="9" fillId="7" borderId="65" xfId="1" applyNumberFormat="1" applyFont="1" applyFill="1" applyBorder="1" applyAlignment="1">
      <alignment horizontal="center" vertical="center"/>
    </xf>
    <xf numFmtId="164" fontId="9" fillId="7" borderId="66" xfId="1" applyNumberFormat="1" applyFont="1" applyFill="1" applyBorder="1" applyAlignment="1">
      <alignment horizontal="center" vertical="center"/>
    </xf>
    <xf numFmtId="164" fontId="1" fillId="5" borderId="67" xfId="1" applyNumberFormat="1" applyFill="1" applyBorder="1" applyAlignment="1">
      <alignment horizontal="center" vertical="center"/>
    </xf>
    <xf numFmtId="0" fontId="9" fillId="8" borderId="35" xfId="0" applyFont="1" applyFill="1" applyBorder="1"/>
    <xf numFmtId="0" fontId="9" fillId="8" borderId="36" xfId="0" applyFont="1" applyFill="1" applyBorder="1"/>
    <xf numFmtId="0" fontId="9" fillId="8" borderId="58" xfId="0" applyFont="1" applyFill="1" applyBorder="1"/>
    <xf numFmtId="164" fontId="9" fillId="7" borderId="68" xfId="1" applyNumberFormat="1" applyFont="1" applyFill="1" applyBorder="1" applyAlignment="1">
      <alignment horizontal="center" vertical="center"/>
    </xf>
    <xf numFmtId="164" fontId="9" fillId="7" borderId="69" xfId="1" applyNumberFormat="1" applyFont="1" applyFill="1" applyBorder="1" applyAlignment="1">
      <alignment horizontal="center" vertical="center"/>
    </xf>
    <xf numFmtId="164" fontId="1" fillId="5" borderId="70" xfId="1" applyNumberFormat="1" applyFill="1" applyBorder="1" applyAlignment="1">
      <alignment horizontal="center" vertical="center"/>
    </xf>
    <xf numFmtId="164" fontId="1" fillId="5" borderId="46" xfId="1" applyNumberFormat="1" applyFill="1" applyBorder="1" applyAlignment="1">
      <alignment horizontal="center" vertical="center"/>
    </xf>
    <xf numFmtId="164" fontId="1" fillId="5" borderId="71" xfId="1" applyNumberFormat="1" applyFill="1" applyBorder="1" applyAlignment="1">
      <alignment horizontal="center" vertical="center"/>
    </xf>
    <xf numFmtId="164" fontId="1" fillId="5" borderId="33" xfId="1" applyNumberFormat="1" applyFill="1" applyBorder="1" applyAlignment="1">
      <alignment horizontal="center" vertical="center"/>
    </xf>
    <xf numFmtId="164" fontId="1" fillId="5" borderId="72" xfId="1" applyNumberFormat="1" applyFill="1" applyBorder="1" applyAlignment="1">
      <alignment horizontal="center" vertical="center"/>
    </xf>
    <xf numFmtId="0" fontId="9" fillId="0" borderId="73" xfId="0" applyFont="1" applyBorder="1"/>
    <xf numFmtId="0" fontId="9" fillId="0" borderId="26" xfId="0" applyFont="1" applyBorder="1"/>
    <xf numFmtId="164" fontId="1" fillId="0" borderId="26" xfId="1" applyNumberFormat="1" applyBorder="1" applyAlignment="1">
      <alignment horizontal="center" vertical="center"/>
    </xf>
    <xf numFmtId="0" fontId="9" fillId="8" borderId="41" xfId="0" applyFont="1" applyFill="1" applyBorder="1"/>
    <xf numFmtId="0" fontId="9" fillId="8" borderId="28" xfId="0" applyFont="1" applyFill="1" applyBorder="1"/>
    <xf numFmtId="0" fontId="9" fillId="8" borderId="42" xfId="0" applyFont="1" applyFill="1" applyBorder="1"/>
    <xf numFmtId="0" fontId="12" fillId="8" borderId="58" xfId="0" applyFont="1" applyFill="1" applyBorder="1"/>
    <xf numFmtId="0" fontId="12" fillId="8" borderId="36" xfId="0" applyFont="1" applyFill="1" applyBorder="1"/>
    <xf numFmtId="0" fontId="12" fillId="8" borderId="42" xfId="0" applyFont="1" applyFill="1" applyBorder="1"/>
    <xf numFmtId="0" fontId="12" fillId="0" borderId="74" xfId="0" applyFont="1" applyBorder="1"/>
    <xf numFmtId="0" fontId="12" fillId="0" borderId="60" xfId="0" applyFont="1" applyBorder="1"/>
    <xf numFmtId="0" fontId="9" fillId="8" borderId="75" xfId="0" applyFont="1" applyFill="1" applyBorder="1"/>
    <xf numFmtId="0" fontId="9" fillId="8" borderId="64" xfId="0" applyFont="1" applyFill="1" applyBorder="1"/>
    <xf numFmtId="0" fontId="1" fillId="3" borderId="62" xfId="1" applyFill="1" applyBorder="1" applyAlignment="1">
      <alignment horizontal="left"/>
    </xf>
    <xf numFmtId="0" fontId="1" fillId="3" borderId="61" xfId="1" applyFill="1" applyBorder="1" applyAlignment="1">
      <alignment horizontal="left"/>
    </xf>
    <xf numFmtId="0" fontId="12" fillId="2" borderId="29" xfId="0" applyFont="1" applyFill="1" applyBorder="1" applyAlignment="1">
      <alignment horizontal="center" vertical="center"/>
    </xf>
    <xf numFmtId="0" fontId="12" fillId="2" borderId="64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" fillId="3" borderId="25" xfId="1" applyFill="1" applyBorder="1" applyAlignment="1">
      <alignment horizontal="left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45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/>
    </xf>
    <xf numFmtId="0" fontId="12" fillId="2" borderId="48" xfId="0" applyFont="1" applyFill="1" applyBorder="1" applyAlignment="1">
      <alignment horizontal="center"/>
    </xf>
    <xf numFmtId="0" fontId="15" fillId="3" borderId="76" xfId="1" applyFont="1" applyFill="1" applyBorder="1"/>
    <xf numFmtId="0" fontId="1" fillId="4" borderId="77" xfId="1" applyFill="1" applyBorder="1"/>
    <xf numFmtId="0" fontId="1" fillId="4" borderId="78" xfId="1" applyFill="1" applyBorder="1"/>
    <xf numFmtId="0" fontId="1" fillId="4" borderId="79" xfId="1" applyFill="1" applyBorder="1"/>
    <xf numFmtId="0" fontId="1" fillId="4" borderId="80" xfId="1" applyFill="1" applyBorder="1"/>
    <xf numFmtId="0" fontId="1" fillId="4" borderId="81" xfId="1" applyFill="1" applyBorder="1"/>
    <xf numFmtId="0" fontId="1" fillId="4" borderId="82" xfId="1" applyFill="1" applyBorder="1"/>
    <xf numFmtId="0" fontId="1" fillId="6" borderId="77" xfId="0" applyFont="1" applyFill="1" applyBorder="1"/>
    <xf numFmtId="0" fontId="1" fillId="4" borderId="83" xfId="1" applyFill="1" applyBorder="1"/>
    <xf numFmtId="0" fontId="1" fillId="4" borderId="84" xfId="1" applyFill="1" applyBorder="1"/>
    <xf numFmtId="0" fontId="1" fillId="8" borderId="25" xfId="1" applyFill="1" applyBorder="1" applyAlignment="1">
      <alignment horizontal="center" vertical="center"/>
    </xf>
    <xf numFmtId="0" fontId="9" fillId="8" borderId="24" xfId="0" applyFont="1" applyFill="1" applyBorder="1"/>
  </cellXfs>
  <cellStyles count="2">
    <cellStyle name="Normal" xfId="0" builtinId="0"/>
    <cellStyle name="Normal 2" xfId="1" xr:uid="{8F2A6C54-A788-DB45-8A24-F6136C25780D}"/>
  </cellStyles>
  <dxfs count="2">
    <dxf>
      <font>
        <color theme="1"/>
      </font>
    </dxf>
    <dxf>
      <font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C6EFCE"/>
      <color rgb="FF6BD0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FN1</a:t>
            </a:r>
          </a:p>
        </c:rich>
      </c:tx>
      <c:layout>
        <c:manualLayout>
          <c:xMode val="edge"/>
          <c:yMode val="edge"/>
          <c:x val="0.50754855643044605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'Ct values and Analysis'!$AU$20:$AU$25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7.1116875937025037E-2</c:v>
                  </c:pt>
                  <c:pt idx="2">
                    <c:v>5.882712618517226E-2</c:v>
                  </c:pt>
                  <c:pt idx="3">
                    <c:v>5.0762803471657701E-2</c:v>
                  </c:pt>
                  <c:pt idx="4">
                    <c:v>0.12674740535156667</c:v>
                  </c:pt>
                  <c:pt idx="5">
                    <c:v>0.13923544095592572</c:v>
                  </c:pt>
                </c:numCache>
              </c:numRef>
            </c:plus>
            <c:minus>
              <c:numRef>
                <c:f>'Ct values and Analysis'!$AU$20:$AU$25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7.1116875937025037E-2</c:v>
                  </c:pt>
                  <c:pt idx="2">
                    <c:v>5.882712618517226E-2</c:v>
                  </c:pt>
                  <c:pt idx="3">
                    <c:v>5.0762803471657701E-2</c:v>
                  </c:pt>
                  <c:pt idx="4">
                    <c:v>0.12674740535156667</c:v>
                  </c:pt>
                  <c:pt idx="5">
                    <c:v>0.13923544095592572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'Ct values and Analysis'!$AQ$12:$AQ$17</c:f>
              <c:strCache>
                <c:ptCount val="6"/>
                <c:pt idx="0">
                  <c:v>Control </c:v>
                </c:pt>
                <c:pt idx="1">
                  <c:v>LC 10 mM</c:v>
                </c:pt>
                <c:pt idx="2">
                  <c:v>LC 5mM </c:v>
                </c:pt>
                <c:pt idx="3">
                  <c:v>LC 1.5mM </c:v>
                </c:pt>
                <c:pt idx="4">
                  <c:v>Nint 1uM </c:v>
                </c:pt>
                <c:pt idx="5">
                  <c:v>Pirf 2mM </c:v>
                </c:pt>
              </c:strCache>
            </c:strRef>
          </c:cat>
          <c:val>
            <c:numRef>
              <c:f>'Ct values and Analysis'!$AU$12:$AU$17</c:f>
              <c:numCache>
                <c:formatCode>0.000</c:formatCode>
                <c:ptCount val="6"/>
                <c:pt idx="0" formatCode="General">
                  <c:v>1</c:v>
                </c:pt>
                <c:pt idx="1">
                  <c:v>1.0441295492425071</c:v>
                </c:pt>
                <c:pt idx="2">
                  <c:v>0.64504952371969659</c:v>
                </c:pt>
                <c:pt idx="3">
                  <c:v>0.54139378617961287</c:v>
                </c:pt>
                <c:pt idx="4">
                  <c:v>0.46478142429881264</c:v>
                </c:pt>
                <c:pt idx="5">
                  <c:v>0.76964615157355099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3-0E42-B656-ED83C06EF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8841120"/>
        <c:axId val="1228447120"/>
      </c:barChart>
      <c:catAx>
        <c:axId val="122884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28447120"/>
        <c:crosses val="autoZero"/>
        <c:auto val="1"/>
        <c:lblAlgn val="ctr"/>
        <c:lblOffset val="100"/>
        <c:noMultiLvlLbl val="0"/>
      </c:catAx>
      <c:valAx>
        <c:axId val="122844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RQ  (fold change)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302828083989501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2884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ACTA2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'Ct values and Analysis'!$AS$20:$AS$25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0.28862447540710434</c:v>
                  </c:pt>
                  <c:pt idx="2">
                    <c:v>5.2964523956683135E-2</c:v>
                  </c:pt>
                  <c:pt idx="3">
                    <c:v>8.2261801845538635E-2</c:v>
                  </c:pt>
                  <c:pt idx="4">
                    <c:v>0.1806196757924407</c:v>
                  </c:pt>
                  <c:pt idx="5">
                    <c:v>0.23545071599155876</c:v>
                  </c:pt>
                </c:numCache>
              </c:numRef>
            </c:plus>
            <c:minus>
              <c:numRef>
                <c:f>'Ct values and Analysis'!$AS$20:$AS$25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0.28862447540710434</c:v>
                  </c:pt>
                  <c:pt idx="2">
                    <c:v>5.2964523956683135E-2</c:v>
                  </c:pt>
                  <c:pt idx="3">
                    <c:v>8.2261801845538635E-2</c:v>
                  </c:pt>
                  <c:pt idx="4">
                    <c:v>0.1806196757924407</c:v>
                  </c:pt>
                  <c:pt idx="5">
                    <c:v>0.23545071599155876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'Ct values and Analysis'!$AQ$12:$AQ$17</c:f>
              <c:strCache>
                <c:ptCount val="6"/>
                <c:pt idx="0">
                  <c:v>Control </c:v>
                </c:pt>
                <c:pt idx="1">
                  <c:v>LC 10 mM</c:v>
                </c:pt>
                <c:pt idx="2">
                  <c:v>LC 5mM </c:v>
                </c:pt>
                <c:pt idx="3">
                  <c:v>LC 1.5mM </c:v>
                </c:pt>
                <c:pt idx="4">
                  <c:v>Nint 1uM </c:v>
                </c:pt>
                <c:pt idx="5">
                  <c:v>Pirf 2mM </c:v>
                </c:pt>
              </c:strCache>
            </c:strRef>
          </c:cat>
          <c:val>
            <c:numRef>
              <c:f>'Ct values and Analysis'!$AS$12:$AS$17</c:f>
              <c:numCache>
                <c:formatCode>0.000</c:formatCode>
                <c:ptCount val="6"/>
                <c:pt idx="0" formatCode="General">
                  <c:v>1</c:v>
                </c:pt>
                <c:pt idx="1">
                  <c:v>1.2606718285694243</c:v>
                </c:pt>
                <c:pt idx="2">
                  <c:v>0.69926891226998722</c:v>
                </c:pt>
                <c:pt idx="3">
                  <c:v>0.4579876805447734</c:v>
                </c:pt>
                <c:pt idx="4">
                  <c:v>0.62106979282237817</c:v>
                </c:pt>
                <c:pt idx="5">
                  <c:v>0.89997616888495546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E-FD4C-8000-A8371CA1B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5500256"/>
        <c:axId val="1247114480"/>
      </c:barChart>
      <c:catAx>
        <c:axId val="123550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47114480"/>
        <c:crosses val="autoZero"/>
        <c:auto val="1"/>
        <c:lblAlgn val="ctr"/>
        <c:lblOffset val="100"/>
        <c:noMultiLvlLbl val="0"/>
      </c:catAx>
      <c:valAx>
        <c:axId val="124711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RQ (fold change)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40466972878390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35500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TERC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'Ct values and Analysis'!$AW$20:$AW$25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0.14917799399932433</c:v>
                  </c:pt>
                  <c:pt idx="2">
                    <c:v>0.16182539365633242</c:v>
                  </c:pt>
                  <c:pt idx="3">
                    <c:v>0.31674666339264235</c:v>
                  </c:pt>
                  <c:pt idx="4">
                    <c:v>0.10280494291647961</c:v>
                  </c:pt>
                  <c:pt idx="5">
                    <c:v>0.44006928323162381</c:v>
                  </c:pt>
                </c:numCache>
              </c:numRef>
            </c:plus>
            <c:minus>
              <c:numRef>
                <c:f>'Ct values and Analysis'!$AW$20:$AW$25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0.14917799399932433</c:v>
                  </c:pt>
                  <c:pt idx="2">
                    <c:v>0.16182539365633242</c:v>
                  </c:pt>
                  <c:pt idx="3">
                    <c:v>0.31674666339264235</c:v>
                  </c:pt>
                  <c:pt idx="4">
                    <c:v>0.10280494291647961</c:v>
                  </c:pt>
                  <c:pt idx="5">
                    <c:v>0.44006928323162381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'Ct values and Analysis'!$AQ$12:$AQ$17</c:f>
              <c:strCache>
                <c:ptCount val="6"/>
                <c:pt idx="0">
                  <c:v>Control </c:v>
                </c:pt>
                <c:pt idx="1">
                  <c:v>LC 10 mM</c:v>
                </c:pt>
                <c:pt idx="2">
                  <c:v>LC 5mM </c:v>
                </c:pt>
                <c:pt idx="3">
                  <c:v>LC 1.5mM </c:v>
                </c:pt>
                <c:pt idx="4">
                  <c:v>Nint 1uM </c:v>
                </c:pt>
                <c:pt idx="5">
                  <c:v>Pirf 2mM </c:v>
                </c:pt>
              </c:strCache>
            </c:strRef>
          </c:cat>
          <c:val>
            <c:numRef>
              <c:f>'Ct values and Analysis'!$AW$12:$AW$17</c:f>
              <c:numCache>
                <c:formatCode>0.000</c:formatCode>
                <c:ptCount val="6"/>
                <c:pt idx="0" formatCode="General">
                  <c:v>1</c:v>
                </c:pt>
                <c:pt idx="1">
                  <c:v>2.1333130055255238</c:v>
                </c:pt>
                <c:pt idx="2">
                  <c:v>1.8553760696148773</c:v>
                </c:pt>
                <c:pt idx="3">
                  <c:v>1.8657637602602357</c:v>
                </c:pt>
                <c:pt idx="4">
                  <c:v>1.3894584359806563</c:v>
                </c:pt>
                <c:pt idx="5">
                  <c:v>2.3760219069055073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42-6442-BB0A-BFDA9AD51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4114480"/>
        <c:axId val="1304214256"/>
      </c:barChart>
      <c:catAx>
        <c:axId val="130411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4214256"/>
        <c:crosses val="autoZero"/>
        <c:auto val="1"/>
        <c:lblAlgn val="ctr"/>
        <c:lblOffset val="100"/>
        <c:noMultiLvlLbl val="0"/>
      </c:catAx>
      <c:valAx>
        <c:axId val="130421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RQ (fold change)</a:t>
                </a:r>
              </a:p>
            </c:rich>
          </c:tx>
          <c:layout>
            <c:manualLayout>
              <c:xMode val="edge"/>
              <c:yMode val="edge"/>
              <c:x val="1.1111111111111112E-2"/>
              <c:y val="0.335837343248760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411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DKC1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'Ct values and Analysis'!$AV$20:$AV$25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1.0688013296009573</c:v>
                  </c:pt>
                  <c:pt idx="2">
                    <c:v>0.3802766396274278</c:v>
                  </c:pt>
                  <c:pt idx="3">
                    <c:v>0.33486410758529722</c:v>
                  </c:pt>
                  <c:pt idx="4">
                    <c:v>1.4402739615451579</c:v>
                  </c:pt>
                  <c:pt idx="5">
                    <c:v>1.3511003418428551</c:v>
                  </c:pt>
                </c:numCache>
              </c:numRef>
            </c:plus>
            <c:minus>
              <c:numRef>
                <c:f>'Ct values and Analysis'!$AV$20:$AV$25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1.0688013296009573</c:v>
                  </c:pt>
                  <c:pt idx="2">
                    <c:v>0.3802766396274278</c:v>
                  </c:pt>
                  <c:pt idx="3">
                    <c:v>0.33486410758529722</c:v>
                  </c:pt>
                  <c:pt idx="4">
                    <c:v>1.4402739615451579</c:v>
                  </c:pt>
                  <c:pt idx="5">
                    <c:v>1.3511003418428551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'Ct values and Analysis'!$AQ$12:$AQ$17</c:f>
              <c:strCache>
                <c:ptCount val="6"/>
                <c:pt idx="0">
                  <c:v>Control </c:v>
                </c:pt>
                <c:pt idx="1">
                  <c:v>LC 10 mM</c:v>
                </c:pt>
                <c:pt idx="2">
                  <c:v>LC 5mM </c:v>
                </c:pt>
                <c:pt idx="3">
                  <c:v>LC 1.5mM </c:v>
                </c:pt>
                <c:pt idx="4">
                  <c:v>Nint 1uM </c:v>
                </c:pt>
                <c:pt idx="5">
                  <c:v>Pirf 2mM </c:v>
                </c:pt>
              </c:strCache>
            </c:strRef>
          </c:cat>
          <c:val>
            <c:numRef>
              <c:f>'Ct values and Analysis'!$AV$12:$AV$17</c:f>
              <c:numCache>
                <c:formatCode>0.000</c:formatCode>
                <c:ptCount val="6"/>
                <c:pt idx="0" formatCode="General">
                  <c:v>1</c:v>
                </c:pt>
                <c:pt idx="1">
                  <c:v>2.9073376660647008</c:v>
                </c:pt>
                <c:pt idx="2">
                  <c:v>2.8031942359412718</c:v>
                </c:pt>
                <c:pt idx="3">
                  <c:v>3.3594793739050854</c:v>
                </c:pt>
                <c:pt idx="4">
                  <c:v>5.7989051261318894</c:v>
                </c:pt>
                <c:pt idx="5">
                  <c:v>4.9455062454285086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48-6745-90E7-8572EA64E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9022832"/>
        <c:axId val="1279305808"/>
      </c:barChart>
      <c:catAx>
        <c:axId val="129902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79305808"/>
        <c:crosses val="autoZero"/>
        <c:auto val="1"/>
        <c:lblAlgn val="ctr"/>
        <c:lblOffset val="100"/>
        <c:noMultiLvlLbl val="0"/>
      </c:catAx>
      <c:valAx>
        <c:axId val="127930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RQ (fold change)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21948454359871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902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COL1A1</a:t>
            </a:r>
          </a:p>
        </c:rich>
      </c:tx>
      <c:layout>
        <c:manualLayout>
          <c:xMode val="edge"/>
          <c:yMode val="edge"/>
          <c:x val="0.43502077865266847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'Ct values and Analysis'!$AT$20:$AT$25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0.10994726414148112</c:v>
                  </c:pt>
                  <c:pt idx="2">
                    <c:v>9.0782850935149748E-2</c:v>
                  </c:pt>
                  <c:pt idx="3">
                    <c:v>0.13037290885578295</c:v>
                  </c:pt>
                  <c:pt idx="4">
                    <c:v>0.69722062850221922</c:v>
                  </c:pt>
                  <c:pt idx="5">
                    <c:v>1.3961504526149222</c:v>
                  </c:pt>
                </c:numCache>
              </c:numRef>
            </c:plus>
            <c:minus>
              <c:numRef>
                <c:f>'Ct values and Analysis'!$AT$20:$AT$25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0.10994726414148112</c:v>
                  </c:pt>
                  <c:pt idx="2">
                    <c:v>9.0782850935149748E-2</c:v>
                  </c:pt>
                  <c:pt idx="3">
                    <c:v>0.13037290885578295</c:v>
                  </c:pt>
                  <c:pt idx="4">
                    <c:v>0.69722062850221922</c:v>
                  </c:pt>
                  <c:pt idx="5">
                    <c:v>1.3961504526149222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'Ct values and Analysis'!$AQ$12:$AQ$17</c:f>
              <c:strCache>
                <c:ptCount val="6"/>
                <c:pt idx="0">
                  <c:v>Control </c:v>
                </c:pt>
                <c:pt idx="1">
                  <c:v>LC 10 mM</c:v>
                </c:pt>
                <c:pt idx="2">
                  <c:v>LC 5mM </c:v>
                </c:pt>
                <c:pt idx="3">
                  <c:v>LC 1.5mM </c:v>
                </c:pt>
                <c:pt idx="4">
                  <c:v>Nint 1uM </c:v>
                </c:pt>
                <c:pt idx="5">
                  <c:v>Pirf 2mM </c:v>
                </c:pt>
              </c:strCache>
            </c:strRef>
          </c:cat>
          <c:val>
            <c:numRef>
              <c:f>'Ct values and Analysis'!$AT$12:$AT$17</c:f>
              <c:numCache>
                <c:formatCode>0.000</c:formatCode>
                <c:ptCount val="6"/>
                <c:pt idx="0" formatCode="General">
                  <c:v>1</c:v>
                </c:pt>
                <c:pt idx="1">
                  <c:v>1.1159342708901343</c:v>
                </c:pt>
                <c:pt idx="2">
                  <c:v>1.0820308855957024</c:v>
                </c:pt>
                <c:pt idx="3">
                  <c:v>0.89525470189234746</c:v>
                </c:pt>
                <c:pt idx="4">
                  <c:v>2.69453655853725</c:v>
                </c:pt>
                <c:pt idx="5">
                  <c:v>5.6544813238815452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3-AF4B-B21E-1A6B4B6D5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9906063"/>
        <c:axId val="343749951"/>
      </c:barChart>
      <c:catAx>
        <c:axId val="339906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3749951"/>
        <c:crosses val="autoZero"/>
        <c:auto val="1"/>
        <c:lblAlgn val="ctr"/>
        <c:lblOffset val="100"/>
        <c:noMultiLvlLbl val="0"/>
      </c:catAx>
      <c:valAx>
        <c:axId val="343749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RQ (fold change)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31207713619130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9906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1</xdr:row>
      <xdr:rowOff>76200</xdr:rowOff>
    </xdr:from>
    <xdr:to>
      <xdr:col>1</xdr:col>
      <xdr:colOff>2543178</xdr:colOff>
      <xdr:row>3</xdr:row>
      <xdr:rowOff>76231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B7F036-9783-3740-A725-7187D7A5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330200"/>
          <a:ext cx="2479678" cy="406431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</xdr:col>
      <xdr:colOff>5715000</xdr:colOff>
      <xdr:row>0</xdr:row>
      <xdr:rowOff>228600</xdr:rowOff>
    </xdr:from>
    <xdr:to>
      <xdr:col>3</xdr:col>
      <xdr:colOff>0</xdr:colOff>
      <xdr:row>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259BDC7-3981-662D-9272-CFFF8C1F93BF}"/>
            </a:ext>
          </a:extLst>
        </xdr:cNvPr>
        <xdr:cNvSpPr txBox="1"/>
      </xdr:nvSpPr>
      <xdr:spPr>
        <a:xfrm>
          <a:off x="5969000" y="228600"/>
          <a:ext cx="1701800" cy="431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i="0" u="none" strike="noStrike">
              <a:solidFill>
                <a:srgbClr val="C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CONFIDENTIAL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387840</xdr:colOff>
      <xdr:row>27</xdr:row>
      <xdr:rowOff>26423</xdr:rowOff>
    </xdr:from>
    <xdr:to>
      <xdr:col>61</xdr:col>
      <xdr:colOff>607595</xdr:colOff>
      <xdr:row>40</xdr:row>
      <xdr:rowOff>115324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04605EA-2ADF-1121-A8A5-B77567C6BE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172768</xdr:colOff>
      <xdr:row>27</xdr:row>
      <xdr:rowOff>39123</xdr:rowOff>
    </xdr:from>
    <xdr:to>
      <xdr:col>48</xdr:col>
      <xdr:colOff>630928</xdr:colOff>
      <xdr:row>40</xdr:row>
      <xdr:rowOff>129128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B19A72A-A216-BF86-B6BD-7AC7FB349B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719276</xdr:colOff>
      <xdr:row>42</xdr:row>
      <xdr:rowOff>30590</xdr:rowOff>
    </xdr:from>
    <xdr:to>
      <xdr:col>55</xdr:col>
      <xdr:colOff>227986</xdr:colOff>
      <xdr:row>55</xdr:row>
      <xdr:rowOff>67285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91E9894-826A-4D82-6C4C-70BFB070A6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205347</xdr:colOff>
      <xdr:row>42</xdr:row>
      <xdr:rowOff>5188</xdr:rowOff>
    </xdr:from>
    <xdr:to>
      <xdr:col>48</xdr:col>
      <xdr:colOff>660746</xdr:colOff>
      <xdr:row>55</xdr:row>
      <xdr:rowOff>24766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9D97FB6-C747-C9E7-C688-CFAAE35124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698017</xdr:colOff>
      <xdr:row>27</xdr:row>
      <xdr:rowOff>36637</xdr:rowOff>
    </xdr:from>
    <xdr:to>
      <xdr:col>55</xdr:col>
      <xdr:colOff>192923</xdr:colOff>
      <xdr:row>41</xdr:row>
      <xdr:rowOff>25895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083786-8545-54A5-6F5C-FC80FE0C09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4FB1-D661-8D40-AB56-E180F30E29A9}">
  <dimension ref="A1:Z14"/>
  <sheetViews>
    <sheetView workbookViewId="0">
      <selection activeCell="B19" sqref="B19"/>
    </sheetView>
  </sheetViews>
  <sheetFormatPr baseColWidth="10" defaultRowHeight="16" x14ac:dyDescent="0.2"/>
  <cols>
    <col min="1" max="1" width="3.33203125" style="30" customWidth="1"/>
    <col min="2" max="2" width="86.5" style="30" customWidth="1"/>
    <col min="3" max="26" width="10.83203125" style="30"/>
  </cols>
  <sheetData>
    <row r="1" spans="2:6" ht="20" customHeight="1" x14ac:dyDescent="0.2"/>
    <row r="2" spans="2:6" x14ac:dyDescent="0.2">
      <c r="B2" s="34"/>
      <c r="C2" s="35"/>
    </row>
    <row r="3" spans="2:6" x14ac:dyDescent="0.2">
      <c r="B3" s="36"/>
      <c r="C3" s="37"/>
    </row>
    <row r="4" spans="2:6" x14ac:dyDescent="0.2">
      <c r="B4" s="36"/>
      <c r="C4" s="37"/>
    </row>
    <row r="5" spans="2:6" ht="25" x14ac:dyDescent="0.2">
      <c r="B5" s="38" t="s">
        <v>46</v>
      </c>
      <c r="C5" s="118"/>
      <c r="F5" s="117"/>
    </row>
    <row r="6" spans="2:6" ht="20" x14ac:dyDescent="0.2">
      <c r="B6" s="39" t="s">
        <v>47</v>
      </c>
      <c r="C6" s="40"/>
    </row>
    <row r="7" spans="2:6" x14ac:dyDescent="0.2">
      <c r="B7" s="36"/>
      <c r="C7" s="37"/>
    </row>
    <row r="8" spans="2:6" ht="20" x14ac:dyDescent="0.2">
      <c r="B8" s="41" t="s">
        <v>97</v>
      </c>
      <c r="C8" s="42"/>
    </row>
    <row r="9" spans="2:6" ht="51" x14ac:dyDescent="0.2">
      <c r="B9" s="43" t="s">
        <v>96</v>
      </c>
      <c r="C9" s="44"/>
    </row>
    <row r="10" spans="2:6" ht="18" x14ac:dyDescent="0.2">
      <c r="B10" s="45"/>
      <c r="C10" s="46"/>
    </row>
    <row r="11" spans="2:6" ht="20" x14ac:dyDescent="0.2">
      <c r="B11" s="41" t="s">
        <v>98</v>
      </c>
      <c r="C11" s="46"/>
    </row>
    <row r="12" spans="2:6" ht="18" x14ac:dyDescent="0.2">
      <c r="B12" s="47" t="s">
        <v>104</v>
      </c>
      <c r="C12" s="46"/>
    </row>
    <row r="13" spans="2:6" ht="18" x14ac:dyDescent="0.2">
      <c r="B13" s="47" t="s">
        <v>51</v>
      </c>
      <c r="C13" s="46"/>
    </row>
    <row r="14" spans="2:6" ht="18" x14ac:dyDescent="0.2">
      <c r="B14" s="48"/>
      <c r="C14" s="4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2BB4-BAAF-9948-ADCD-2DF2C47882BD}">
  <dimension ref="A1:Z100"/>
  <sheetViews>
    <sheetView workbookViewId="0">
      <selection activeCell="B2" sqref="B2"/>
    </sheetView>
  </sheetViews>
  <sheetFormatPr baseColWidth="10" defaultRowHeight="16" x14ac:dyDescent="0.2"/>
  <cols>
    <col min="1" max="1" width="3.5" style="31" customWidth="1"/>
    <col min="2" max="2" width="33.83203125" style="31" customWidth="1"/>
    <col min="3" max="3" width="19.6640625" style="31" customWidth="1"/>
    <col min="4" max="4" width="13.83203125" style="31" customWidth="1"/>
    <col min="5" max="5" width="13.6640625" style="31" customWidth="1"/>
    <col min="6" max="6" width="19.6640625" style="31" customWidth="1"/>
    <col min="7" max="26" width="10.83203125" style="31"/>
    <col min="27" max="16384" width="10.83203125" style="1"/>
  </cols>
  <sheetData>
    <row r="1" spans="2:6" s="31" customFormat="1" x14ac:dyDescent="0.2"/>
    <row r="2" spans="2:6" ht="18" x14ac:dyDescent="0.2">
      <c r="B2" s="105" t="s">
        <v>103</v>
      </c>
    </row>
    <row r="3" spans="2:6" ht="18" x14ac:dyDescent="0.2">
      <c r="B3" s="106" t="s">
        <v>99</v>
      </c>
      <c r="D3" s="106" t="s">
        <v>73</v>
      </c>
    </row>
    <row r="4" spans="2:6" ht="18" x14ac:dyDescent="0.2">
      <c r="B4" s="106"/>
      <c r="D4" s="106"/>
    </row>
    <row r="5" spans="2:6" ht="19" x14ac:dyDescent="0.2">
      <c r="B5" s="107" t="s">
        <v>102</v>
      </c>
      <c r="C5" s="108" t="s">
        <v>48</v>
      </c>
      <c r="D5" s="108" t="s">
        <v>49</v>
      </c>
      <c r="E5" s="108" t="s">
        <v>50</v>
      </c>
      <c r="F5" s="108" t="s">
        <v>100</v>
      </c>
    </row>
    <row r="6" spans="2:6" x14ac:dyDescent="0.2">
      <c r="B6" s="109" t="s">
        <v>71</v>
      </c>
      <c r="C6" s="110">
        <v>2.16</v>
      </c>
      <c r="D6" s="110">
        <v>2.21</v>
      </c>
      <c r="E6" s="110">
        <v>1.02</v>
      </c>
      <c r="F6" s="111">
        <v>88.323999999999998</v>
      </c>
    </row>
    <row r="7" spans="2:6" x14ac:dyDescent="0.2">
      <c r="B7" s="109" t="s">
        <v>72</v>
      </c>
      <c r="C7" s="110">
        <v>2.12</v>
      </c>
      <c r="D7" s="110">
        <v>2.93</v>
      </c>
      <c r="E7" s="110">
        <v>1.38</v>
      </c>
      <c r="F7" s="111">
        <v>117.154</v>
      </c>
    </row>
    <row r="8" spans="2:6" x14ac:dyDescent="0.2">
      <c r="B8" s="109" t="s">
        <v>59</v>
      </c>
      <c r="C8" s="110">
        <v>2.12</v>
      </c>
      <c r="D8" s="110">
        <v>1.76</v>
      </c>
      <c r="E8" s="110">
        <v>0.83</v>
      </c>
      <c r="F8" s="111">
        <v>70.278999999999996</v>
      </c>
    </row>
    <row r="9" spans="2:6" x14ac:dyDescent="0.2">
      <c r="B9" s="109" t="s">
        <v>60</v>
      </c>
      <c r="C9" s="110">
        <v>2.12</v>
      </c>
      <c r="D9" s="110">
        <v>2.09</v>
      </c>
      <c r="E9" s="110">
        <v>0.98</v>
      </c>
      <c r="F9" s="111">
        <v>83.402000000000001</v>
      </c>
    </row>
    <row r="10" spans="2:6" x14ac:dyDescent="0.2">
      <c r="B10" s="109" t="s">
        <v>61</v>
      </c>
      <c r="C10" s="110">
        <v>2.13</v>
      </c>
      <c r="D10" s="110">
        <v>1.57</v>
      </c>
      <c r="E10" s="110">
        <v>0.74</v>
      </c>
      <c r="F10" s="111">
        <v>62.82</v>
      </c>
    </row>
    <row r="11" spans="2:6" x14ac:dyDescent="0.2">
      <c r="B11" s="109" t="s">
        <v>62</v>
      </c>
      <c r="C11" s="110">
        <v>2.11</v>
      </c>
      <c r="D11" s="110">
        <v>2.09</v>
      </c>
      <c r="E11" s="110">
        <v>0.99</v>
      </c>
      <c r="F11" s="111">
        <v>83.671000000000006</v>
      </c>
    </row>
    <row r="12" spans="2:6" x14ac:dyDescent="0.2">
      <c r="B12" s="109" t="s">
        <v>63</v>
      </c>
      <c r="C12" s="110">
        <v>2.12</v>
      </c>
      <c r="D12" s="110">
        <v>2.14</v>
      </c>
      <c r="E12" s="110">
        <v>1.01</v>
      </c>
      <c r="F12" s="111">
        <v>85.727000000000004</v>
      </c>
    </row>
    <row r="13" spans="2:6" x14ac:dyDescent="0.2">
      <c r="B13" s="109" t="s">
        <v>64</v>
      </c>
      <c r="C13" s="110">
        <v>2.11</v>
      </c>
      <c r="D13" s="110">
        <v>1.88</v>
      </c>
      <c r="E13" s="110">
        <v>0.89</v>
      </c>
      <c r="F13" s="111">
        <v>75.063999999999993</v>
      </c>
    </row>
    <row r="14" spans="2:6" x14ac:dyDescent="0.2">
      <c r="B14" s="109" t="s">
        <v>65</v>
      </c>
      <c r="C14" s="110">
        <v>2.08</v>
      </c>
      <c r="D14" s="110">
        <v>2.58</v>
      </c>
      <c r="E14" s="110">
        <v>1.24</v>
      </c>
      <c r="F14" s="111">
        <v>103.15</v>
      </c>
    </row>
    <row r="15" spans="2:6" x14ac:dyDescent="0.2">
      <c r="B15" s="109" t="s">
        <v>66</v>
      </c>
      <c r="C15" s="110">
        <v>2.09</v>
      </c>
      <c r="D15" s="110">
        <v>3.15</v>
      </c>
      <c r="E15" s="110">
        <v>1.51</v>
      </c>
      <c r="F15" s="111">
        <v>126.087</v>
      </c>
    </row>
    <row r="16" spans="2:6" x14ac:dyDescent="0.2">
      <c r="B16" s="109" t="s">
        <v>67</v>
      </c>
      <c r="C16" s="110">
        <v>2.1</v>
      </c>
      <c r="D16" s="110">
        <v>1.82</v>
      </c>
      <c r="E16" s="110">
        <v>0.86</v>
      </c>
      <c r="F16" s="111">
        <v>72.713999999999999</v>
      </c>
    </row>
    <row r="17" spans="2:6" x14ac:dyDescent="0.2">
      <c r="B17" s="109" t="s">
        <v>68</v>
      </c>
      <c r="C17" s="110">
        <v>2.1</v>
      </c>
      <c r="D17" s="110">
        <v>1.78</v>
      </c>
      <c r="E17" s="110">
        <v>0.85</v>
      </c>
      <c r="F17" s="111">
        <v>71.215000000000003</v>
      </c>
    </row>
    <row r="18" spans="2:6" x14ac:dyDescent="0.2">
      <c r="B18" s="109" t="s">
        <v>69</v>
      </c>
      <c r="C18" s="110">
        <v>2.12</v>
      </c>
      <c r="D18" s="110">
        <v>1.97</v>
      </c>
      <c r="E18" s="110">
        <v>0.93</v>
      </c>
      <c r="F18" s="111">
        <v>78.884</v>
      </c>
    </row>
    <row r="19" spans="2:6" x14ac:dyDescent="0.2">
      <c r="B19" s="109" t="s">
        <v>70</v>
      </c>
      <c r="C19" s="110">
        <v>2.12</v>
      </c>
      <c r="D19" s="110">
        <v>2.4300000000000002</v>
      </c>
      <c r="E19" s="110">
        <v>1.1499999999999999</v>
      </c>
      <c r="F19" s="111">
        <v>97.381</v>
      </c>
    </row>
    <row r="20" spans="2:6" x14ac:dyDescent="0.2">
      <c r="B20" s="109" t="s">
        <v>52</v>
      </c>
      <c r="C20" s="110">
        <v>2.1</v>
      </c>
      <c r="D20" s="110">
        <v>1.32</v>
      </c>
      <c r="E20" s="110">
        <v>0.63</v>
      </c>
      <c r="F20" s="111">
        <v>52.904000000000003</v>
      </c>
    </row>
    <row r="21" spans="2:6" x14ac:dyDescent="0.2">
      <c r="B21" s="109" t="s">
        <v>101</v>
      </c>
      <c r="C21" s="110">
        <v>2.12</v>
      </c>
      <c r="D21" s="110">
        <v>1.1100000000000001</v>
      </c>
      <c r="E21" s="110">
        <v>0.52</v>
      </c>
      <c r="F21" s="111">
        <v>44.305999999999997</v>
      </c>
    </row>
    <row r="22" spans="2:6" x14ac:dyDescent="0.2">
      <c r="B22" s="109" t="s">
        <v>53</v>
      </c>
      <c r="C22" s="110">
        <v>2.12</v>
      </c>
      <c r="D22" s="110">
        <v>1.48</v>
      </c>
      <c r="E22" s="110">
        <v>0.7</v>
      </c>
      <c r="F22" s="111">
        <v>59.115000000000002</v>
      </c>
    </row>
    <row r="23" spans="2:6" x14ac:dyDescent="0.2">
      <c r="B23" s="109" t="s">
        <v>54</v>
      </c>
      <c r="C23" s="110">
        <v>2.27</v>
      </c>
      <c r="D23" s="110">
        <v>0.23</v>
      </c>
      <c r="E23" s="110">
        <v>0.1</v>
      </c>
      <c r="F23" s="111">
        <v>9.3469999999999995</v>
      </c>
    </row>
    <row r="24" spans="2:6" x14ac:dyDescent="0.2">
      <c r="B24" s="109" t="s">
        <v>55</v>
      </c>
      <c r="C24" s="110">
        <v>2.13</v>
      </c>
      <c r="D24" s="110">
        <v>1.61</v>
      </c>
      <c r="E24" s="110">
        <v>0.76</v>
      </c>
      <c r="F24" s="111">
        <v>64.546000000000006</v>
      </c>
    </row>
    <row r="25" spans="2:6" x14ac:dyDescent="0.2">
      <c r="B25" s="109" t="s">
        <v>56</v>
      </c>
      <c r="C25" s="110">
        <v>2.13</v>
      </c>
      <c r="D25" s="110">
        <v>1.77</v>
      </c>
      <c r="E25" s="110">
        <v>0.83</v>
      </c>
      <c r="F25" s="111">
        <v>70.924000000000007</v>
      </c>
    </row>
    <row r="26" spans="2:6" x14ac:dyDescent="0.2">
      <c r="B26" s="109" t="s">
        <v>57</v>
      </c>
      <c r="C26" s="110">
        <v>2.11</v>
      </c>
      <c r="D26" s="110">
        <v>1.21</v>
      </c>
      <c r="E26" s="110">
        <v>0.56999999999999995</v>
      </c>
      <c r="F26" s="111">
        <v>48.41</v>
      </c>
    </row>
    <row r="27" spans="2:6" x14ac:dyDescent="0.2">
      <c r="B27" s="109" t="s">
        <v>58</v>
      </c>
      <c r="C27" s="110">
        <v>2.19</v>
      </c>
      <c r="D27" s="110">
        <v>0.59</v>
      </c>
      <c r="E27" s="110">
        <v>0.27</v>
      </c>
      <c r="F27" s="111">
        <v>23.472999999999999</v>
      </c>
    </row>
    <row r="28" spans="2:6" s="31" customFormat="1" x14ac:dyDescent="0.2"/>
    <row r="29" spans="2:6" s="31" customFormat="1" x14ac:dyDescent="0.2"/>
    <row r="30" spans="2:6" s="31" customFormat="1" x14ac:dyDescent="0.2"/>
    <row r="31" spans="2:6" s="31" customFormat="1" x14ac:dyDescent="0.2"/>
    <row r="32" spans="2:6" s="31" customFormat="1" x14ac:dyDescent="0.2"/>
    <row r="33" s="31" customFormat="1" x14ac:dyDescent="0.2"/>
    <row r="34" s="31" customFormat="1" x14ac:dyDescent="0.2"/>
    <row r="35" s="31" customFormat="1" x14ac:dyDescent="0.2"/>
    <row r="36" s="31" customFormat="1" x14ac:dyDescent="0.2"/>
    <row r="37" s="31" customFormat="1" x14ac:dyDescent="0.2"/>
    <row r="38" s="31" customFormat="1" x14ac:dyDescent="0.2"/>
    <row r="39" s="31" customFormat="1" x14ac:dyDescent="0.2"/>
    <row r="40" s="31" customFormat="1" x14ac:dyDescent="0.2"/>
    <row r="41" s="31" customFormat="1" x14ac:dyDescent="0.2"/>
    <row r="42" s="31" customFormat="1" x14ac:dyDescent="0.2"/>
    <row r="43" s="31" customFormat="1" x14ac:dyDescent="0.2"/>
    <row r="44" s="31" customFormat="1" x14ac:dyDescent="0.2"/>
    <row r="45" s="31" customFormat="1" x14ac:dyDescent="0.2"/>
    <row r="46" s="31" customFormat="1" x14ac:dyDescent="0.2"/>
    <row r="47" s="31" customFormat="1" x14ac:dyDescent="0.2"/>
    <row r="48" s="31" customFormat="1" x14ac:dyDescent="0.2"/>
    <row r="49" s="31" customFormat="1" x14ac:dyDescent="0.2"/>
    <row r="50" s="31" customFormat="1" x14ac:dyDescent="0.2"/>
    <row r="51" s="31" customFormat="1" x14ac:dyDescent="0.2"/>
    <row r="52" s="31" customFormat="1" x14ac:dyDescent="0.2"/>
    <row r="53" s="31" customFormat="1" x14ac:dyDescent="0.2"/>
    <row r="54" s="31" customFormat="1" x14ac:dyDescent="0.2"/>
    <row r="55" s="31" customFormat="1" x14ac:dyDescent="0.2"/>
    <row r="56" s="31" customFormat="1" x14ac:dyDescent="0.2"/>
    <row r="57" s="31" customFormat="1" x14ac:dyDescent="0.2"/>
    <row r="58" s="31" customFormat="1" x14ac:dyDescent="0.2"/>
    <row r="59" s="31" customFormat="1" x14ac:dyDescent="0.2"/>
    <row r="60" s="31" customFormat="1" x14ac:dyDescent="0.2"/>
    <row r="61" s="31" customFormat="1" x14ac:dyDescent="0.2"/>
    <row r="62" s="31" customFormat="1" x14ac:dyDescent="0.2"/>
    <row r="63" s="31" customFormat="1" x14ac:dyDescent="0.2"/>
    <row r="64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4E711-7080-694A-BCF3-B8DE9586CBAE}">
  <dimension ref="A1:BZ200"/>
  <sheetViews>
    <sheetView tabSelected="1" topLeftCell="AO1" zoomScale="63" workbookViewId="0">
      <selection activeCell="BA13" sqref="BA13"/>
    </sheetView>
  </sheetViews>
  <sheetFormatPr baseColWidth="10" defaultRowHeight="13" x14ac:dyDescent="0.15"/>
  <cols>
    <col min="1" max="1" width="3.1640625" style="116" customWidth="1"/>
    <col min="2" max="2" width="32.83203125" style="100" customWidth="1"/>
    <col min="3" max="41" width="10.83203125" style="100"/>
    <col min="42" max="42" width="10.83203125" style="116"/>
    <col min="43" max="48" width="10.83203125" style="100"/>
    <col min="49" max="49" width="12.1640625" style="100" customWidth="1"/>
    <col min="50" max="50" width="10.83203125" style="100"/>
    <col min="51" max="57" width="10.83203125" style="116"/>
    <col min="58" max="58" width="12.1640625" style="116" bestFit="1" customWidth="1"/>
    <col min="59" max="59" width="13.83203125" style="116" customWidth="1"/>
    <col min="60" max="78" width="10.83203125" style="116"/>
    <col min="79" max="16384" width="10.83203125" style="100"/>
  </cols>
  <sheetData>
    <row r="1" spans="2:50" s="116" customFormat="1" x14ac:dyDescent="0.15"/>
    <row r="2" spans="2:50" s="116" customFormat="1" ht="18" x14ac:dyDescent="0.2">
      <c r="B2" s="33" t="s">
        <v>115</v>
      </c>
    </row>
    <row r="3" spans="2:50" s="116" customFormat="1" ht="18" x14ac:dyDescent="0.2">
      <c r="B3" s="32"/>
      <c r="H3" s="119"/>
      <c r="Y3" s="119"/>
      <c r="AM3" s="119"/>
      <c r="AN3" s="119"/>
      <c r="AO3" s="119"/>
      <c r="AP3" s="119"/>
      <c r="AQ3" s="119"/>
    </row>
    <row r="4" spans="2:50" s="116" customFormat="1" ht="18" x14ac:dyDescent="0.2">
      <c r="B4" s="32" t="s">
        <v>105</v>
      </c>
    </row>
    <row r="5" spans="2:50" s="116" customFormat="1" ht="18" x14ac:dyDescent="0.2">
      <c r="B5" s="32" t="s">
        <v>106</v>
      </c>
    </row>
    <row r="6" spans="2:50" s="116" customFormat="1" ht="18" x14ac:dyDescent="0.2">
      <c r="B6" s="32" t="s">
        <v>116</v>
      </c>
    </row>
    <row r="7" spans="2:50" s="116" customFormat="1" ht="18" x14ac:dyDescent="0.2">
      <c r="B7" s="32" t="s">
        <v>117</v>
      </c>
    </row>
    <row r="8" spans="2:50" s="116" customFormat="1" ht="18" x14ac:dyDescent="0.2">
      <c r="B8" s="32" t="s">
        <v>107</v>
      </c>
    </row>
    <row r="9" spans="2:50" s="116" customFormat="1" ht="14" thickBot="1" x14ac:dyDescent="0.2"/>
    <row r="10" spans="2:50" ht="14" thickBot="1" x14ac:dyDescent="0.2">
      <c r="B10" s="116"/>
      <c r="C10" s="167" t="s">
        <v>1</v>
      </c>
      <c r="D10" s="169"/>
      <c r="E10" s="169"/>
      <c r="F10" s="169"/>
      <c r="G10" s="169"/>
      <c r="H10" s="169"/>
      <c r="I10" s="170"/>
      <c r="J10" s="167" t="s">
        <v>2</v>
      </c>
      <c r="K10" s="169"/>
      <c r="L10" s="169"/>
      <c r="M10" s="169"/>
      <c r="N10" s="169"/>
      <c r="O10" s="169"/>
      <c r="P10" s="170"/>
      <c r="Q10" s="167" t="s">
        <v>3</v>
      </c>
      <c r="R10" s="168"/>
      <c r="S10" s="168"/>
      <c r="T10" s="169"/>
      <c r="U10" s="169"/>
      <c r="V10" s="169"/>
      <c r="W10" s="172" t="s">
        <v>4</v>
      </c>
      <c r="X10" s="173"/>
      <c r="Y10" s="173"/>
      <c r="Z10" s="173"/>
      <c r="AA10" s="173"/>
      <c r="AB10" s="174"/>
      <c r="AC10" s="175" t="s">
        <v>5</v>
      </c>
      <c r="AD10" s="176"/>
      <c r="AE10" s="176"/>
      <c r="AF10" s="176"/>
      <c r="AG10" s="176"/>
      <c r="AH10" s="177"/>
      <c r="AI10" s="178" t="s">
        <v>6</v>
      </c>
      <c r="AJ10" s="179"/>
      <c r="AK10" s="179"/>
      <c r="AL10" s="179"/>
      <c r="AM10" s="179"/>
      <c r="AN10" s="179"/>
      <c r="AO10" s="158"/>
      <c r="AQ10" s="112" t="s">
        <v>0</v>
      </c>
      <c r="AR10" s="113"/>
      <c r="AS10" s="116"/>
      <c r="AT10" s="116"/>
      <c r="AU10" s="116"/>
      <c r="AV10" s="116"/>
      <c r="AW10" s="116"/>
      <c r="AX10" s="116"/>
    </row>
    <row r="11" spans="2:50" x14ac:dyDescent="0.15">
      <c r="B11" s="180" t="s">
        <v>102</v>
      </c>
      <c r="C11" s="52" t="s">
        <v>8</v>
      </c>
      <c r="D11" s="50" t="s">
        <v>11</v>
      </c>
      <c r="E11" s="51" t="s">
        <v>7</v>
      </c>
      <c r="F11" s="50" t="s">
        <v>12</v>
      </c>
      <c r="G11" s="50" t="s">
        <v>9</v>
      </c>
      <c r="H11" s="50" t="s">
        <v>10</v>
      </c>
      <c r="I11" s="54" t="s">
        <v>13</v>
      </c>
      <c r="J11" s="52" t="s">
        <v>8</v>
      </c>
      <c r="K11" s="50" t="s">
        <v>11</v>
      </c>
      <c r="L11" s="53" t="s">
        <v>7</v>
      </c>
      <c r="M11" s="50" t="s">
        <v>12</v>
      </c>
      <c r="N11" s="50" t="s">
        <v>9</v>
      </c>
      <c r="O11" s="50" t="s">
        <v>10</v>
      </c>
      <c r="P11" s="54" t="s">
        <v>13</v>
      </c>
      <c r="Q11" s="52" t="s">
        <v>8</v>
      </c>
      <c r="R11" s="60" t="s">
        <v>11</v>
      </c>
      <c r="S11" s="60" t="s">
        <v>7</v>
      </c>
      <c r="T11" s="138" t="s">
        <v>12</v>
      </c>
      <c r="U11" s="50" t="s">
        <v>9</v>
      </c>
      <c r="V11" s="50" t="s">
        <v>10</v>
      </c>
      <c r="W11" s="55" t="s">
        <v>8</v>
      </c>
      <c r="X11" s="56" t="s">
        <v>11</v>
      </c>
      <c r="Y11" s="57" t="s">
        <v>7</v>
      </c>
      <c r="Z11" s="56" t="s">
        <v>12</v>
      </c>
      <c r="AA11" s="56" t="s">
        <v>9</v>
      </c>
      <c r="AB11" s="58" t="s">
        <v>10</v>
      </c>
      <c r="AC11" s="52" t="s">
        <v>8</v>
      </c>
      <c r="AD11" s="50" t="s">
        <v>11</v>
      </c>
      <c r="AE11" s="51" t="s">
        <v>7</v>
      </c>
      <c r="AF11" s="50" t="s">
        <v>12</v>
      </c>
      <c r="AG11" s="50" t="s">
        <v>9</v>
      </c>
      <c r="AH11" s="50" t="s">
        <v>10</v>
      </c>
      <c r="AI11" s="59" t="s">
        <v>8</v>
      </c>
      <c r="AJ11" s="60" t="s">
        <v>11</v>
      </c>
      <c r="AK11" s="60" t="s">
        <v>7</v>
      </c>
      <c r="AL11" s="60" t="s">
        <v>12</v>
      </c>
      <c r="AM11" s="60" t="s">
        <v>9</v>
      </c>
      <c r="AN11" s="60" t="s">
        <v>10</v>
      </c>
      <c r="AO11" s="159"/>
      <c r="AQ11" s="171" t="s">
        <v>14</v>
      </c>
      <c r="AR11" s="171"/>
      <c r="AS11" s="190" t="s">
        <v>8</v>
      </c>
      <c r="AT11" s="190" t="s">
        <v>11</v>
      </c>
      <c r="AU11" s="190" t="s">
        <v>7</v>
      </c>
      <c r="AV11" s="190" t="s">
        <v>12</v>
      </c>
      <c r="AW11" s="190" t="s">
        <v>9</v>
      </c>
      <c r="AX11" s="190" t="s">
        <v>10</v>
      </c>
    </row>
    <row r="12" spans="2:50" x14ac:dyDescent="0.15">
      <c r="B12" s="181" t="s">
        <v>45</v>
      </c>
      <c r="C12" s="64">
        <v>26.252595901489258</v>
      </c>
      <c r="D12" s="62">
        <v>27.896282196044922</v>
      </c>
      <c r="E12" s="63">
        <v>20.631940841674805</v>
      </c>
      <c r="F12" s="62">
        <v>31.223566055297852</v>
      </c>
      <c r="G12" s="62">
        <v>29.801671981811523</v>
      </c>
      <c r="H12" s="62" t="s">
        <v>15</v>
      </c>
      <c r="I12" s="66">
        <v>20.662347793579102</v>
      </c>
      <c r="J12" s="64">
        <f>AVERAGE(C12:C15)</f>
        <v>26.24040699005127</v>
      </c>
      <c r="K12" s="62">
        <f>AVERAGE(D12:D15)</f>
        <v>27.94444465637207</v>
      </c>
      <c r="L12" s="65">
        <f>AVERAGE(E12:E15)</f>
        <v>20.865966320037842</v>
      </c>
      <c r="M12" s="62">
        <f>AVERAGE(F12:F15)</f>
        <v>31.125598907470703</v>
      </c>
      <c r="N12" s="62">
        <f>AVERAGE(G12:G15)</f>
        <v>29.709338665008545</v>
      </c>
      <c r="O12" s="62" t="s">
        <v>15</v>
      </c>
      <c r="P12" s="66">
        <f>AVERAGE(I12:I15)</f>
        <v>20.52417516708374</v>
      </c>
      <c r="Q12" s="64">
        <f>J12-$P$12</f>
        <v>5.7162318229675293</v>
      </c>
      <c r="R12" s="65">
        <f>K12-$P$12</f>
        <v>7.4202694892883301</v>
      </c>
      <c r="S12" s="65">
        <f>L12-$P$12</f>
        <v>0.34179115295410156</v>
      </c>
      <c r="T12" s="62">
        <f>M12-P12</f>
        <v>10.601423740386963</v>
      </c>
      <c r="U12" s="62">
        <f>N12-$P$12</f>
        <v>9.1851634979248047</v>
      </c>
      <c r="V12" s="62" t="s">
        <v>15</v>
      </c>
      <c r="W12" s="64">
        <f>Q12-5.716</f>
        <v>2.3182296752910503E-4</v>
      </c>
      <c r="X12" s="62">
        <f>R12-7.42</f>
        <v>2.6948928833014918E-4</v>
      </c>
      <c r="Y12" s="62">
        <f>S12-$S$12</f>
        <v>0</v>
      </c>
      <c r="Z12" s="62">
        <f>T12-T12</f>
        <v>0</v>
      </c>
      <c r="AA12" s="62">
        <f>U12-9.185</f>
        <v>1.6349792480419012E-4</v>
      </c>
      <c r="AB12" s="66" t="s">
        <v>15</v>
      </c>
      <c r="AC12" s="67">
        <f>2^(-(W12))</f>
        <v>0.99983932547320276</v>
      </c>
      <c r="AD12" s="68">
        <f>2^(-(X12))</f>
        <v>0.99981322170484099</v>
      </c>
      <c r="AE12" s="68">
        <f>2^(-(Y12))</f>
        <v>1</v>
      </c>
      <c r="AF12" s="68">
        <v>1</v>
      </c>
      <c r="AG12" s="68">
        <f>2^(-(AA12))</f>
        <v>0.99988667829578415</v>
      </c>
      <c r="AH12" s="69"/>
      <c r="AI12" s="142"/>
      <c r="AJ12" s="116"/>
      <c r="AK12" s="116"/>
      <c r="AL12" s="116"/>
      <c r="AM12" s="116"/>
      <c r="AN12" s="116"/>
      <c r="AO12" s="159"/>
      <c r="AQ12" s="114" t="s">
        <v>109</v>
      </c>
      <c r="AR12" s="102" t="s">
        <v>108</v>
      </c>
      <c r="AS12" s="102">
        <v>1</v>
      </c>
      <c r="AT12" s="102">
        <v>1</v>
      </c>
      <c r="AU12" s="102">
        <v>1</v>
      </c>
      <c r="AV12" s="102">
        <v>1</v>
      </c>
      <c r="AW12" s="102">
        <v>1</v>
      </c>
      <c r="AX12" s="102">
        <v>0</v>
      </c>
    </row>
    <row r="13" spans="2:50" x14ac:dyDescent="0.15">
      <c r="B13" s="181" t="s">
        <v>45</v>
      </c>
      <c r="C13" s="70">
        <v>26.172266006469727</v>
      </c>
      <c r="D13" s="65">
        <v>27.840599060058594</v>
      </c>
      <c r="E13" s="120">
        <v>20.923257827758789</v>
      </c>
      <c r="F13" s="65">
        <v>31.07319450378418</v>
      </c>
      <c r="G13" s="65">
        <v>29.625713348388672</v>
      </c>
      <c r="H13" s="65" t="s">
        <v>15</v>
      </c>
      <c r="I13" s="71">
        <v>20.628702163696289</v>
      </c>
      <c r="J13" s="70"/>
      <c r="K13" s="65"/>
      <c r="L13" s="65"/>
      <c r="M13" s="65"/>
      <c r="N13" s="65"/>
      <c r="O13" s="65"/>
      <c r="P13" s="71"/>
      <c r="Q13" s="70"/>
      <c r="R13" s="65"/>
      <c r="S13" s="65"/>
      <c r="T13" s="65"/>
      <c r="U13" s="65"/>
      <c r="V13" s="65"/>
      <c r="W13" s="70"/>
      <c r="X13" s="65"/>
      <c r="Y13" s="65"/>
      <c r="Z13" s="65"/>
      <c r="AA13" s="65"/>
      <c r="AB13" s="71"/>
      <c r="AC13" s="17"/>
      <c r="AD13" s="7"/>
      <c r="AE13" s="7"/>
      <c r="AF13" s="7"/>
      <c r="AG13" s="7"/>
      <c r="AH13" s="72"/>
      <c r="AI13" s="142"/>
      <c r="AJ13" s="116"/>
      <c r="AK13" s="116"/>
      <c r="AL13" s="116"/>
      <c r="AM13" s="116"/>
      <c r="AN13" s="116"/>
      <c r="AO13" s="159"/>
      <c r="AQ13" s="114" t="s">
        <v>110</v>
      </c>
      <c r="AR13" s="102" t="s">
        <v>108</v>
      </c>
      <c r="AS13" s="104">
        <f t="shared" ref="AS13:AX13" si="0">AI16</f>
        <v>1.2606718285694243</v>
      </c>
      <c r="AT13" s="104">
        <f t="shared" si="0"/>
        <v>1.1159342708901343</v>
      </c>
      <c r="AU13" s="104">
        <f t="shared" si="0"/>
        <v>1.0441295492425071</v>
      </c>
      <c r="AV13" s="104">
        <f t="shared" si="0"/>
        <v>2.9073376660647008</v>
      </c>
      <c r="AW13" s="104">
        <f t="shared" si="0"/>
        <v>2.1333130055255238</v>
      </c>
      <c r="AX13" s="102" t="str">
        <f t="shared" si="0"/>
        <v>Undetermined</v>
      </c>
    </row>
    <row r="14" spans="2:50" x14ac:dyDescent="0.15">
      <c r="B14" s="181" t="s">
        <v>45</v>
      </c>
      <c r="C14" s="70">
        <v>26.256875991821289</v>
      </c>
      <c r="D14" s="65">
        <v>28.112581253051758</v>
      </c>
      <c r="E14" s="120">
        <v>20.945693969726562</v>
      </c>
      <c r="F14" s="65">
        <v>31.031135559082031</v>
      </c>
      <c r="G14" s="65">
        <v>29.639432907104492</v>
      </c>
      <c r="H14" s="65" t="s">
        <v>15</v>
      </c>
      <c r="I14" s="71">
        <v>20.365177154541016</v>
      </c>
      <c r="J14" s="70"/>
      <c r="K14" s="65"/>
      <c r="L14" s="65"/>
      <c r="M14" s="65"/>
      <c r="N14" s="65"/>
      <c r="O14" s="65"/>
      <c r="P14" s="71"/>
      <c r="Q14" s="70"/>
      <c r="R14" s="65"/>
      <c r="S14" s="65"/>
      <c r="T14" s="65"/>
      <c r="U14" s="65"/>
      <c r="V14" s="65"/>
      <c r="W14" s="70"/>
      <c r="X14" s="65"/>
      <c r="Y14" s="65"/>
      <c r="Z14" s="65"/>
      <c r="AA14" s="65"/>
      <c r="AB14" s="71"/>
      <c r="AC14" s="17"/>
      <c r="AD14" s="7"/>
      <c r="AE14" s="7"/>
      <c r="AF14" s="7"/>
      <c r="AG14" s="7"/>
      <c r="AH14" s="72"/>
      <c r="AI14" s="142"/>
      <c r="AJ14" s="116"/>
      <c r="AK14" s="116"/>
      <c r="AL14" s="116"/>
      <c r="AM14" s="116"/>
      <c r="AN14" s="116"/>
      <c r="AO14" s="159"/>
      <c r="AQ14" s="114" t="s">
        <v>111</v>
      </c>
      <c r="AR14" s="102" t="s">
        <v>108</v>
      </c>
      <c r="AS14" s="104">
        <f t="shared" ref="AS14:AX14" si="1">AI32</f>
        <v>0.69926891226998722</v>
      </c>
      <c r="AT14" s="104">
        <f t="shared" si="1"/>
        <v>1.0820308855957024</v>
      </c>
      <c r="AU14" s="104">
        <f t="shared" si="1"/>
        <v>0.64504952371969659</v>
      </c>
      <c r="AV14" s="104">
        <f t="shared" si="1"/>
        <v>2.8031942359412718</v>
      </c>
      <c r="AW14" s="104">
        <f t="shared" si="1"/>
        <v>1.8553760696148773</v>
      </c>
      <c r="AX14" s="102" t="str">
        <f t="shared" si="1"/>
        <v>Undetermined</v>
      </c>
    </row>
    <row r="15" spans="2:50" ht="14" thickBot="1" x14ac:dyDescent="0.2">
      <c r="B15" s="182" t="s">
        <v>45</v>
      </c>
      <c r="C15" s="75">
        <v>26.279890060424805</v>
      </c>
      <c r="D15" s="73">
        <v>27.928316116333008</v>
      </c>
      <c r="E15" s="74">
        <v>20.962972640991211</v>
      </c>
      <c r="F15" s="73">
        <v>31.17449951171875</v>
      </c>
      <c r="G15" s="73">
        <v>29.770536422729492</v>
      </c>
      <c r="H15" s="73" t="s">
        <v>15</v>
      </c>
      <c r="I15" s="77">
        <v>20.440473556518555</v>
      </c>
      <c r="J15" s="75"/>
      <c r="K15" s="73"/>
      <c r="L15" s="76"/>
      <c r="M15" s="73"/>
      <c r="N15" s="73"/>
      <c r="O15" s="73"/>
      <c r="P15" s="77"/>
      <c r="Q15" s="75"/>
      <c r="R15" s="76"/>
      <c r="S15" s="76"/>
      <c r="T15" s="73"/>
      <c r="U15" s="73"/>
      <c r="V15" s="73"/>
      <c r="W15" s="75"/>
      <c r="X15" s="73"/>
      <c r="Y15" s="73"/>
      <c r="Z15" s="73"/>
      <c r="AA15" s="73"/>
      <c r="AB15" s="77"/>
      <c r="AC15" s="17"/>
      <c r="AD15" s="7"/>
      <c r="AE15" s="7"/>
      <c r="AF15" s="7"/>
      <c r="AG15" s="7"/>
      <c r="AH15" s="72"/>
      <c r="AI15" s="155"/>
      <c r="AJ15" s="156"/>
      <c r="AK15" s="156"/>
      <c r="AL15" s="156"/>
      <c r="AM15" s="156"/>
      <c r="AN15" s="156"/>
      <c r="AO15" s="160"/>
      <c r="AQ15" s="114" t="s">
        <v>112</v>
      </c>
      <c r="AR15" s="102" t="s">
        <v>108</v>
      </c>
      <c r="AS15" s="104">
        <f t="shared" ref="AS15:AX15" si="2">AI48</f>
        <v>0.4579876805447734</v>
      </c>
      <c r="AT15" s="104">
        <f t="shared" si="2"/>
        <v>0.89525470189234746</v>
      </c>
      <c r="AU15" s="104">
        <f t="shared" si="2"/>
        <v>0.54139378617961287</v>
      </c>
      <c r="AV15" s="104">
        <f t="shared" si="2"/>
        <v>3.3594793739050854</v>
      </c>
      <c r="AW15" s="104">
        <f t="shared" si="2"/>
        <v>1.8657637602602357</v>
      </c>
      <c r="AX15" s="102" t="str">
        <f t="shared" si="2"/>
        <v>Undetermined</v>
      </c>
    </row>
    <row r="16" spans="2:50" x14ac:dyDescent="0.15">
      <c r="B16" s="183" t="s">
        <v>74</v>
      </c>
      <c r="C16" s="121">
        <v>26.059341430664062</v>
      </c>
      <c r="D16" s="79">
        <v>27.804967880249023</v>
      </c>
      <c r="E16" s="80">
        <v>20.852882385253906</v>
      </c>
      <c r="F16" s="79">
        <v>32.904582977294922</v>
      </c>
      <c r="G16" s="79">
        <v>28.248250961303711</v>
      </c>
      <c r="H16" s="79" t="s">
        <v>15</v>
      </c>
      <c r="I16" s="122">
        <v>20.532493591308594</v>
      </c>
      <c r="J16" s="64">
        <f>AVERAGE(C16:C19)</f>
        <v>26.303591410319012</v>
      </c>
      <c r="K16" s="62">
        <f>AVERAGE(D16:D19)</f>
        <v>27.831459522247314</v>
      </c>
      <c r="L16" s="65">
        <f>AVERAGE(E16:E19)</f>
        <v>20.874485969543457</v>
      </c>
      <c r="M16" s="62">
        <f>AVERAGE(F16:F19)</f>
        <v>32.714042663574219</v>
      </c>
      <c r="N16" s="62">
        <f>AVERAGE(G16:G19)</f>
        <v>28.31773042678833</v>
      </c>
      <c r="O16" s="62" t="s">
        <v>15</v>
      </c>
      <c r="P16" s="66">
        <f>AVERAGE(I16:I19)</f>
        <v>20.392838478088379</v>
      </c>
      <c r="Q16" s="64">
        <f>J16-$P$16</f>
        <v>5.9107529322306327</v>
      </c>
      <c r="R16" s="65">
        <f>K16-$P$16</f>
        <v>7.4386210441589355</v>
      </c>
      <c r="S16" s="65">
        <f>L16-$P$16</f>
        <v>0.48164749145507812</v>
      </c>
      <c r="T16" s="62">
        <f>M16-P16</f>
        <v>12.32120418548584</v>
      </c>
      <c r="U16" s="62">
        <f>N16-$P$16</f>
        <v>7.9248919486999512</v>
      </c>
      <c r="V16" s="62" t="s">
        <v>15</v>
      </c>
      <c r="W16" s="64">
        <f>Q16-5.716</f>
        <v>0.1947529322306325</v>
      </c>
      <c r="X16" s="62">
        <f>R16-7.42</f>
        <v>1.8621044158935618E-2</v>
      </c>
      <c r="Y16" s="62">
        <f>S16-$S$12</f>
        <v>0.13985633850097656</v>
      </c>
      <c r="Z16" s="62">
        <f>T16-T12</f>
        <v>1.719780445098877</v>
      </c>
      <c r="AA16" s="62">
        <f>U16-9.185</f>
        <v>-1.2601080513000493</v>
      </c>
      <c r="AB16" s="66" t="s">
        <v>15</v>
      </c>
      <c r="AC16" s="145">
        <f>2^(-(W16))</f>
        <v>0.87372251186654382</v>
      </c>
      <c r="AD16" s="146">
        <f>2^(-(X16))</f>
        <v>0.98717581544927169</v>
      </c>
      <c r="AE16" s="146">
        <f>2^(-(Y16))</f>
        <v>0.90760952927012462</v>
      </c>
      <c r="AF16" s="146">
        <f>2^(-(Z16))</f>
        <v>0.30359491983030806</v>
      </c>
      <c r="AG16" s="146">
        <f>2^(-(AA16))</f>
        <v>2.3951367873775169</v>
      </c>
      <c r="AH16" s="147"/>
      <c r="AI16" s="152">
        <f>(AC16+AC20+AC24)/3</f>
        <v>1.2606718285694243</v>
      </c>
      <c r="AJ16" s="153">
        <f>(AD16+AD20+AD28)/3</f>
        <v>1.1159342708901343</v>
      </c>
      <c r="AK16" s="153">
        <f>(AE16+AE20+AE24)/3</f>
        <v>1.0441295492425071</v>
      </c>
      <c r="AL16" s="153">
        <f>(AF20+AF24+AF28)/3</f>
        <v>2.9073376660647008</v>
      </c>
      <c r="AM16" s="153">
        <f>(AG16+AG20+AG24)/3</f>
        <v>2.1333130055255238</v>
      </c>
      <c r="AN16" s="154" t="s">
        <v>15</v>
      </c>
      <c r="AO16" s="161" t="s">
        <v>17</v>
      </c>
      <c r="AQ16" s="114" t="s">
        <v>113</v>
      </c>
      <c r="AR16" s="102" t="s">
        <v>108</v>
      </c>
      <c r="AS16" s="104">
        <f t="shared" ref="AS16:AX16" si="3">AI64</f>
        <v>0.62106979282237817</v>
      </c>
      <c r="AT16" s="104">
        <f t="shared" si="3"/>
        <v>2.69453655853725</v>
      </c>
      <c r="AU16" s="104">
        <f t="shared" si="3"/>
        <v>0.46478142429881264</v>
      </c>
      <c r="AV16" s="104">
        <f t="shared" si="3"/>
        <v>5.7989051261318894</v>
      </c>
      <c r="AW16" s="104">
        <f t="shared" si="3"/>
        <v>1.3894584359806563</v>
      </c>
      <c r="AX16" s="102" t="str">
        <f t="shared" si="3"/>
        <v>Undetermined</v>
      </c>
    </row>
    <row r="17" spans="2:62" x14ac:dyDescent="0.15">
      <c r="B17" s="181" t="s">
        <v>75</v>
      </c>
      <c r="C17" s="70">
        <v>26.243804931640625</v>
      </c>
      <c r="D17" s="65">
        <v>27.763574600219727</v>
      </c>
      <c r="E17" s="120">
        <v>20.93269157409668</v>
      </c>
      <c r="F17" s="65">
        <v>32.696807861328125</v>
      </c>
      <c r="G17" s="65">
        <v>28.144735336303711</v>
      </c>
      <c r="H17" s="65" t="s">
        <v>15</v>
      </c>
      <c r="I17" s="71">
        <v>20.529331207275391</v>
      </c>
      <c r="J17" s="70"/>
      <c r="K17" s="65"/>
      <c r="L17" s="65"/>
      <c r="M17" s="65"/>
      <c r="N17" s="65"/>
      <c r="O17" s="65"/>
      <c r="P17" s="71"/>
      <c r="Q17" s="70"/>
      <c r="R17" s="65"/>
      <c r="S17" s="65"/>
      <c r="T17" s="65"/>
      <c r="U17" s="65"/>
      <c r="V17" s="65"/>
      <c r="W17" s="70"/>
      <c r="X17" s="65"/>
      <c r="Y17" s="65"/>
      <c r="Z17" s="65"/>
      <c r="AA17" s="65"/>
      <c r="AB17" s="71"/>
      <c r="AC17" s="17"/>
      <c r="AD17" s="7"/>
      <c r="AE17" s="7"/>
      <c r="AF17" s="7"/>
      <c r="AG17" s="7"/>
      <c r="AH17" s="148"/>
      <c r="AI17" s="101">
        <f>STDEV(AC16,AC20,AC24)</f>
        <v>0.49932034245429047</v>
      </c>
      <c r="AJ17" s="102">
        <f>STDEV(AD16,AD20,AD28)</f>
        <v>0.19020876696476233</v>
      </c>
      <c r="AK17" s="102">
        <f>STDEV(AE16,AE20,AE24)</f>
        <v>0.12303219537105331</v>
      </c>
      <c r="AL17" s="102">
        <f>STDEV(AF16,AF20,AF24)</f>
        <v>1.8490263002096563</v>
      </c>
      <c r="AM17" s="102">
        <f>STDEV(AG16,AG20,AG24)</f>
        <v>0.25807792961883108</v>
      </c>
      <c r="AN17" s="82" t="s">
        <v>15</v>
      </c>
      <c r="AO17" s="162" t="s">
        <v>18</v>
      </c>
      <c r="AQ17" s="114" t="s">
        <v>114</v>
      </c>
      <c r="AR17" s="102" t="s">
        <v>108</v>
      </c>
      <c r="AS17" s="104">
        <f t="shared" ref="AS17:AX17" si="4">AI80</f>
        <v>0.89997616888495546</v>
      </c>
      <c r="AT17" s="104">
        <f t="shared" si="4"/>
        <v>5.6544813238815452</v>
      </c>
      <c r="AU17" s="104">
        <f t="shared" si="4"/>
        <v>0.76964615157355099</v>
      </c>
      <c r="AV17" s="104">
        <f t="shared" si="4"/>
        <v>4.9455062454285086</v>
      </c>
      <c r="AW17" s="104">
        <f t="shared" si="4"/>
        <v>2.3760219069055073</v>
      </c>
      <c r="AX17" s="102" t="str">
        <f t="shared" si="4"/>
        <v>Undetermined</v>
      </c>
    </row>
    <row r="18" spans="2:62" x14ac:dyDescent="0.15">
      <c r="B18" s="181" t="s">
        <v>75</v>
      </c>
      <c r="C18" s="123" t="s">
        <v>90</v>
      </c>
      <c r="D18" s="65">
        <v>27.795953750610352</v>
      </c>
      <c r="E18" s="120">
        <v>20.841831207275391</v>
      </c>
      <c r="F18" s="65">
        <v>32.872535705566406</v>
      </c>
      <c r="G18" s="65">
        <v>28.409141540527344</v>
      </c>
      <c r="H18" s="65" t="s">
        <v>15</v>
      </c>
      <c r="I18" s="71">
        <v>20.356218338012695</v>
      </c>
      <c r="J18" s="70"/>
      <c r="K18" s="65"/>
      <c r="L18" s="65"/>
      <c r="M18" s="65"/>
      <c r="N18" s="65"/>
      <c r="O18" s="65"/>
      <c r="P18" s="71"/>
      <c r="Q18" s="70"/>
      <c r="R18" s="65"/>
      <c r="S18" s="65"/>
      <c r="T18" s="65"/>
      <c r="U18" s="65"/>
      <c r="V18" s="65"/>
      <c r="W18" s="70"/>
      <c r="X18" s="65"/>
      <c r="Y18" s="65"/>
      <c r="Z18" s="65"/>
      <c r="AA18" s="65"/>
      <c r="AB18" s="71"/>
      <c r="AC18" s="17"/>
      <c r="AD18" s="7"/>
      <c r="AE18" s="7"/>
      <c r="AF18" s="7"/>
      <c r="AG18" s="7"/>
      <c r="AH18" s="148"/>
      <c r="AI18" s="103">
        <f>AI17/1.73</f>
        <v>0.28862447540710434</v>
      </c>
      <c r="AJ18" s="104">
        <f>AJ17/1.73</f>
        <v>0.10994726414148112</v>
      </c>
      <c r="AK18" s="104">
        <f>AK17/1.73</f>
        <v>7.1116875937025037E-2</v>
      </c>
      <c r="AL18" s="104">
        <f>AL17/1.73</f>
        <v>1.0688013296009573</v>
      </c>
      <c r="AM18" s="104">
        <f>AM17/1.73</f>
        <v>0.14917799399932433</v>
      </c>
      <c r="AN18" s="82" t="s">
        <v>15</v>
      </c>
      <c r="AO18" s="162" t="s">
        <v>19</v>
      </c>
      <c r="AQ18" s="116"/>
      <c r="AR18" s="116"/>
      <c r="AS18" s="116"/>
      <c r="AT18" s="116"/>
      <c r="AU18" s="116"/>
      <c r="AV18" s="116"/>
      <c r="AW18" s="116"/>
      <c r="AX18" s="191"/>
    </row>
    <row r="19" spans="2:62" x14ac:dyDescent="0.15">
      <c r="B19" s="181" t="s">
        <v>75</v>
      </c>
      <c r="C19" s="85">
        <v>26.607627868652344</v>
      </c>
      <c r="D19" s="83">
        <v>27.961341857910156</v>
      </c>
      <c r="E19" s="84">
        <v>20.870538711547852</v>
      </c>
      <c r="F19" s="83">
        <v>32.382244110107422</v>
      </c>
      <c r="G19" s="83">
        <v>28.468793869018555</v>
      </c>
      <c r="H19" s="83" t="s">
        <v>15</v>
      </c>
      <c r="I19" s="86">
        <v>20.153310775756836</v>
      </c>
      <c r="J19" s="85"/>
      <c r="K19" s="83"/>
      <c r="L19" s="65"/>
      <c r="M19" s="83"/>
      <c r="N19" s="83"/>
      <c r="O19" s="83"/>
      <c r="P19" s="86"/>
      <c r="Q19" s="85"/>
      <c r="R19" s="65"/>
      <c r="S19" s="65"/>
      <c r="T19" s="83"/>
      <c r="U19" s="83"/>
      <c r="V19" s="83"/>
      <c r="W19" s="85"/>
      <c r="X19" s="83"/>
      <c r="Y19" s="83"/>
      <c r="Z19" s="83"/>
      <c r="AA19" s="83"/>
      <c r="AB19" s="86"/>
      <c r="AC19" s="20"/>
      <c r="AD19" s="10"/>
      <c r="AE19" s="10"/>
      <c r="AF19" s="10"/>
      <c r="AG19" s="10"/>
      <c r="AH19" s="149"/>
      <c r="AI19" s="142"/>
      <c r="AJ19" s="116"/>
      <c r="AK19" s="116"/>
      <c r="AL19" s="116"/>
      <c r="AM19" s="116"/>
      <c r="AN19" s="116"/>
      <c r="AO19" s="159"/>
      <c r="AQ19" s="165" t="s">
        <v>16</v>
      </c>
      <c r="AR19" s="166"/>
      <c r="AS19" s="61" t="s">
        <v>8</v>
      </c>
      <c r="AT19" s="61" t="s">
        <v>11</v>
      </c>
      <c r="AU19" s="61" t="s">
        <v>7</v>
      </c>
      <c r="AV19" s="61" t="s">
        <v>12</v>
      </c>
      <c r="AW19" s="61" t="s">
        <v>9</v>
      </c>
      <c r="AX19" s="61" t="s">
        <v>10</v>
      </c>
    </row>
    <row r="20" spans="2:62" x14ac:dyDescent="0.15">
      <c r="B20" s="184" t="s">
        <v>76</v>
      </c>
      <c r="C20" s="64">
        <v>26.101821899414062</v>
      </c>
      <c r="D20" s="62">
        <v>27.80754280090332</v>
      </c>
      <c r="E20" s="63">
        <v>20.841041564941406</v>
      </c>
      <c r="F20" s="62">
        <v>29.469156265258789</v>
      </c>
      <c r="G20" s="62">
        <v>28.557518005371094</v>
      </c>
      <c r="H20" s="62" t="s">
        <v>15</v>
      </c>
      <c r="I20" s="66">
        <v>20.769905090332031</v>
      </c>
      <c r="J20" s="64">
        <f>AVERAGE(C20:C23)</f>
        <v>26.339622020721436</v>
      </c>
      <c r="K20" s="62">
        <f>AVERAGE(D20:D23)</f>
        <v>27.743759155273438</v>
      </c>
      <c r="L20" s="88">
        <f>AVERAGE(E20:E23)</f>
        <v>20.884604771931965</v>
      </c>
      <c r="M20" s="62">
        <f>AVERAGE(F20:F23)</f>
        <v>29.596027851104736</v>
      </c>
      <c r="N20" s="62">
        <f>AVERAGE(G20:G23)</f>
        <v>28.837055206298828</v>
      </c>
      <c r="O20" s="62" t="s">
        <v>15</v>
      </c>
      <c r="P20" s="66">
        <f>AVERAGE(I20:I23)</f>
        <v>20.739959716796875</v>
      </c>
      <c r="Q20" s="64">
        <f>J20-$P$20</f>
        <v>5.5996623039245605</v>
      </c>
      <c r="R20" s="88">
        <f>K20-$P$20</f>
        <v>7.0037994384765625</v>
      </c>
      <c r="S20" s="88">
        <f>L20-$P$20</f>
        <v>0.14464505513508996</v>
      </c>
      <c r="T20" s="62">
        <f>M20-P20</f>
        <v>8.8560681343078613</v>
      </c>
      <c r="U20" s="62">
        <f>N20-$P$20</f>
        <v>8.0970954895019531</v>
      </c>
      <c r="V20" s="62" t="s">
        <v>15</v>
      </c>
      <c r="W20" s="64">
        <f>Q20-5.716</f>
        <v>-0.11633769607543964</v>
      </c>
      <c r="X20" s="62">
        <f>R20-7.42</f>
        <v>-0.41620056152343743</v>
      </c>
      <c r="Y20" s="62">
        <f>S20-$S$12</f>
        <v>-0.1971460978190116</v>
      </c>
      <c r="Z20" s="62">
        <f>T20-T12</f>
        <v>-1.7453556060791016</v>
      </c>
      <c r="AA20" s="62">
        <f>U20-9.185</f>
        <v>-1.0879045104980474</v>
      </c>
      <c r="AB20" s="66" t="s">
        <v>15</v>
      </c>
      <c r="AC20" s="21">
        <f>2^(-(W20))</f>
        <v>1.0839796676136104</v>
      </c>
      <c r="AD20" s="11">
        <f>2^(-(X20))</f>
        <v>1.3344086644809399</v>
      </c>
      <c r="AE20" s="11">
        <f>2^(-(Y20))</f>
        <v>1.1464282755364006</v>
      </c>
      <c r="AF20" s="11">
        <f>2^(-(Z20))</f>
        <v>3.3527748534220629</v>
      </c>
      <c r="AG20" s="11">
        <f>2^(-(AA20))</f>
        <v>2.1256506509024367</v>
      </c>
      <c r="AH20" s="150"/>
      <c r="AI20" s="142"/>
      <c r="AJ20" s="116"/>
      <c r="AK20" s="116"/>
      <c r="AL20" s="116"/>
      <c r="AM20" s="116"/>
      <c r="AN20" s="116"/>
      <c r="AO20" s="159"/>
      <c r="AQ20" s="114" t="s">
        <v>109</v>
      </c>
      <c r="AR20" s="102" t="s">
        <v>108</v>
      </c>
      <c r="AS20" s="102">
        <v>0</v>
      </c>
      <c r="AT20" s="102">
        <v>0</v>
      </c>
      <c r="AU20" s="102">
        <v>0</v>
      </c>
      <c r="AV20" s="102">
        <v>0</v>
      </c>
      <c r="AW20" s="102">
        <v>0</v>
      </c>
      <c r="AX20" s="102">
        <v>0</v>
      </c>
    </row>
    <row r="21" spans="2:62" x14ac:dyDescent="0.15">
      <c r="B21" s="181" t="s">
        <v>76</v>
      </c>
      <c r="C21" s="70">
        <v>26.226600646972656</v>
      </c>
      <c r="D21" s="65">
        <v>27.760715484619141</v>
      </c>
      <c r="E21" s="124" t="s">
        <v>88</v>
      </c>
      <c r="F21" s="65">
        <v>29.511995315551758</v>
      </c>
      <c r="G21" s="65">
        <v>28.903200149536133</v>
      </c>
      <c r="H21" s="65" t="s">
        <v>15</v>
      </c>
      <c r="I21" s="71">
        <v>20.787836074829102</v>
      </c>
      <c r="J21" s="70"/>
      <c r="K21" s="65"/>
      <c r="L21" s="65"/>
      <c r="M21" s="65"/>
      <c r="N21" s="65"/>
      <c r="O21" s="65"/>
      <c r="P21" s="71"/>
      <c r="Q21" s="70"/>
      <c r="R21" s="65"/>
      <c r="S21" s="65"/>
      <c r="T21" s="65"/>
      <c r="U21" s="65"/>
      <c r="V21" s="65"/>
      <c r="W21" s="70"/>
      <c r="X21" s="65"/>
      <c r="Y21" s="65"/>
      <c r="Z21" s="65"/>
      <c r="AA21" s="65"/>
      <c r="AB21" s="71"/>
      <c r="AC21" s="17"/>
      <c r="AD21" s="7"/>
      <c r="AE21" s="7"/>
      <c r="AF21" s="7"/>
      <c r="AG21" s="7"/>
      <c r="AH21" s="148"/>
      <c r="AI21" s="142"/>
      <c r="AJ21" s="116"/>
      <c r="AK21" s="116"/>
      <c r="AL21" s="116"/>
      <c r="AM21" s="116"/>
      <c r="AN21" s="116"/>
      <c r="AO21" s="159"/>
      <c r="AQ21" s="114" t="s">
        <v>110</v>
      </c>
      <c r="AR21" s="102" t="s">
        <v>108</v>
      </c>
      <c r="AS21" s="115">
        <f t="shared" ref="AS21:AX21" si="5">AI18</f>
        <v>0.28862447540710434</v>
      </c>
      <c r="AT21" s="115">
        <f t="shared" si="5"/>
        <v>0.10994726414148112</v>
      </c>
      <c r="AU21" s="115">
        <f t="shared" si="5"/>
        <v>7.1116875937025037E-2</v>
      </c>
      <c r="AV21" s="115">
        <f t="shared" si="5"/>
        <v>1.0688013296009573</v>
      </c>
      <c r="AW21" s="115">
        <f t="shared" si="5"/>
        <v>0.14917799399932433</v>
      </c>
      <c r="AX21" s="115" t="str">
        <f t="shared" si="5"/>
        <v>Undetermined</v>
      </c>
    </row>
    <row r="22" spans="2:62" x14ac:dyDescent="0.15">
      <c r="B22" s="181" t="s">
        <v>76</v>
      </c>
      <c r="C22" s="70">
        <v>26.499227523803711</v>
      </c>
      <c r="D22" s="65">
        <v>27.595794677734375</v>
      </c>
      <c r="E22" s="120">
        <v>20.911909103393555</v>
      </c>
      <c r="F22" s="65">
        <v>29.632833480834961</v>
      </c>
      <c r="G22" s="65">
        <v>28.922775268554688</v>
      </c>
      <c r="H22" s="65" t="s">
        <v>15</v>
      </c>
      <c r="I22" s="71">
        <v>20.75213623046875</v>
      </c>
      <c r="J22" s="70"/>
      <c r="K22" s="65"/>
      <c r="L22" s="65"/>
      <c r="M22" s="65"/>
      <c r="N22" s="65"/>
      <c r="O22" s="65"/>
      <c r="P22" s="71"/>
      <c r="Q22" s="70"/>
      <c r="R22" s="65"/>
      <c r="S22" s="65"/>
      <c r="T22" s="65"/>
      <c r="U22" s="65"/>
      <c r="V22" s="65"/>
      <c r="W22" s="70"/>
      <c r="X22" s="65"/>
      <c r="Y22" s="65"/>
      <c r="Z22" s="65"/>
      <c r="AA22" s="65"/>
      <c r="AB22" s="71"/>
      <c r="AC22" s="17"/>
      <c r="AD22" s="7"/>
      <c r="AE22" s="7"/>
      <c r="AF22" s="7"/>
      <c r="AG22" s="7"/>
      <c r="AH22" s="148"/>
      <c r="AI22" s="142"/>
      <c r="AJ22" s="116"/>
      <c r="AK22" s="116"/>
      <c r="AL22" s="116"/>
      <c r="AM22" s="116"/>
      <c r="AN22" s="116"/>
      <c r="AO22" s="159"/>
      <c r="AQ22" s="114" t="s">
        <v>111</v>
      </c>
      <c r="AR22" s="102" t="s">
        <v>108</v>
      </c>
      <c r="AS22" s="115">
        <f t="shared" ref="AS22:AX22" si="6">AI34</f>
        <v>5.2964523956683135E-2</v>
      </c>
      <c r="AT22" s="115">
        <f t="shared" si="6"/>
        <v>9.0782850935149748E-2</v>
      </c>
      <c r="AU22" s="115">
        <f t="shared" si="6"/>
        <v>5.882712618517226E-2</v>
      </c>
      <c r="AV22" s="115">
        <f t="shared" si="6"/>
        <v>0.3802766396274278</v>
      </c>
      <c r="AW22" s="115">
        <f t="shared" si="6"/>
        <v>0.16182539365633242</v>
      </c>
      <c r="AX22" s="115" t="str">
        <f t="shared" si="6"/>
        <v>Undetermined</v>
      </c>
    </row>
    <row r="23" spans="2:62" x14ac:dyDescent="0.15">
      <c r="B23" s="185" t="s">
        <v>76</v>
      </c>
      <c r="C23" s="85">
        <v>26.530838012695312</v>
      </c>
      <c r="D23" s="83">
        <v>27.810983657836914</v>
      </c>
      <c r="E23" s="84">
        <v>20.900863647460938</v>
      </c>
      <c r="F23" s="83">
        <v>29.770126342773438</v>
      </c>
      <c r="G23" s="83">
        <v>28.964727401733398</v>
      </c>
      <c r="H23" s="83" t="s">
        <v>15</v>
      </c>
      <c r="I23" s="86">
        <v>20.649961471557617</v>
      </c>
      <c r="J23" s="85"/>
      <c r="K23" s="83"/>
      <c r="L23" s="65"/>
      <c r="M23" s="83"/>
      <c r="N23" s="83"/>
      <c r="O23" s="83"/>
      <c r="P23" s="86"/>
      <c r="Q23" s="85"/>
      <c r="R23" s="65"/>
      <c r="S23" s="65"/>
      <c r="T23" s="83"/>
      <c r="U23" s="83"/>
      <c r="V23" s="83"/>
      <c r="W23" s="85"/>
      <c r="X23" s="83"/>
      <c r="Y23" s="83"/>
      <c r="Z23" s="83"/>
      <c r="AA23" s="83"/>
      <c r="AB23" s="86"/>
      <c r="AC23" s="20"/>
      <c r="AD23" s="10"/>
      <c r="AE23" s="10"/>
      <c r="AF23" s="10"/>
      <c r="AG23" s="10"/>
      <c r="AH23" s="149"/>
      <c r="AI23" s="142"/>
      <c r="AJ23" s="116"/>
      <c r="AK23" s="116"/>
      <c r="AL23" s="116"/>
      <c r="AM23" s="116"/>
      <c r="AN23" s="116"/>
      <c r="AO23" s="159"/>
      <c r="AQ23" s="114" t="s">
        <v>112</v>
      </c>
      <c r="AR23" s="102" t="s">
        <v>108</v>
      </c>
      <c r="AS23" s="115">
        <f t="shared" ref="AS23:AX23" si="7">AI50</f>
        <v>8.2261801845538635E-2</v>
      </c>
      <c r="AT23" s="115">
        <f t="shared" si="7"/>
        <v>0.13037290885578295</v>
      </c>
      <c r="AU23" s="115">
        <f t="shared" si="7"/>
        <v>5.0762803471657701E-2</v>
      </c>
      <c r="AV23" s="115">
        <f t="shared" si="7"/>
        <v>0.33486410758529722</v>
      </c>
      <c r="AW23" s="115">
        <f t="shared" si="7"/>
        <v>0.31674666339264235</v>
      </c>
      <c r="AX23" s="115" t="str">
        <f t="shared" si="7"/>
        <v>Undetermined</v>
      </c>
    </row>
    <row r="24" spans="2:62" x14ac:dyDescent="0.15">
      <c r="B24" s="184" t="s">
        <v>77</v>
      </c>
      <c r="C24" s="64" t="s">
        <v>20</v>
      </c>
      <c r="D24" s="62">
        <v>26.20562744140625</v>
      </c>
      <c r="E24" s="63">
        <v>20.717557907104492</v>
      </c>
      <c r="F24" s="62">
        <v>29.298213958740234</v>
      </c>
      <c r="G24" s="62">
        <v>28.867580413818359</v>
      </c>
      <c r="H24" s="62" t="s">
        <v>15</v>
      </c>
      <c r="I24" s="66">
        <v>20.684776306152344</v>
      </c>
      <c r="J24" s="64">
        <f>AVERAGE(C24:C27)</f>
        <v>25.478257497151692</v>
      </c>
      <c r="K24" s="62">
        <f>AVERAGE(D24:D27)</f>
        <v>26.239384174346924</v>
      </c>
      <c r="L24" s="88">
        <f>AVERAGE(E24:E27)</f>
        <v>20.862575531005859</v>
      </c>
      <c r="M24" s="62">
        <f>AVERAGE(F24:F27)</f>
        <v>29.366998195648193</v>
      </c>
      <c r="N24" s="62">
        <f>AVERAGE(G24:G27)</f>
        <v>28.904529571533203</v>
      </c>
      <c r="O24" s="62" t="s">
        <v>15</v>
      </c>
      <c r="P24" s="66">
        <f>AVERAGE(I24:I27)</f>
        <v>20.629611015319824</v>
      </c>
      <c r="Q24" s="64">
        <f>J24-$P$24</f>
        <v>4.8486464818318673</v>
      </c>
      <c r="R24" s="88">
        <f>K24-$P$24</f>
        <v>5.6097731590270996</v>
      </c>
      <c r="S24" s="88">
        <f>L24-$P$24</f>
        <v>0.23296451568603516</v>
      </c>
      <c r="T24" s="62">
        <f>M24-P24</f>
        <v>8.7373871803283691</v>
      </c>
      <c r="U24" s="62">
        <f>N24-$P$24</f>
        <v>8.2749185562133789</v>
      </c>
      <c r="V24" s="62" t="s">
        <v>15</v>
      </c>
      <c r="W24" s="64">
        <f>Q24-5.716</f>
        <v>-0.86735351816813289</v>
      </c>
      <c r="X24" s="62">
        <f>R24-7.42</f>
        <v>-1.8102268409729003</v>
      </c>
      <c r="Y24" s="62">
        <f>S24-$S$12</f>
        <v>-0.10882663726806641</v>
      </c>
      <c r="Z24" s="62">
        <f>T24-T12</f>
        <v>-1.8640365600585938</v>
      </c>
      <c r="AA24" s="62">
        <f>U24-9.185</f>
        <v>-0.91008144378662159</v>
      </c>
      <c r="AB24" s="66" t="s">
        <v>15</v>
      </c>
      <c r="AC24" s="21">
        <f>2^(-(W24))</f>
        <v>1.8243133062281192</v>
      </c>
      <c r="AD24" s="11">
        <f>2^(-(X24))</f>
        <v>3.5069742581402434</v>
      </c>
      <c r="AE24" s="11">
        <f>2^(-(Y24))</f>
        <v>1.0783508429209965</v>
      </c>
      <c r="AF24" s="11">
        <f>2^(-(Z24))</f>
        <v>3.6402475444934757</v>
      </c>
      <c r="AG24" s="11">
        <f>2^(-(AA24))</f>
        <v>1.8791515782966175</v>
      </c>
      <c r="AH24" s="150"/>
      <c r="AI24" s="142"/>
      <c r="AJ24" s="116"/>
      <c r="AK24" s="116"/>
      <c r="AL24" s="116"/>
      <c r="AM24" s="116"/>
      <c r="AN24" s="116"/>
      <c r="AO24" s="159"/>
      <c r="AQ24" s="114" t="s">
        <v>113</v>
      </c>
      <c r="AR24" s="102" t="s">
        <v>108</v>
      </c>
      <c r="AS24" s="115">
        <f t="shared" ref="AS24:AX24" si="8">AI66</f>
        <v>0.1806196757924407</v>
      </c>
      <c r="AT24" s="115">
        <f t="shared" si="8"/>
        <v>0.69722062850221922</v>
      </c>
      <c r="AU24" s="115">
        <f t="shared" si="8"/>
        <v>0.12674740535156667</v>
      </c>
      <c r="AV24" s="115">
        <f t="shared" si="8"/>
        <v>1.4402739615451579</v>
      </c>
      <c r="AW24" s="115">
        <f t="shared" si="8"/>
        <v>0.10280494291647961</v>
      </c>
      <c r="AX24" s="115" t="str">
        <f t="shared" si="8"/>
        <v>Undetermined</v>
      </c>
    </row>
    <row r="25" spans="2:62" x14ac:dyDescent="0.15">
      <c r="B25" s="181" t="s">
        <v>77</v>
      </c>
      <c r="C25" s="70">
        <v>25.27099609375</v>
      </c>
      <c r="D25" s="65">
        <v>26.146127700805664</v>
      </c>
      <c r="E25" s="120">
        <v>20.858503341674805</v>
      </c>
      <c r="F25" s="65">
        <v>29.246786117553711</v>
      </c>
      <c r="G25" s="65">
        <v>28.738643646240234</v>
      </c>
      <c r="H25" s="65" t="s">
        <v>15</v>
      </c>
      <c r="I25" s="71">
        <v>20.672782897949219</v>
      </c>
      <c r="J25" s="70"/>
      <c r="K25" s="65"/>
      <c r="L25" s="65"/>
      <c r="M25" s="65"/>
      <c r="N25" s="65"/>
      <c r="O25" s="65"/>
      <c r="P25" s="71"/>
      <c r="Q25" s="70"/>
      <c r="R25" s="65"/>
      <c r="S25" s="65"/>
      <c r="T25" s="65"/>
      <c r="U25" s="65"/>
      <c r="V25" s="65"/>
      <c r="W25" s="70"/>
      <c r="X25" s="65"/>
      <c r="Y25" s="65"/>
      <c r="Z25" s="65"/>
      <c r="AA25" s="65"/>
      <c r="AB25" s="71"/>
      <c r="AC25" s="17"/>
      <c r="AD25" s="7"/>
      <c r="AE25" s="7"/>
      <c r="AF25" s="7"/>
      <c r="AG25" s="7"/>
      <c r="AH25" s="148"/>
      <c r="AI25" s="142"/>
      <c r="AJ25" s="116"/>
      <c r="AK25" s="116"/>
      <c r="AL25" s="116"/>
      <c r="AM25" s="116"/>
      <c r="AN25" s="116"/>
      <c r="AO25" s="159"/>
      <c r="AQ25" s="114" t="s">
        <v>114</v>
      </c>
      <c r="AR25" s="102" t="s">
        <v>108</v>
      </c>
      <c r="AS25" s="115">
        <f t="shared" ref="AS25:AX25" si="9">AI82</f>
        <v>0.23545071599155876</v>
      </c>
      <c r="AT25" s="115">
        <f t="shared" si="9"/>
        <v>1.3961504526149222</v>
      </c>
      <c r="AU25" s="115">
        <f t="shared" si="9"/>
        <v>0.13923544095592572</v>
      </c>
      <c r="AV25" s="115">
        <f t="shared" si="9"/>
        <v>1.3511003418428551</v>
      </c>
      <c r="AW25" s="115">
        <f t="shared" si="9"/>
        <v>0.44006928323162381</v>
      </c>
      <c r="AX25" s="115" t="str">
        <f t="shared" si="9"/>
        <v>Undetermined</v>
      </c>
    </row>
    <row r="26" spans="2:62" ht="14" thickBot="1" x14ac:dyDescent="0.2">
      <c r="B26" s="181" t="s">
        <v>77</v>
      </c>
      <c r="C26" s="70">
        <v>25.517604827880859</v>
      </c>
      <c r="D26" s="65">
        <v>26.301834106445312</v>
      </c>
      <c r="E26" s="120">
        <v>20.933950424194336</v>
      </c>
      <c r="F26" s="65">
        <v>29.388299942016602</v>
      </c>
      <c r="G26" s="65">
        <v>28.852941513061523</v>
      </c>
      <c r="H26" s="65" t="s">
        <v>15</v>
      </c>
      <c r="I26" s="71">
        <v>20.686687469482422</v>
      </c>
      <c r="J26" s="70"/>
      <c r="K26" s="65"/>
      <c r="L26" s="65"/>
      <c r="M26" s="65"/>
      <c r="N26" s="65"/>
      <c r="O26" s="65"/>
      <c r="P26" s="71"/>
      <c r="Q26" s="70"/>
      <c r="R26" s="65"/>
      <c r="S26" s="65"/>
      <c r="T26" s="65"/>
      <c r="U26" s="65"/>
      <c r="V26" s="65"/>
      <c r="W26" s="70"/>
      <c r="X26" s="65"/>
      <c r="Y26" s="65"/>
      <c r="Z26" s="65"/>
      <c r="AA26" s="65"/>
      <c r="AB26" s="71"/>
      <c r="AC26" s="17"/>
      <c r="AD26" s="7"/>
      <c r="AE26" s="7"/>
      <c r="AF26" s="7"/>
      <c r="AG26" s="7"/>
      <c r="AH26" s="148"/>
      <c r="AI26" s="142"/>
      <c r="AJ26" s="116"/>
      <c r="AK26" s="116"/>
      <c r="AL26" s="116"/>
      <c r="AM26" s="116"/>
      <c r="AN26" s="116"/>
      <c r="AO26" s="159"/>
      <c r="AQ26" s="116"/>
      <c r="AR26" s="116"/>
      <c r="AS26" s="116"/>
      <c r="AT26" s="116"/>
      <c r="AU26" s="116"/>
      <c r="AV26" s="116"/>
      <c r="AW26" s="116"/>
      <c r="AX26" s="116"/>
    </row>
    <row r="27" spans="2:62" x14ac:dyDescent="0.15">
      <c r="B27" s="185" t="s">
        <v>77</v>
      </c>
      <c r="C27" s="85">
        <v>25.646171569824219</v>
      </c>
      <c r="D27" s="83">
        <v>26.303947448730469</v>
      </c>
      <c r="E27" s="84">
        <v>20.940290451049805</v>
      </c>
      <c r="F27" s="83">
        <v>29.534692764282227</v>
      </c>
      <c r="G27" s="83">
        <v>29.158952713012695</v>
      </c>
      <c r="H27" s="83" t="s">
        <v>15</v>
      </c>
      <c r="I27" s="86">
        <v>20.474197387695312</v>
      </c>
      <c r="J27" s="85"/>
      <c r="K27" s="83"/>
      <c r="L27" s="65"/>
      <c r="M27" s="83"/>
      <c r="N27" s="83"/>
      <c r="O27" s="83"/>
      <c r="P27" s="86"/>
      <c r="Q27" s="85"/>
      <c r="R27" s="65"/>
      <c r="S27" s="65"/>
      <c r="T27" s="83"/>
      <c r="U27" s="83"/>
      <c r="V27" s="83"/>
      <c r="W27" s="85"/>
      <c r="X27" s="83"/>
      <c r="Y27" s="83"/>
      <c r="Z27" s="83"/>
      <c r="AA27" s="83"/>
      <c r="AB27" s="86"/>
      <c r="AC27" s="20"/>
      <c r="AD27" s="10"/>
      <c r="AE27" s="10"/>
      <c r="AF27" s="10"/>
      <c r="AG27" s="10"/>
      <c r="AH27" s="149"/>
      <c r="AI27" s="142"/>
      <c r="AJ27" s="116"/>
      <c r="AK27" s="116"/>
      <c r="AL27" s="116"/>
      <c r="AM27" s="116"/>
      <c r="AN27" s="116"/>
      <c r="AO27" s="159"/>
      <c r="AQ27" s="163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44"/>
    </row>
    <row r="28" spans="2:62" x14ac:dyDescent="0.15">
      <c r="B28" s="184" t="s">
        <v>78</v>
      </c>
      <c r="C28" s="64">
        <v>27.42603874206543</v>
      </c>
      <c r="D28" s="62">
        <v>27.643915176391602</v>
      </c>
      <c r="E28" s="63">
        <v>22.325319290161133</v>
      </c>
      <c r="F28" s="6" t="s">
        <v>21</v>
      </c>
      <c r="G28" s="62">
        <v>27.983959197998047</v>
      </c>
      <c r="H28" s="62" t="s">
        <v>15</v>
      </c>
      <c r="I28" s="66">
        <v>20.582412719726562</v>
      </c>
      <c r="J28" s="64">
        <f>AVERAGE(C28:C31)</f>
        <v>27.204955577850342</v>
      </c>
      <c r="K28" s="62">
        <f>AVERAGE(D28:D31)</f>
        <v>27.711285591125488</v>
      </c>
      <c r="L28" s="88">
        <f>AVERAGE(E28:E31)</f>
        <v>21.437231063842773</v>
      </c>
      <c r="M28" s="62">
        <f>AVERAGE(F28:F31)</f>
        <v>30.140117009480793</v>
      </c>
      <c r="N28" s="62">
        <f>AVERAGE(G28:G31)</f>
        <v>28.082872867584229</v>
      </c>
      <c r="O28" s="62" t="s">
        <v>15</v>
      </c>
      <c r="P28" s="66">
        <f>AVERAGE(I28:I31)</f>
        <v>20.328623294830322</v>
      </c>
      <c r="Q28" s="64">
        <f>J28-$P$28</f>
        <v>6.8763322830200195</v>
      </c>
      <c r="R28" s="88">
        <f>K28-$P$28</f>
        <v>7.382662296295166</v>
      </c>
      <c r="S28" s="88">
        <f>L28-$P$28</f>
        <v>1.1086077690124512</v>
      </c>
      <c r="T28" s="62">
        <f>M28-P28</f>
        <v>9.8114937146504708</v>
      </c>
      <c r="U28" s="62">
        <f>N28-$P$28</f>
        <v>7.7542495727539062</v>
      </c>
      <c r="V28" s="62" t="s">
        <v>15</v>
      </c>
      <c r="W28" s="64">
        <f>Q28-5.716</f>
        <v>1.1603322830200193</v>
      </c>
      <c r="X28" s="62">
        <f>R28-7.42</f>
        <v>-3.7337703704833913E-2</v>
      </c>
      <c r="Y28" s="62">
        <f>S28-$S$12</f>
        <v>0.76681661605834961</v>
      </c>
      <c r="Z28" s="62">
        <f>T28-T12</f>
        <v>-0.78993002573649207</v>
      </c>
      <c r="AA28" s="62">
        <f>U28-9.185</f>
        <v>-1.4307504272460942</v>
      </c>
      <c r="AB28" s="66" t="s">
        <v>15</v>
      </c>
      <c r="AC28" s="22">
        <f>2^(-(W28))</f>
        <v>0.44740947578095008</v>
      </c>
      <c r="AD28" s="12">
        <f>2^(-(X28))</f>
        <v>1.0262183327401908</v>
      </c>
      <c r="AE28" s="12">
        <f>2^(-(Y28))</f>
        <v>0.58771286485629159</v>
      </c>
      <c r="AF28" s="11">
        <f>2^(-(Z28))</f>
        <v>1.7289906002785651</v>
      </c>
      <c r="AG28" s="12">
        <f>2^(-(AA28))</f>
        <v>2.6958690629903672</v>
      </c>
      <c r="AH28" s="150"/>
      <c r="AI28" s="142"/>
      <c r="AJ28" s="116"/>
      <c r="AK28" s="116"/>
      <c r="AL28" s="116"/>
      <c r="AM28" s="116"/>
      <c r="AN28" s="116"/>
      <c r="AO28" s="159"/>
      <c r="AQ28" s="142"/>
      <c r="AR28" s="116"/>
      <c r="AS28" s="116"/>
      <c r="AT28" s="116"/>
      <c r="AU28" s="116"/>
      <c r="AV28" s="116"/>
      <c r="AW28" s="116"/>
      <c r="AX28" s="116"/>
      <c r="BJ28" s="143"/>
    </row>
    <row r="29" spans="2:62" x14ac:dyDescent="0.15">
      <c r="B29" s="181" t="s">
        <v>78</v>
      </c>
      <c r="C29" s="70">
        <v>26.672622680664062</v>
      </c>
      <c r="D29" s="65">
        <v>27.580577850341797</v>
      </c>
      <c r="E29" s="120">
        <v>20.360589981079102</v>
      </c>
      <c r="F29" s="65">
        <v>30.036396026611328</v>
      </c>
      <c r="G29" s="65">
        <v>28.214969635009766</v>
      </c>
      <c r="H29" s="65" t="s">
        <v>15</v>
      </c>
      <c r="I29" s="71">
        <v>20.331886291503906</v>
      </c>
      <c r="J29" s="70"/>
      <c r="K29" s="65"/>
      <c r="L29" s="65"/>
      <c r="M29" s="65"/>
      <c r="N29" s="65"/>
      <c r="O29" s="65"/>
      <c r="P29" s="71"/>
      <c r="Q29" s="70"/>
      <c r="R29" s="65"/>
      <c r="S29" s="65"/>
      <c r="T29" s="65"/>
      <c r="U29" s="65"/>
      <c r="V29" s="65"/>
      <c r="W29" s="70"/>
      <c r="X29" s="65"/>
      <c r="Y29" s="65"/>
      <c r="Z29" s="65"/>
      <c r="AA29" s="65"/>
      <c r="AB29" s="71"/>
      <c r="AC29" s="23"/>
      <c r="AD29" s="13"/>
      <c r="AE29" s="13"/>
      <c r="AF29" s="7"/>
      <c r="AG29" s="13"/>
      <c r="AH29" s="148"/>
      <c r="AI29" s="142"/>
      <c r="AJ29" s="116"/>
      <c r="AK29" s="116"/>
      <c r="AL29" s="116"/>
      <c r="AM29" s="116"/>
      <c r="AN29" s="116"/>
      <c r="AO29" s="159"/>
      <c r="AQ29" s="142"/>
      <c r="AR29" s="116"/>
      <c r="AS29" s="116"/>
      <c r="AT29" s="116"/>
      <c r="AU29" s="116"/>
      <c r="AV29" s="116"/>
      <c r="AW29" s="116"/>
      <c r="AX29" s="116"/>
      <c r="BJ29" s="143"/>
    </row>
    <row r="30" spans="2:62" x14ac:dyDescent="0.15">
      <c r="B30" s="181" t="s">
        <v>78</v>
      </c>
      <c r="C30" s="70">
        <v>26.813020706176758</v>
      </c>
      <c r="D30" s="65">
        <v>27.734922409057617</v>
      </c>
      <c r="E30" s="120">
        <v>21.625783920288086</v>
      </c>
      <c r="F30" s="65">
        <v>30.099088668823242</v>
      </c>
      <c r="G30" s="65">
        <v>27.985754013061523</v>
      </c>
      <c r="H30" s="65" t="s">
        <v>15</v>
      </c>
      <c r="I30" s="71">
        <v>20.324239730834961</v>
      </c>
      <c r="J30" s="70"/>
      <c r="K30" s="65"/>
      <c r="L30" s="65"/>
      <c r="M30" s="65"/>
      <c r="N30" s="65"/>
      <c r="O30" s="65"/>
      <c r="P30" s="71"/>
      <c r="Q30" s="70"/>
      <c r="R30" s="65"/>
      <c r="S30" s="65"/>
      <c r="T30" s="65"/>
      <c r="U30" s="65"/>
      <c r="V30" s="65"/>
      <c r="W30" s="70"/>
      <c r="X30" s="65"/>
      <c r="Y30" s="65"/>
      <c r="Z30" s="65"/>
      <c r="AA30" s="65"/>
      <c r="AB30" s="71"/>
      <c r="AC30" s="23"/>
      <c r="AD30" s="13"/>
      <c r="AE30" s="13"/>
      <c r="AF30" s="7"/>
      <c r="AG30" s="13"/>
      <c r="AH30" s="148"/>
      <c r="AI30" s="142"/>
      <c r="AJ30" s="116"/>
      <c r="AK30" s="116"/>
      <c r="AL30" s="116"/>
      <c r="AM30" s="116"/>
      <c r="AN30" s="116"/>
      <c r="AO30" s="159"/>
      <c r="AQ30" s="142"/>
      <c r="AR30" s="116"/>
      <c r="AS30" s="116"/>
      <c r="AT30" s="116"/>
      <c r="AU30" s="116"/>
      <c r="AV30" s="116"/>
      <c r="AW30" s="116"/>
      <c r="AX30" s="116"/>
      <c r="BJ30" s="143"/>
    </row>
    <row r="31" spans="2:62" ht="14" thickBot="1" x14ac:dyDescent="0.2">
      <c r="B31" s="182" t="s">
        <v>78</v>
      </c>
      <c r="C31" s="75">
        <v>27.908140182495117</v>
      </c>
      <c r="D31" s="73">
        <v>27.885726928710938</v>
      </c>
      <c r="E31" s="2" t="s">
        <v>89</v>
      </c>
      <c r="F31" s="73">
        <v>30.284866333007812</v>
      </c>
      <c r="G31" s="73">
        <v>28.146808624267578</v>
      </c>
      <c r="H31" s="73" t="s">
        <v>15</v>
      </c>
      <c r="I31" s="77">
        <v>20.075954437255859</v>
      </c>
      <c r="J31" s="75"/>
      <c r="K31" s="73"/>
      <c r="L31" s="76"/>
      <c r="M31" s="73"/>
      <c r="N31" s="73"/>
      <c r="O31" s="73"/>
      <c r="P31" s="77"/>
      <c r="Q31" s="75"/>
      <c r="R31" s="76"/>
      <c r="S31" s="76"/>
      <c r="T31" s="73"/>
      <c r="U31" s="73"/>
      <c r="V31" s="73"/>
      <c r="W31" s="75"/>
      <c r="X31" s="73"/>
      <c r="Y31" s="73"/>
      <c r="Z31" s="73"/>
      <c r="AA31" s="73"/>
      <c r="AB31" s="77"/>
      <c r="AC31" s="27"/>
      <c r="AD31" s="28"/>
      <c r="AE31" s="28"/>
      <c r="AF31" s="29"/>
      <c r="AG31" s="28"/>
      <c r="AH31" s="151"/>
      <c r="AI31" s="155"/>
      <c r="AJ31" s="156"/>
      <c r="AK31" s="156"/>
      <c r="AL31" s="156"/>
      <c r="AM31" s="156"/>
      <c r="AN31" s="156"/>
      <c r="AO31" s="160"/>
      <c r="AQ31" s="142"/>
      <c r="AR31" s="116"/>
      <c r="AS31" s="116"/>
      <c r="AT31" s="116"/>
      <c r="AU31" s="116"/>
      <c r="AV31" s="116"/>
      <c r="AW31" s="116"/>
      <c r="AX31" s="116"/>
      <c r="BJ31" s="143"/>
    </row>
    <row r="32" spans="2:62" x14ac:dyDescent="0.15">
      <c r="B32" s="183" t="s">
        <v>79</v>
      </c>
      <c r="C32" s="121">
        <v>26.531087875366211</v>
      </c>
      <c r="D32" s="79">
        <v>27.722648620605469</v>
      </c>
      <c r="E32" s="80">
        <v>21.220613479614258</v>
      </c>
      <c r="F32" s="79">
        <v>28.856119155883789</v>
      </c>
      <c r="G32" s="79">
        <v>28.692760467529297</v>
      </c>
      <c r="H32" s="79" t="s">
        <v>15</v>
      </c>
      <c r="I32" s="122">
        <v>20.36309814453125</v>
      </c>
      <c r="J32" s="64">
        <f>AVERAGE(C32:C35)</f>
        <v>26.316850662231445</v>
      </c>
      <c r="K32" s="62">
        <f>AVERAGE(D32:D35)</f>
        <v>27.72603178024292</v>
      </c>
      <c r="L32" s="65">
        <f>AVERAGE(E32:E35)</f>
        <v>21.322382926940918</v>
      </c>
      <c r="M32" s="62">
        <f>AVERAGE(F32:F35)</f>
        <v>28.957859516143799</v>
      </c>
      <c r="N32" s="62">
        <f>AVERAGE(G32:G35)</f>
        <v>28.865813255310059</v>
      </c>
      <c r="O32" s="62" t="s">
        <v>15</v>
      </c>
      <c r="P32" s="66">
        <f>AVERAGE(I32:I35)</f>
        <v>20.180937767028809</v>
      </c>
      <c r="Q32" s="64">
        <f>J32-$P$32</f>
        <v>6.1359128952026367</v>
      </c>
      <c r="R32" s="65">
        <f>K32-$P$32</f>
        <v>7.5450940132141113</v>
      </c>
      <c r="S32" s="65">
        <f>L32-$P$32</f>
        <v>1.1414451599121094</v>
      </c>
      <c r="T32" s="62">
        <f>M32-P32</f>
        <v>8.7769217491149902</v>
      </c>
      <c r="U32" s="62">
        <f>N32-$P$32</f>
        <v>8.68487548828125</v>
      </c>
      <c r="V32" s="62" t="s">
        <v>15</v>
      </c>
      <c r="W32" s="64">
        <f>Q32-5.716</f>
        <v>0.41991289520263653</v>
      </c>
      <c r="X32" s="62">
        <f>R32-7.42</f>
        <v>0.1250940132141114</v>
      </c>
      <c r="Y32" s="62">
        <f>S32-$S$12</f>
        <v>0.79965400695800781</v>
      </c>
      <c r="Z32" s="62">
        <f>T32-T12</f>
        <v>-1.8245019912719727</v>
      </c>
      <c r="AA32" s="62">
        <f>U32-9.185</f>
        <v>-0.5001245117187505</v>
      </c>
      <c r="AB32" s="66" t="s">
        <v>15</v>
      </c>
      <c r="AC32" s="17">
        <f>2^(-(W32))</f>
        <v>0.74746975252129755</v>
      </c>
      <c r="AD32" s="7">
        <f>2^(-(X32))</f>
        <v>0.91694428858840138</v>
      </c>
      <c r="AE32" s="7">
        <f>2^(-(Y32))</f>
        <v>0.57448693679232632</v>
      </c>
      <c r="AF32" s="7">
        <f>2^(-(Z32))</f>
        <v>3.5418472432646984</v>
      </c>
      <c r="AG32" s="7">
        <f>2^(-(AA32))</f>
        <v>1.4143356212664249</v>
      </c>
      <c r="AH32" s="72"/>
      <c r="AI32" s="152">
        <f>(AC32+AC36+AC40)/3</f>
        <v>0.69926891226998722</v>
      </c>
      <c r="AJ32" s="153">
        <f>(AD32+AD36+AD40)/3</f>
        <v>1.0820308855957024</v>
      </c>
      <c r="AK32" s="153">
        <f>(AE32+AE36+AE40)/3</f>
        <v>0.64504952371969659</v>
      </c>
      <c r="AL32" s="153">
        <f>(AF32+AF36+AF40)/3</f>
        <v>2.8031942359412718</v>
      </c>
      <c r="AM32" s="153">
        <f>(AG36+AG40+AG44)/3</f>
        <v>1.8553760696148773</v>
      </c>
      <c r="AN32" s="154" t="s">
        <v>15</v>
      </c>
      <c r="AO32" s="161" t="s">
        <v>17</v>
      </c>
      <c r="AQ32" s="142"/>
      <c r="AR32" s="116"/>
      <c r="AS32" s="116"/>
      <c r="AT32" s="116"/>
      <c r="AU32" s="116"/>
      <c r="AV32" s="116"/>
      <c r="AW32" s="116"/>
      <c r="AX32" s="116"/>
      <c r="BJ32" s="143"/>
    </row>
    <row r="33" spans="2:62" x14ac:dyDescent="0.15">
      <c r="B33" s="181" t="s">
        <v>79</v>
      </c>
      <c r="C33" s="123" t="s">
        <v>90</v>
      </c>
      <c r="D33" s="65">
        <v>27.523952484130859</v>
      </c>
      <c r="E33" s="120">
        <v>21.238740921020508</v>
      </c>
      <c r="F33" s="65">
        <v>28.838586807250977</v>
      </c>
      <c r="G33" s="65">
        <v>28.837627410888672</v>
      </c>
      <c r="H33" s="65" t="s">
        <v>15</v>
      </c>
      <c r="I33" s="71">
        <v>20.436836242675781</v>
      </c>
      <c r="J33" s="70"/>
      <c r="K33" s="65"/>
      <c r="L33" s="65"/>
      <c r="M33" s="65"/>
      <c r="N33" s="65"/>
      <c r="O33" s="65"/>
      <c r="P33" s="71"/>
      <c r="Q33" s="70"/>
      <c r="R33" s="65"/>
      <c r="S33" s="65"/>
      <c r="T33" s="65"/>
      <c r="U33" s="65"/>
      <c r="V33" s="65"/>
      <c r="W33" s="70"/>
      <c r="X33" s="65"/>
      <c r="Y33" s="65"/>
      <c r="Z33" s="65"/>
      <c r="AA33" s="65"/>
      <c r="AB33" s="71"/>
      <c r="AC33" s="17"/>
      <c r="AD33" s="7"/>
      <c r="AE33" s="7"/>
      <c r="AF33" s="7"/>
      <c r="AG33" s="7"/>
      <c r="AH33" s="72"/>
      <c r="AI33" s="101">
        <f>STDEV(AC32,AC36,AC40)</f>
        <v>9.1628626445061825E-2</v>
      </c>
      <c r="AJ33" s="102">
        <f>STDEV(AD32,AD36,AD40)</f>
        <v>0.15705433211780906</v>
      </c>
      <c r="AK33" s="102">
        <f>STDEV(AE32,AE36,AE40)</f>
        <v>0.10177092830034801</v>
      </c>
      <c r="AL33" s="102">
        <f>STDEV(AF32,AF36,AF40)</f>
        <v>0.65787858655545006</v>
      </c>
      <c r="AM33" s="102">
        <f>STDEV(AG36,AG40,AG44)</f>
        <v>0.27995793102545508</v>
      </c>
      <c r="AN33" s="82" t="s">
        <v>15</v>
      </c>
      <c r="AO33" s="162" t="s">
        <v>18</v>
      </c>
      <c r="AQ33" s="142"/>
      <c r="AR33" s="116"/>
      <c r="AS33" s="116"/>
      <c r="AT33" s="116"/>
      <c r="AU33" s="116"/>
      <c r="AV33" s="116"/>
      <c r="AW33" s="116"/>
      <c r="AX33" s="116"/>
      <c r="BJ33" s="143"/>
    </row>
    <row r="34" spans="2:62" x14ac:dyDescent="0.15">
      <c r="B34" s="181" t="s">
        <v>79</v>
      </c>
      <c r="C34" s="70">
        <v>26.74006462097168</v>
      </c>
      <c r="D34" s="65">
        <v>27.82139778137207</v>
      </c>
      <c r="E34" s="120">
        <v>21.409334182739258</v>
      </c>
      <c r="F34" s="65">
        <v>28.968086242675781</v>
      </c>
      <c r="G34" s="65">
        <v>28.962343215942383</v>
      </c>
      <c r="H34" s="65" t="s">
        <v>15</v>
      </c>
      <c r="I34" s="71">
        <v>20.066352844238281</v>
      </c>
      <c r="J34" s="70"/>
      <c r="K34" s="65"/>
      <c r="L34" s="65"/>
      <c r="M34" s="65"/>
      <c r="N34" s="65"/>
      <c r="O34" s="65"/>
      <c r="P34" s="71"/>
      <c r="Q34" s="70"/>
      <c r="R34" s="65"/>
      <c r="S34" s="65"/>
      <c r="T34" s="65"/>
      <c r="U34" s="65"/>
      <c r="V34" s="65"/>
      <c r="W34" s="70"/>
      <c r="X34" s="65"/>
      <c r="Y34" s="65"/>
      <c r="Z34" s="65"/>
      <c r="AA34" s="65"/>
      <c r="AB34" s="71"/>
      <c r="AC34" s="17"/>
      <c r="AD34" s="7"/>
      <c r="AE34" s="7"/>
      <c r="AF34" s="7"/>
      <c r="AG34" s="7"/>
      <c r="AH34" s="72"/>
      <c r="AI34" s="103">
        <f>AI33/1.73</f>
        <v>5.2964523956683135E-2</v>
      </c>
      <c r="AJ34" s="104">
        <f>AJ33/1.73</f>
        <v>9.0782850935149748E-2</v>
      </c>
      <c r="AK34" s="104">
        <f>AK33/1.73</f>
        <v>5.882712618517226E-2</v>
      </c>
      <c r="AL34" s="104">
        <f>AL33/1.73</f>
        <v>0.3802766396274278</v>
      </c>
      <c r="AM34" s="104">
        <f>AM33/1.73</f>
        <v>0.16182539365633242</v>
      </c>
      <c r="AN34" s="82" t="s">
        <v>15</v>
      </c>
      <c r="AO34" s="162" t="s">
        <v>19</v>
      </c>
      <c r="AQ34" s="142"/>
      <c r="AR34" s="116"/>
      <c r="AS34" s="116"/>
      <c r="AT34" s="116"/>
      <c r="AU34" s="116"/>
      <c r="AV34" s="116"/>
      <c r="AW34" s="116"/>
      <c r="AX34" s="116"/>
      <c r="BJ34" s="143"/>
    </row>
    <row r="35" spans="2:62" x14ac:dyDescent="0.15">
      <c r="B35" s="185" t="s">
        <v>79</v>
      </c>
      <c r="C35" s="85">
        <v>25.679399490356445</v>
      </c>
      <c r="D35" s="83">
        <v>27.836128234863281</v>
      </c>
      <c r="E35" s="84">
        <v>21.420843124389648</v>
      </c>
      <c r="F35" s="83">
        <v>29.168645858764648</v>
      </c>
      <c r="G35" s="83">
        <v>28.970521926879883</v>
      </c>
      <c r="H35" s="83" t="s">
        <v>15</v>
      </c>
      <c r="I35" s="86">
        <v>19.857463836669922</v>
      </c>
      <c r="J35" s="85"/>
      <c r="K35" s="83"/>
      <c r="L35" s="65"/>
      <c r="M35" s="83"/>
      <c r="N35" s="83"/>
      <c r="O35" s="83"/>
      <c r="P35" s="86"/>
      <c r="Q35" s="85"/>
      <c r="R35" s="65"/>
      <c r="S35" s="65"/>
      <c r="T35" s="83"/>
      <c r="U35" s="83"/>
      <c r="V35" s="83"/>
      <c r="W35" s="85"/>
      <c r="X35" s="83"/>
      <c r="Y35" s="83"/>
      <c r="Z35" s="83"/>
      <c r="AA35" s="83"/>
      <c r="AB35" s="86"/>
      <c r="AC35" s="20"/>
      <c r="AD35" s="10"/>
      <c r="AE35" s="10"/>
      <c r="AF35" s="10"/>
      <c r="AG35" s="10"/>
      <c r="AH35" s="87"/>
      <c r="AI35" s="142"/>
      <c r="AJ35" s="116"/>
      <c r="AK35" s="116"/>
      <c r="AL35" s="116"/>
      <c r="AM35" s="116"/>
      <c r="AN35" s="116"/>
      <c r="AO35" s="159"/>
      <c r="AQ35" s="142"/>
      <c r="AR35" s="116"/>
      <c r="AS35" s="116"/>
      <c r="AT35" s="116"/>
      <c r="AU35" s="116"/>
      <c r="AV35" s="116"/>
      <c r="AW35" s="116"/>
      <c r="AX35" s="116"/>
      <c r="BJ35" s="143"/>
    </row>
    <row r="36" spans="2:62" x14ac:dyDescent="0.15">
      <c r="B36" s="184" t="s">
        <v>80</v>
      </c>
      <c r="C36" s="64">
        <v>26.666942596435547</v>
      </c>
      <c r="D36" s="62">
        <v>27.818527221679688</v>
      </c>
      <c r="E36" s="63" t="s">
        <v>22</v>
      </c>
      <c r="F36" s="62">
        <v>29.604562759399414</v>
      </c>
      <c r="G36" s="62">
        <v>28.700920104980469</v>
      </c>
      <c r="H36" s="62" t="s">
        <v>15</v>
      </c>
      <c r="I36" s="66">
        <v>20.622407913208008</v>
      </c>
      <c r="J36" s="64">
        <f>AVERAGE(C36:C39)</f>
        <v>26.625495910644531</v>
      </c>
      <c r="K36" s="62">
        <f>AVERAGE(D36:D39)</f>
        <v>27.790422439575195</v>
      </c>
      <c r="L36" s="88">
        <f>AVERAGE(E36:E39)</f>
        <v>21.241830825805664</v>
      </c>
      <c r="M36" s="62">
        <f>AVERAGE(F36:F39)</f>
        <v>29.737232208251953</v>
      </c>
      <c r="N36" s="62">
        <f>AVERAGE(G36:G39)</f>
        <v>28.716488361358643</v>
      </c>
      <c r="O36" s="62" t="s">
        <v>15</v>
      </c>
      <c r="P36" s="66">
        <f>AVERAGE(I36:I39)</f>
        <v>20.507358551025391</v>
      </c>
      <c r="Q36" s="64">
        <f>J36-$P$36</f>
        <v>6.1181373596191406</v>
      </c>
      <c r="R36" s="88">
        <f>K36-$P$36</f>
        <v>7.2830638885498047</v>
      </c>
      <c r="S36" s="88">
        <f>L36-$P$36</f>
        <v>0.73447227478027344</v>
      </c>
      <c r="T36" s="62">
        <f>M36-P36</f>
        <v>9.2298736572265625</v>
      </c>
      <c r="U36" s="62">
        <f>N36-$P$36</f>
        <v>8.209129810333252</v>
      </c>
      <c r="V36" s="62" t="s">
        <v>15</v>
      </c>
      <c r="W36" s="64">
        <f>Q36-5.716</f>
        <v>0.40213735961914043</v>
      </c>
      <c r="X36" s="62">
        <f>R36-7.42</f>
        <v>-0.13693611145019524</v>
      </c>
      <c r="Y36" s="62">
        <f>S36-$S$12</f>
        <v>0.39268112182617188</v>
      </c>
      <c r="Z36" s="62">
        <f>T36-T12</f>
        <v>-1.3715500831604004</v>
      </c>
      <c r="AA36" s="62">
        <f>U36-9.185</f>
        <v>-0.97587018966674854</v>
      </c>
      <c r="AB36" s="66" t="s">
        <v>15</v>
      </c>
      <c r="AC36" s="21">
        <f>2^(-(W36))</f>
        <v>0.75673634386000177</v>
      </c>
      <c r="AD36" s="11">
        <f>2^(-(X36))</f>
        <v>1.0995674548062815</v>
      </c>
      <c r="AE36" s="11">
        <f>2^(-(Y36))</f>
        <v>0.76171271223198878</v>
      </c>
      <c r="AF36" s="11">
        <f>2^(-(Z36))</f>
        <v>2.5874842539406089</v>
      </c>
      <c r="AG36" s="11">
        <f>2^(-(AA36))</f>
        <v>1.9668271695714323</v>
      </c>
      <c r="AH36" s="69"/>
      <c r="AI36" s="142"/>
      <c r="AJ36" s="116"/>
      <c r="AK36" s="116"/>
      <c r="AL36" s="116"/>
      <c r="AM36" s="116"/>
      <c r="AN36" s="116"/>
      <c r="AO36" s="159"/>
      <c r="AQ36" s="142"/>
      <c r="AR36" s="116"/>
      <c r="AS36" s="116"/>
      <c r="AT36" s="116"/>
      <c r="AU36" s="116"/>
      <c r="AV36" s="116"/>
      <c r="AW36" s="116"/>
      <c r="AX36" s="116"/>
      <c r="BJ36" s="143"/>
    </row>
    <row r="37" spans="2:62" x14ac:dyDescent="0.15">
      <c r="B37" s="181" t="s">
        <v>80</v>
      </c>
      <c r="C37" s="70">
        <v>26.566671371459961</v>
      </c>
      <c r="D37" s="89" t="s">
        <v>15</v>
      </c>
      <c r="E37" s="120">
        <v>21.20570182800293</v>
      </c>
      <c r="F37" s="65">
        <v>29.653818130493164</v>
      </c>
      <c r="G37" s="65">
        <v>28.599388122558594</v>
      </c>
      <c r="H37" s="89" t="s">
        <v>15</v>
      </c>
      <c r="I37" s="71">
        <v>20.438674926757812</v>
      </c>
      <c r="J37" s="70"/>
      <c r="K37" s="65"/>
      <c r="L37" s="65"/>
      <c r="M37" s="65"/>
      <c r="N37" s="65"/>
      <c r="O37" s="65"/>
      <c r="P37" s="71"/>
      <c r="Q37" s="70"/>
      <c r="R37" s="65"/>
      <c r="S37" s="65"/>
      <c r="T37" s="65"/>
      <c r="U37" s="65"/>
      <c r="V37" s="65"/>
      <c r="W37" s="70"/>
      <c r="X37" s="65"/>
      <c r="Y37" s="65"/>
      <c r="Z37" s="65"/>
      <c r="AA37" s="65"/>
      <c r="AB37" s="71"/>
      <c r="AC37" s="17"/>
      <c r="AD37" s="7"/>
      <c r="AE37" s="7"/>
      <c r="AF37" s="7"/>
      <c r="AG37" s="7"/>
      <c r="AH37" s="72"/>
      <c r="AI37" s="142"/>
      <c r="AJ37" s="116"/>
      <c r="AK37" s="116"/>
      <c r="AL37" s="116"/>
      <c r="AM37" s="116"/>
      <c r="AN37" s="116"/>
      <c r="AO37" s="159"/>
      <c r="AQ37" s="142"/>
      <c r="AR37" s="116"/>
      <c r="AS37" s="116"/>
      <c r="AT37" s="116"/>
      <c r="AU37" s="116"/>
      <c r="AV37" s="116"/>
      <c r="AW37" s="116"/>
      <c r="AX37" s="116"/>
      <c r="BJ37" s="143"/>
    </row>
    <row r="38" spans="2:62" x14ac:dyDescent="0.15">
      <c r="B38" s="181" t="s">
        <v>82</v>
      </c>
      <c r="C38" s="70">
        <v>26.652097702026367</v>
      </c>
      <c r="D38" s="65">
        <v>27.71617317199707</v>
      </c>
      <c r="E38" s="120">
        <v>21.23553466796875</v>
      </c>
      <c r="F38" s="65">
        <v>29.953315734863281</v>
      </c>
      <c r="G38" s="65">
        <v>28.798656463623047</v>
      </c>
      <c r="H38" s="65" t="s">
        <v>15</v>
      </c>
      <c r="I38" s="71">
        <v>20.643915176391602</v>
      </c>
      <c r="J38" s="70"/>
      <c r="K38" s="65"/>
      <c r="L38" s="65"/>
      <c r="M38" s="65"/>
      <c r="N38" s="65"/>
      <c r="O38" s="65"/>
      <c r="P38" s="71"/>
      <c r="Q38" s="70"/>
      <c r="R38" s="65"/>
      <c r="S38" s="65"/>
      <c r="T38" s="65"/>
      <c r="U38" s="65"/>
      <c r="V38" s="65"/>
      <c r="W38" s="70"/>
      <c r="X38" s="65"/>
      <c r="Y38" s="65"/>
      <c r="Z38" s="65"/>
      <c r="AA38" s="65"/>
      <c r="AB38" s="71"/>
      <c r="AC38" s="17"/>
      <c r="AD38" s="7"/>
      <c r="AE38" s="7"/>
      <c r="AF38" s="7"/>
      <c r="AG38" s="7"/>
      <c r="AH38" s="72"/>
      <c r="AI38" s="142"/>
      <c r="AJ38" s="116"/>
      <c r="AK38" s="116"/>
      <c r="AL38" s="116"/>
      <c r="AM38" s="116"/>
      <c r="AN38" s="116"/>
      <c r="AO38" s="159"/>
      <c r="AQ38" s="142"/>
      <c r="AR38" s="116"/>
      <c r="AS38" s="116"/>
      <c r="AT38" s="116"/>
      <c r="AU38" s="116"/>
      <c r="AV38" s="116"/>
      <c r="AW38" s="116"/>
      <c r="AX38" s="116"/>
      <c r="BJ38" s="143"/>
    </row>
    <row r="39" spans="2:62" x14ac:dyDescent="0.15">
      <c r="B39" s="181" t="s">
        <v>82</v>
      </c>
      <c r="C39" s="85">
        <v>26.61627197265625</v>
      </c>
      <c r="D39" s="83">
        <v>27.836566925048828</v>
      </c>
      <c r="E39" s="84">
        <v>21.284255981445312</v>
      </c>
      <c r="F39" s="83" t="s">
        <v>23</v>
      </c>
      <c r="G39" s="83">
        <v>28.766988754272461</v>
      </c>
      <c r="H39" s="83" t="s">
        <v>15</v>
      </c>
      <c r="I39" s="86">
        <v>20.324436187744141</v>
      </c>
      <c r="J39" s="85"/>
      <c r="K39" s="83"/>
      <c r="L39" s="65"/>
      <c r="M39" s="83"/>
      <c r="N39" s="83"/>
      <c r="O39" s="83"/>
      <c r="P39" s="86"/>
      <c r="Q39" s="85"/>
      <c r="R39" s="65"/>
      <c r="S39" s="65"/>
      <c r="T39" s="83"/>
      <c r="U39" s="83"/>
      <c r="V39" s="83"/>
      <c r="W39" s="85"/>
      <c r="X39" s="83"/>
      <c r="Y39" s="83"/>
      <c r="Z39" s="83"/>
      <c r="AA39" s="83"/>
      <c r="AB39" s="86"/>
      <c r="AC39" s="20"/>
      <c r="AD39" s="10"/>
      <c r="AE39" s="10"/>
      <c r="AF39" s="10"/>
      <c r="AG39" s="10"/>
      <c r="AH39" s="87"/>
      <c r="AI39" s="142"/>
      <c r="AJ39" s="116"/>
      <c r="AK39" s="116"/>
      <c r="AL39" s="116"/>
      <c r="AM39" s="116"/>
      <c r="AN39" s="116"/>
      <c r="AO39" s="159"/>
      <c r="AQ39" s="142"/>
      <c r="AR39" s="116"/>
      <c r="AS39" s="116"/>
      <c r="AT39" s="116"/>
      <c r="AU39" s="116"/>
      <c r="AV39" s="116"/>
      <c r="AW39" s="116"/>
      <c r="AX39" s="116"/>
      <c r="BJ39" s="143"/>
    </row>
    <row r="40" spans="2:62" x14ac:dyDescent="0.15">
      <c r="B40" s="184" t="s">
        <v>81</v>
      </c>
      <c r="C40" s="64">
        <v>27.576927185058594</v>
      </c>
      <c r="D40" s="62">
        <v>27.868583679199219</v>
      </c>
      <c r="E40" s="63">
        <v>21.992488861083984</v>
      </c>
      <c r="F40" s="62">
        <v>30.331520080566406</v>
      </c>
      <c r="G40" s="62">
        <v>29.161027908325195</v>
      </c>
      <c r="H40" s="62" t="s">
        <v>15</v>
      </c>
      <c r="I40" s="66">
        <v>20.912704467773438</v>
      </c>
      <c r="J40" s="64">
        <f>AVERAGE(C40:C43)</f>
        <v>27.429426829020183</v>
      </c>
      <c r="K40" s="62">
        <f>AVERAGE(D40:D43)</f>
        <v>28.08282470703125</v>
      </c>
      <c r="L40" s="88">
        <f>AVERAGE(E40:E43)</f>
        <v>22.042277654012043</v>
      </c>
      <c r="M40" s="62">
        <f>AVERAGE(F40:F43)</f>
        <v>30.373222351074219</v>
      </c>
      <c r="N40" s="62">
        <f>AVERAGE(G40:G43)</f>
        <v>29.101636409759521</v>
      </c>
      <c r="O40" s="62" t="s">
        <v>15</v>
      </c>
      <c r="P40" s="66">
        <f>AVERAGE(I40:I43)</f>
        <v>20.960991382598877</v>
      </c>
      <c r="Q40" s="64">
        <f>J40-$P$40</f>
        <v>6.4684354464213065</v>
      </c>
      <c r="R40" s="88">
        <f>K40-$P$40</f>
        <v>7.121833324432373</v>
      </c>
      <c r="S40" s="88">
        <f>L40-$P$40</f>
        <v>1.0812862714131661</v>
      </c>
      <c r="T40" s="62">
        <f>M40-P40</f>
        <v>9.4122309684753418</v>
      </c>
      <c r="U40" s="62">
        <f>N40-$P$40</f>
        <v>8.1406450271606445</v>
      </c>
      <c r="V40" s="62" t="s">
        <v>15</v>
      </c>
      <c r="W40" s="64">
        <f>Q40-5.716</f>
        <v>0.75243544642130633</v>
      </c>
      <c r="X40" s="62">
        <f>R40-7.42</f>
        <v>-0.29816667556762688</v>
      </c>
      <c r="Y40" s="62">
        <f>S40-$S$12</f>
        <v>0.73949511845906457</v>
      </c>
      <c r="Z40" s="62">
        <f>T40-T12</f>
        <v>-1.1891927719116211</v>
      </c>
      <c r="AA40" s="62">
        <f>U40-9.185</f>
        <v>-1.044354972839356</v>
      </c>
      <c r="AB40" s="66" t="s">
        <v>15</v>
      </c>
      <c r="AC40" s="22">
        <f>2^(-(W40))</f>
        <v>0.59360064042866234</v>
      </c>
      <c r="AD40" s="12">
        <f>2^(-(X40))</f>
        <v>1.2295809133924245</v>
      </c>
      <c r="AE40" s="12">
        <f>2^(-(Y40))</f>
        <v>0.59894892213477469</v>
      </c>
      <c r="AF40" s="11">
        <f>2^(-(Z40))</f>
        <v>2.28025121061851</v>
      </c>
      <c r="AG40" s="12">
        <f>2^(-(AA40))</f>
        <v>2.0624440362668803</v>
      </c>
      <c r="AH40" s="69"/>
      <c r="AI40" s="142"/>
      <c r="AJ40" s="116"/>
      <c r="AK40" s="116"/>
      <c r="AL40" s="116"/>
      <c r="AM40" s="116"/>
      <c r="AN40" s="116"/>
      <c r="AO40" s="159"/>
      <c r="AQ40" s="142"/>
      <c r="AR40" s="116"/>
      <c r="AS40" s="116"/>
      <c r="AT40" s="116"/>
      <c r="AU40" s="116"/>
      <c r="AV40" s="116"/>
      <c r="AW40" s="116"/>
      <c r="AX40" s="116"/>
      <c r="BJ40" s="143"/>
    </row>
    <row r="41" spans="2:62" x14ac:dyDescent="0.15">
      <c r="B41" s="181" t="s">
        <v>81</v>
      </c>
      <c r="C41" s="70">
        <v>27.310327529907227</v>
      </c>
      <c r="D41" s="65">
        <v>27.872770309448242</v>
      </c>
      <c r="E41" s="120">
        <v>22.006271362304688</v>
      </c>
      <c r="F41" s="65">
        <v>30.298969268798828</v>
      </c>
      <c r="G41" s="65">
        <v>28.968517303466797</v>
      </c>
      <c r="H41" s="65" t="s">
        <v>15</v>
      </c>
      <c r="I41" s="71">
        <v>21.046293258666992</v>
      </c>
      <c r="J41" s="70"/>
      <c r="K41" s="65"/>
      <c r="L41" s="65"/>
      <c r="M41" s="65"/>
      <c r="N41" s="65"/>
      <c r="O41" s="65"/>
      <c r="P41" s="71"/>
      <c r="Q41" s="70"/>
      <c r="R41" s="65"/>
      <c r="S41" s="65"/>
      <c r="T41" s="65"/>
      <c r="U41" s="65"/>
      <c r="V41" s="65"/>
      <c r="W41" s="70"/>
      <c r="X41" s="65"/>
      <c r="Y41" s="65"/>
      <c r="Z41" s="65"/>
      <c r="AA41" s="65"/>
      <c r="AB41" s="71"/>
      <c r="AC41" s="23"/>
      <c r="AD41" s="13"/>
      <c r="AE41" s="13"/>
      <c r="AF41" s="7"/>
      <c r="AG41" s="13"/>
      <c r="AH41" s="72"/>
      <c r="AI41" s="142"/>
      <c r="AJ41" s="116"/>
      <c r="AK41" s="116"/>
      <c r="AL41" s="116"/>
      <c r="AM41" s="116"/>
      <c r="AN41" s="116"/>
      <c r="AO41" s="159"/>
      <c r="AQ41" s="142"/>
      <c r="AR41" s="116"/>
      <c r="AS41" s="116"/>
      <c r="AT41" s="116"/>
      <c r="AU41" s="116"/>
      <c r="AV41" s="116"/>
      <c r="AW41" s="116"/>
      <c r="AX41" s="116"/>
      <c r="BJ41" s="143"/>
    </row>
    <row r="42" spans="2:62" x14ac:dyDescent="0.15">
      <c r="B42" s="181" t="s">
        <v>81</v>
      </c>
      <c r="C42" s="70">
        <v>27.401025772094727</v>
      </c>
      <c r="D42" s="65">
        <v>27.905414581298828</v>
      </c>
      <c r="E42" s="120">
        <v>22.128072738647461</v>
      </c>
      <c r="F42" s="65">
        <v>30.347501754760742</v>
      </c>
      <c r="G42" s="65">
        <v>29.138607025146484</v>
      </c>
      <c r="H42" s="65" t="s">
        <v>15</v>
      </c>
      <c r="I42" s="71">
        <v>21.030731201171875</v>
      </c>
      <c r="J42" s="70"/>
      <c r="K42" s="65"/>
      <c r="L42" s="65"/>
      <c r="M42" s="65"/>
      <c r="N42" s="65"/>
      <c r="O42" s="65"/>
      <c r="P42" s="71"/>
      <c r="Q42" s="70"/>
      <c r="R42" s="65"/>
      <c r="S42" s="65"/>
      <c r="T42" s="65"/>
      <c r="U42" s="65"/>
      <c r="V42" s="65"/>
      <c r="W42" s="70"/>
      <c r="X42" s="65"/>
      <c r="Y42" s="65"/>
      <c r="Z42" s="65"/>
      <c r="AA42" s="65"/>
      <c r="AB42" s="71"/>
      <c r="AC42" s="23"/>
      <c r="AD42" s="13"/>
      <c r="AE42" s="13"/>
      <c r="AF42" s="7"/>
      <c r="AG42" s="13"/>
      <c r="AH42" s="72"/>
      <c r="AI42" s="142"/>
      <c r="AJ42" s="116"/>
      <c r="AK42" s="116"/>
      <c r="AL42" s="116"/>
      <c r="AM42" s="116"/>
      <c r="AN42" s="116"/>
      <c r="AO42" s="159"/>
      <c r="AQ42" s="142"/>
      <c r="AR42" s="116"/>
      <c r="AS42" s="116"/>
      <c r="AT42" s="116"/>
      <c r="AU42" s="116"/>
      <c r="AV42" s="116"/>
      <c r="AW42" s="116"/>
      <c r="AX42" s="116"/>
      <c r="BJ42" s="143"/>
    </row>
    <row r="43" spans="2:62" x14ac:dyDescent="0.15">
      <c r="B43" s="186" t="s">
        <v>81</v>
      </c>
      <c r="C43" s="123" t="s">
        <v>90</v>
      </c>
      <c r="D43" s="83">
        <v>28.684530258178711</v>
      </c>
      <c r="E43" s="84" t="s">
        <v>24</v>
      </c>
      <c r="F43" s="83">
        <v>30.514898300170898</v>
      </c>
      <c r="G43" s="83">
        <v>29.138393402099609</v>
      </c>
      <c r="H43" s="83" t="s">
        <v>15</v>
      </c>
      <c r="I43" s="86">
        <v>20.854236602783203</v>
      </c>
      <c r="J43" s="85"/>
      <c r="K43" s="83"/>
      <c r="L43" s="65"/>
      <c r="M43" s="83"/>
      <c r="N43" s="83"/>
      <c r="O43" s="83"/>
      <c r="P43" s="86"/>
      <c r="Q43" s="85"/>
      <c r="R43" s="65"/>
      <c r="S43" s="65"/>
      <c r="T43" s="83"/>
      <c r="U43" s="83"/>
      <c r="V43" s="83"/>
      <c r="W43" s="85"/>
      <c r="X43" s="83"/>
      <c r="Y43" s="83"/>
      <c r="Z43" s="83"/>
      <c r="AA43" s="83"/>
      <c r="AB43" s="86"/>
      <c r="AC43" s="25"/>
      <c r="AD43" s="15"/>
      <c r="AE43" s="15"/>
      <c r="AF43" s="10"/>
      <c r="AG43" s="15"/>
      <c r="AH43" s="87"/>
      <c r="AI43" s="142"/>
      <c r="AJ43" s="116"/>
      <c r="AK43" s="116"/>
      <c r="AL43" s="116"/>
      <c r="AM43" s="116"/>
      <c r="AN43" s="116"/>
      <c r="AO43" s="159"/>
      <c r="AQ43" s="142"/>
      <c r="AR43" s="116"/>
      <c r="AS43" s="116"/>
      <c r="AT43" s="116"/>
      <c r="AU43" s="116"/>
      <c r="AV43" s="116"/>
      <c r="AW43" s="116"/>
      <c r="AX43" s="116"/>
      <c r="BJ43" s="143"/>
    </row>
    <row r="44" spans="2:62" x14ac:dyDescent="0.15">
      <c r="B44" s="181" t="s">
        <v>83</v>
      </c>
      <c r="C44" s="64">
        <v>28.730575561523438</v>
      </c>
      <c r="D44" s="62">
        <v>28.173013687133789</v>
      </c>
      <c r="E44" s="63">
        <v>23.495771408081055</v>
      </c>
      <c r="F44" s="62">
        <v>29.50697135925293</v>
      </c>
      <c r="G44" s="62">
        <v>28.400932312011719</v>
      </c>
      <c r="H44" s="62" t="s">
        <v>15</v>
      </c>
      <c r="I44" s="125" t="s">
        <v>25</v>
      </c>
      <c r="J44" s="64">
        <f>AVERAGE(C44:C47)</f>
        <v>29.009586811065674</v>
      </c>
      <c r="K44" s="62">
        <f>AVERAGE(D44:D47)</f>
        <v>28.168882369995117</v>
      </c>
      <c r="L44" s="65">
        <f>AVERAGE(E44:E47)</f>
        <v>23.566292762756348</v>
      </c>
      <c r="M44" s="62">
        <f>AVERAGE(F44:F47)</f>
        <v>29.443987369537354</v>
      </c>
      <c r="N44" s="62">
        <f>AVERAGE(G44:G47)</f>
        <v>28.585128784179688</v>
      </c>
      <c r="O44" s="62" t="s">
        <v>15</v>
      </c>
      <c r="P44" s="66">
        <f>AVERAGE(I44:I47)</f>
        <v>20.020111719767254</v>
      </c>
      <c r="Q44" s="64">
        <f>J44-$P$44</f>
        <v>8.98947509129842</v>
      </c>
      <c r="R44" s="88">
        <f>K44-$P$44</f>
        <v>8.1487706502278634</v>
      </c>
      <c r="S44" s="88">
        <f>L44-$P$44</f>
        <v>3.5461810429890939</v>
      </c>
      <c r="T44" s="62">
        <f>M44-P44</f>
        <v>9.4238756497700997</v>
      </c>
      <c r="U44" s="62">
        <f>N44-$P$44</f>
        <v>8.5650170644124337</v>
      </c>
      <c r="V44" s="62" t="s">
        <v>15</v>
      </c>
      <c r="W44" s="64">
        <f>Q44-5.716</f>
        <v>3.2734750912984198</v>
      </c>
      <c r="X44" s="62">
        <f>R44-7.42</f>
        <v>0.72877065022786347</v>
      </c>
      <c r="Y44" s="62">
        <f>S44-$S$12</f>
        <v>3.2043898900349923</v>
      </c>
      <c r="Z44" s="62">
        <f>T44-T12</f>
        <v>-1.1775480906168632</v>
      </c>
      <c r="AA44" s="62">
        <f>U44-9.185</f>
        <v>-0.61998293558756679</v>
      </c>
      <c r="AB44" s="66" t="s">
        <v>15</v>
      </c>
      <c r="AC44" s="21">
        <f>2^(-(W44))</f>
        <v>0.10341554081678975</v>
      </c>
      <c r="AD44" s="11">
        <f>2^(-(X44))</f>
        <v>0.60341787947566838</v>
      </c>
      <c r="AE44" s="11">
        <f>2^(-(Y44))</f>
        <v>0.10848820542265043</v>
      </c>
      <c r="AF44" s="11">
        <f>2^(-(Z44))</f>
        <v>2.2619202914444303</v>
      </c>
      <c r="AG44" s="11">
        <f>2^(-(AA44))</f>
        <v>1.5368570030063191</v>
      </c>
      <c r="AH44" s="69"/>
      <c r="AI44" s="142"/>
      <c r="AJ44" s="116"/>
      <c r="AK44" s="116"/>
      <c r="AL44" s="116"/>
      <c r="AM44" s="116"/>
      <c r="AN44" s="116"/>
      <c r="AO44" s="159"/>
      <c r="AQ44" s="142"/>
      <c r="AR44" s="116"/>
      <c r="AS44" s="116"/>
      <c r="AT44" s="116"/>
      <c r="AU44" s="116"/>
      <c r="AV44" s="116"/>
      <c r="AW44" s="116"/>
      <c r="AX44" s="116"/>
      <c r="BJ44" s="143"/>
    </row>
    <row r="45" spans="2:62" x14ac:dyDescent="0.15">
      <c r="B45" s="181" t="s">
        <v>83</v>
      </c>
      <c r="C45" s="70">
        <v>29.034500122070312</v>
      </c>
      <c r="D45" s="65">
        <v>28.014974594116211</v>
      </c>
      <c r="E45" s="120">
        <v>23.60711669921875</v>
      </c>
      <c r="F45" s="65">
        <v>29.417783737182617</v>
      </c>
      <c r="G45" s="65">
        <v>28.617219924926758</v>
      </c>
      <c r="H45" s="65" t="s">
        <v>15</v>
      </c>
      <c r="I45" s="71">
        <v>19.903234481811523</v>
      </c>
      <c r="J45" s="70"/>
      <c r="K45" s="65"/>
      <c r="L45" s="65"/>
      <c r="M45" s="65"/>
      <c r="N45" s="65"/>
      <c r="O45" s="65"/>
      <c r="P45" s="71"/>
      <c r="Q45" s="70"/>
      <c r="R45" s="65"/>
      <c r="S45" s="65"/>
      <c r="T45" s="65"/>
      <c r="U45" s="65"/>
      <c r="V45" s="65"/>
      <c r="W45" s="70"/>
      <c r="X45" s="65"/>
      <c r="Y45" s="65"/>
      <c r="Z45" s="65"/>
      <c r="AA45" s="65"/>
      <c r="AB45" s="71"/>
      <c r="AC45" s="17"/>
      <c r="AD45" s="7"/>
      <c r="AE45" s="7"/>
      <c r="AF45" s="7"/>
      <c r="AG45" s="7"/>
      <c r="AH45" s="72"/>
      <c r="AI45" s="142"/>
      <c r="AJ45" s="116"/>
      <c r="AK45" s="116"/>
      <c r="AL45" s="116"/>
      <c r="AM45" s="116"/>
      <c r="AN45" s="116"/>
      <c r="AO45" s="159"/>
      <c r="AQ45" s="142"/>
      <c r="AR45" s="116"/>
      <c r="AS45" s="116"/>
      <c r="AT45" s="116"/>
      <c r="AU45" s="116"/>
      <c r="AV45" s="116"/>
      <c r="AW45" s="116"/>
      <c r="AX45" s="116"/>
      <c r="BJ45" s="143"/>
    </row>
    <row r="46" spans="2:62" x14ac:dyDescent="0.15">
      <c r="B46" s="181" t="s">
        <v>83</v>
      </c>
      <c r="C46" s="70">
        <v>28.885578155517578</v>
      </c>
      <c r="D46" s="65">
        <v>28.318658828735352</v>
      </c>
      <c r="E46" s="120">
        <v>23.573387145996094</v>
      </c>
      <c r="F46" s="65">
        <v>29.529607772827148</v>
      </c>
      <c r="G46" s="65">
        <v>28.663471221923828</v>
      </c>
      <c r="H46" s="65" t="s">
        <v>15</v>
      </c>
      <c r="I46" s="71">
        <v>20.152299880981445</v>
      </c>
      <c r="J46" s="70"/>
      <c r="K46" s="65"/>
      <c r="L46" s="65"/>
      <c r="M46" s="65"/>
      <c r="N46" s="65"/>
      <c r="O46" s="65"/>
      <c r="P46" s="71"/>
      <c r="Q46" s="70"/>
      <c r="R46" s="65"/>
      <c r="S46" s="65"/>
      <c r="T46" s="65"/>
      <c r="U46" s="65"/>
      <c r="V46" s="65"/>
      <c r="W46" s="70"/>
      <c r="X46" s="65"/>
      <c r="Y46" s="65"/>
      <c r="Z46" s="65"/>
      <c r="AA46" s="65"/>
      <c r="AB46" s="71"/>
      <c r="AC46" s="17"/>
      <c r="AD46" s="7"/>
      <c r="AE46" s="7"/>
      <c r="AF46" s="7"/>
      <c r="AG46" s="7"/>
      <c r="AH46" s="72"/>
      <c r="AI46" s="142"/>
      <c r="AJ46" s="116"/>
      <c r="AK46" s="116"/>
      <c r="AL46" s="116"/>
      <c r="AM46" s="116"/>
      <c r="AN46" s="116"/>
      <c r="AO46" s="159"/>
      <c r="AQ46" s="142"/>
      <c r="AR46" s="116"/>
      <c r="AS46" s="116"/>
      <c r="AT46" s="116"/>
      <c r="AU46" s="116"/>
      <c r="AV46" s="116"/>
      <c r="AW46" s="116"/>
      <c r="AX46" s="116"/>
      <c r="BJ46" s="143"/>
    </row>
    <row r="47" spans="2:62" ht="14" thickBot="1" x14ac:dyDescent="0.2">
      <c r="B47" s="182" t="s">
        <v>83</v>
      </c>
      <c r="C47" s="75">
        <v>29.387693405151367</v>
      </c>
      <c r="D47" s="4" t="s">
        <v>92</v>
      </c>
      <c r="E47" s="74">
        <v>23.588895797729492</v>
      </c>
      <c r="F47" s="73">
        <v>29.321586608886719</v>
      </c>
      <c r="G47" s="73">
        <v>28.658891677856445</v>
      </c>
      <c r="H47" s="73" t="s">
        <v>15</v>
      </c>
      <c r="I47" s="77">
        <v>20.004800796508789</v>
      </c>
      <c r="J47" s="75"/>
      <c r="K47" s="73"/>
      <c r="L47" s="76"/>
      <c r="M47" s="73"/>
      <c r="N47" s="73"/>
      <c r="O47" s="73"/>
      <c r="P47" s="77"/>
      <c r="Q47" s="75"/>
      <c r="R47" s="76"/>
      <c r="S47" s="76"/>
      <c r="T47" s="73"/>
      <c r="U47" s="73"/>
      <c r="V47" s="73"/>
      <c r="W47" s="75"/>
      <c r="X47" s="73"/>
      <c r="Y47" s="73"/>
      <c r="Z47" s="73"/>
      <c r="AA47" s="73"/>
      <c r="AB47" s="77"/>
      <c r="AC47" s="18"/>
      <c r="AD47" s="8"/>
      <c r="AE47" s="8"/>
      <c r="AF47" s="8"/>
      <c r="AG47" s="8"/>
      <c r="AH47" s="78"/>
      <c r="AI47" s="155"/>
      <c r="AJ47" s="156"/>
      <c r="AK47" s="156"/>
      <c r="AL47" s="156"/>
      <c r="AM47" s="156"/>
      <c r="AN47" s="156"/>
      <c r="AO47" s="160"/>
      <c r="AQ47" s="142"/>
      <c r="AR47" s="116"/>
      <c r="AS47" s="116"/>
      <c r="AT47" s="116"/>
      <c r="AU47" s="116"/>
      <c r="AV47" s="116"/>
      <c r="AW47" s="116"/>
      <c r="AX47" s="116"/>
      <c r="BJ47" s="143"/>
    </row>
    <row r="48" spans="2:62" x14ac:dyDescent="0.15">
      <c r="B48" s="183" t="s">
        <v>84</v>
      </c>
      <c r="C48" s="121">
        <v>28.164016723632812</v>
      </c>
      <c r="D48" s="79">
        <v>27.455507278442383</v>
      </c>
      <c r="E48" s="80">
        <v>22.588472366333008</v>
      </c>
      <c r="F48" s="79">
        <v>30.13456916809082</v>
      </c>
      <c r="G48" s="79">
        <v>29.018564224243164</v>
      </c>
      <c r="H48" s="79" t="s">
        <v>15</v>
      </c>
      <c r="I48" s="122">
        <v>20.132059097290039</v>
      </c>
      <c r="J48" s="64">
        <f>AVERAGE(C48:C51)</f>
        <v>28.06853199005127</v>
      </c>
      <c r="K48" s="62">
        <f>AVERAGE(D48:D51)</f>
        <v>27.58319918314616</v>
      </c>
      <c r="L48" s="65">
        <f>AVERAGE(E48:E51)</f>
        <v>22.619737148284912</v>
      </c>
      <c r="M48" s="62">
        <f>AVERAGE(F48:F51)</f>
        <v>29.929966449737549</v>
      </c>
      <c r="N48" s="62">
        <f>AVERAGE(G48:G51)</f>
        <v>29.058631420135498</v>
      </c>
      <c r="O48" s="62" t="s">
        <v>15</v>
      </c>
      <c r="P48" s="66">
        <f>AVERAGE(I48:I51)</f>
        <v>20.258477528889973</v>
      </c>
      <c r="Q48" s="64">
        <f>J48-$P$48</f>
        <v>7.8100544611612968</v>
      </c>
      <c r="R48" s="65">
        <f>K48-$P$48</f>
        <v>7.3247216542561873</v>
      </c>
      <c r="S48" s="65">
        <f>L48-$P$48</f>
        <v>2.3612596193949393</v>
      </c>
      <c r="T48" s="62">
        <f>M48-P48</f>
        <v>9.6714889208475761</v>
      </c>
      <c r="U48" s="62">
        <f>N48-$P$48</f>
        <v>8.8001538912455253</v>
      </c>
      <c r="V48" s="62" t="s">
        <v>15</v>
      </c>
      <c r="W48" s="64">
        <f>Q48-5.716</f>
        <v>2.0940544611612966</v>
      </c>
      <c r="X48" s="62">
        <f>R48-7.42</f>
        <v>-9.5278345743812665E-2</v>
      </c>
      <c r="Y48" s="62">
        <f>S48-$S$12</f>
        <v>2.0194684664408378</v>
      </c>
      <c r="Z48" s="62">
        <f>T48-T12</f>
        <v>-0.92993481953938684</v>
      </c>
      <c r="AA48" s="62">
        <f>U48-9.185</f>
        <v>-0.38484610875447522</v>
      </c>
      <c r="AB48" s="66" t="s">
        <v>15</v>
      </c>
      <c r="AC48" s="19">
        <f>2^(-(W48))</f>
        <v>0.23422151978244016</v>
      </c>
      <c r="AD48" s="9">
        <f>2^(-(X48))</f>
        <v>1.0682714946654395</v>
      </c>
      <c r="AE48" s="9">
        <f>2^(-(Y48))</f>
        <v>0.24664903253187576</v>
      </c>
      <c r="AF48" s="9">
        <f>2^(-(Z48))</f>
        <v>1.9051899183249481</v>
      </c>
      <c r="AG48" s="9">
        <f>2^(-(AA48))</f>
        <v>1.3057204993907894</v>
      </c>
      <c r="AH48" s="81"/>
      <c r="AI48" s="152">
        <f>(AC52+AC56+AC60)/3</f>
        <v>0.4579876805447734</v>
      </c>
      <c r="AJ48" s="153">
        <f>(AD48+AD52+AD56)/3</f>
        <v>0.89525470189234746</v>
      </c>
      <c r="AK48" s="153">
        <f>(AE52+AE56+AE60)/3</f>
        <v>0.54139378617961287</v>
      </c>
      <c r="AL48" s="153">
        <f>(AF52+AF56+AF60)/3</f>
        <v>3.3594793739050854</v>
      </c>
      <c r="AM48" s="153">
        <f>(AG52+AG56+AG60)/3</f>
        <v>1.8657637602602357</v>
      </c>
      <c r="AN48" s="154" t="s">
        <v>15</v>
      </c>
      <c r="AO48" s="161" t="s">
        <v>17</v>
      </c>
      <c r="AQ48" s="142"/>
      <c r="AR48" s="116"/>
      <c r="AS48" s="116"/>
      <c r="AT48" s="116"/>
      <c r="AU48" s="116"/>
      <c r="AV48" s="116"/>
      <c r="AW48" s="116"/>
      <c r="AX48" s="116"/>
      <c r="BJ48" s="143"/>
    </row>
    <row r="49" spans="2:62" x14ac:dyDescent="0.15">
      <c r="B49" s="181" t="s">
        <v>84</v>
      </c>
      <c r="C49" s="70">
        <v>28.006555557250977</v>
      </c>
      <c r="D49" s="65">
        <v>27.555332183837891</v>
      </c>
      <c r="E49" s="120">
        <v>22.651788711547852</v>
      </c>
      <c r="F49" s="65">
        <v>29.836963653564453</v>
      </c>
      <c r="G49" s="65">
        <v>29.093673706054688</v>
      </c>
      <c r="H49" s="65" t="s">
        <v>15</v>
      </c>
      <c r="I49" s="71">
        <v>20.491706848144531</v>
      </c>
      <c r="J49" s="70"/>
      <c r="K49" s="65"/>
      <c r="L49" s="65"/>
      <c r="M49" s="65"/>
      <c r="N49" s="65"/>
      <c r="O49" s="65"/>
      <c r="P49" s="71"/>
      <c r="Q49" s="70"/>
      <c r="R49" s="65"/>
      <c r="S49" s="65"/>
      <c r="T49" s="65"/>
      <c r="U49" s="65"/>
      <c r="V49" s="65"/>
      <c r="W49" s="70"/>
      <c r="X49" s="65"/>
      <c r="Y49" s="65"/>
      <c r="Z49" s="65"/>
      <c r="AA49" s="65"/>
      <c r="AB49" s="71"/>
      <c r="AC49" s="17"/>
      <c r="AD49" s="7"/>
      <c r="AE49" s="7"/>
      <c r="AF49" s="7"/>
      <c r="AG49" s="7"/>
      <c r="AH49" s="72"/>
      <c r="AI49" s="101">
        <f>STDEV(AC52,AC56,AC60)</f>
        <v>0.14231291719278183</v>
      </c>
      <c r="AJ49" s="102">
        <f>STDEV(AD48,AD52,AD56)</f>
        <v>0.22554513232050449</v>
      </c>
      <c r="AK49" s="102">
        <f>STDEV(AE52,AE56,AE60)</f>
        <v>8.7819650005967823E-2</v>
      </c>
      <c r="AL49" s="102">
        <f>STDEV(AF52,AF56,AF60)</f>
        <v>0.5793149061225642</v>
      </c>
      <c r="AM49" s="102">
        <f>STDEV(AG52,AG56,AG60)</f>
        <v>0.54797172766927127</v>
      </c>
      <c r="AN49" s="82" t="s">
        <v>15</v>
      </c>
      <c r="AO49" s="162" t="s">
        <v>18</v>
      </c>
      <c r="AQ49" s="142"/>
      <c r="AR49" s="116"/>
      <c r="AS49" s="116"/>
      <c r="AT49" s="116"/>
      <c r="AU49" s="116"/>
      <c r="AV49" s="116"/>
      <c r="AW49" s="116"/>
      <c r="AX49" s="116"/>
      <c r="BJ49" s="143"/>
    </row>
    <row r="50" spans="2:62" x14ac:dyDescent="0.15">
      <c r="B50" s="181" t="s">
        <v>84</v>
      </c>
      <c r="C50" s="70">
        <v>27.985801696777344</v>
      </c>
      <c r="D50" s="65">
        <v>27.738758087158203</v>
      </c>
      <c r="E50" s="120">
        <v>22.631036758422852</v>
      </c>
      <c r="F50" s="65">
        <v>29.810911178588867</v>
      </c>
      <c r="G50" s="65">
        <v>29.218606948852539</v>
      </c>
      <c r="H50" s="65" t="s">
        <v>15</v>
      </c>
      <c r="I50" s="71">
        <v>20.151666641235352</v>
      </c>
      <c r="J50" s="70"/>
      <c r="K50" s="65"/>
      <c r="L50" s="65"/>
      <c r="M50" s="65"/>
      <c r="N50" s="65"/>
      <c r="O50" s="65"/>
      <c r="P50" s="71"/>
      <c r="Q50" s="70"/>
      <c r="R50" s="65"/>
      <c r="S50" s="65"/>
      <c r="T50" s="65"/>
      <c r="U50" s="65"/>
      <c r="V50" s="65"/>
      <c r="W50" s="70"/>
      <c r="X50" s="65"/>
      <c r="Y50" s="65"/>
      <c r="Z50" s="65"/>
      <c r="AA50" s="65"/>
      <c r="AB50" s="71"/>
      <c r="AC50" s="17"/>
      <c r="AD50" s="7"/>
      <c r="AE50" s="7"/>
      <c r="AF50" s="7"/>
      <c r="AG50" s="7"/>
      <c r="AH50" s="72"/>
      <c r="AI50" s="103">
        <f>AI49/1.73</f>
        <v>8.2261801845538635E-2</v>
      </c>
      <c r="AJ50" s="104">
        <f>AJ49/1.73</f>
        <v>0.13037290885578295</v>
      </c>
      <c r="AK50" s="104">
        <f>AK49/1.73</f>
        <v>5.0762803471657701E-2</v>
      </c>
      <c r="AL50" s="104">
        <f>AL49/1.73</f>
        <v>0.33486410758529722</v>
      </c>
      <c r="AM50" s="104">
        <f>AM49/1.73</f>
        <v>0.31674666339264235</v>
      </c>
      <c r="AN50" s="82" t="s">
        <v>15</v>
      </c>
      <c r="AO50" s="162" t="s">
        <v>19</v>
      </c>
      <c r="AQ50" s="142"/>
      <c r="AR50" s="116"/>
      <c r="AS50" s="116"/>
      <c r="AT50" s="116"/>
      <c r="AU50" s="116"/>
      <c r="AV50" s="116"/>
      <c r="AW50" s="116"/>
      <c r="AX50" s="116"/>
      <c r="BJ50" s="143"/>
    </row>
    <row r="51" spans="2:62" x14ac:dyDescent="0.15">
      <c r="B51" s="181" t="s">
        <v>84</v>
      </c>
      <c r="C51" s="85">
        <v>28.117753982543945</v>
      </c>
      <c r="D51" s="5" t="s">
        <v>93</v>
      </c>
      <c r="E51" s="84">
        <v>22.607650756835938</v>
      </c>
      <c r="F51" s="83">
        <v>29.937421798706055</v>
      </c>
      <c r="G51" s="83">
        <v>28.903680801391602</v>
      </c>
      <c r="H51" s="83" t="s">
        <v>15</v>
      </c>
      <c r="I51" s="126" t="s">
        <v>26</v>
      </c>
      <c r="J51" s="85"/>
      <c r="K51" s="83"/>
      <c r="L51" s="65"/>
      <c r="M51" s="83"/>
      <c r="N51" s="83"/>
      <c r="O51" s="83"/>
      <c r="P51" s="86"/>
      <c r="Q51" s="85"/>
      <c r="R51" s="65"/>
      <c r="S51" s="65"/>
      <c r="T51" s="83"/>
      <c r="U51" s="83"/>
      <c r="V51" s="83"/>
      <c r="W51" s="85"/>
      <c r="X51" s="83"/>
      <c r="Y51" s="83"/>
      <c r="Z51" s="83"/>
      <c r="AA51" s="83"/>
      <c r="AB51" s="86"/>
      <c r="AC51" s="139"/>
      <c r="AD51" s="140"/>
      <c r="AE51" s="140"/>
      <c r="AF51" s="140"/>
      <c r="AG51" s="140"/>
      <c r="AH51" s="141"/>
      <c r="AI51" s="142"/>
      <c r="AJ51" s="116"/>
      <c r="AK51" s="116"/>
      <c r="AL51" s="116"/>
      <c r="AM51" s="116"/>
      <c r="AN51" s="116"/>
      <c r="AO51" s="159"/>
      <c r="AQ51" s="142"/>
      <c r="AR51" s="116"/>
      <c r="AS51" s="116"/>
      <c r="AT51" s="116"/>
      <c r="AU51" s="116"/>
      <c r="AV51" s="116"/>
      <c r="AW51" s="116"/>
      <c r="AX51" s="116"/>
      <c r="BJ51" s="143"/>
    </row>
    <row r="52" spans="2:62" x14ac:dyDescent="0.15">
      <c r="B52" s="184" t="s">
        <v>85</v>
      </c>
      <c r="C52" s="127" t="s">
        <v>90</v>
      </c>
      <c r="D52" s="62">
        <v>27.914150238037109</v>
      </c>
      <c r="E52" s="63">
        <v>21.637691497802734</v>
      </c>
      <c r="F52" s="62">
        <v>29.082801818847656</v>
      </c>
      <c r="G52" s="62">
        <v>28.376264572143555</v>
      </c>
      <c r="H52" s="62" t="s">
        <v>15</v>
      </c>
      <c r="I52" s="66">
        <v>20.523550033569336</v>
      </c>
      <c r="J52" s="64">
        <f>AVERAGE(C52:C55)</f>
        <v>27.245172500610352</v>
      </c>
      <c r="K52" s="62">
        <f>AVERAGE(D52:D55)</f>
        <v>27.860281626383465</v>
      </c>
      <c r="L52" s="88">
        <f>AVERAGE(E52:E55)</f>
        <v>21.660260677337646</v>
      </c>
      <c r="M52" s="62">
        <f>AVERAGE(F52:F55)</f>
        <v>29.024705410003662</v>
      </c>
      <c r="N52" s="62">
        <f>AVERAGE(G52:G55)</f>
        <v>28.43910026550293</v>
      </c>
      <c r="O52" s="62" t="s">
        <v>15</v>
      </c>
      <c r="P52" s="66">
        <f>AVERAGE(I52:I55)</f>
        <v>20.407195091247559</v>
      </c>
      <c r="Q52" s="64">
        <f>J52-$P$52</f>
        <v>6.837977409362793</v>
      </c>
      <c r="R52" s="88">
        <f>K52-$P$52</f>
        <v>7.4530865351359061</v>
      </c>
      <c r="S52" s="88">
        <f>L52-$P$52</f>
        <v>1.2530655860900879</v>
      </c>
      <c r="T52" s="62">
        <f>M52-P52</f>
        <v>8.6175103187561035</v>
      </c>
      <c r="U52" s="62">
        <f>N52-$P$52</f>
        <v>8.0319051742553711</v>
      </c>
      <c r="V52" s="62" t="s">
        <v>15</v>
      </c>
      <c r="W52" s="64">
        <f>Q52-5.716</f>
        <v>1.1219774093627928</v>
      </c>
      <c r="X52" s="62">
        <f>R52-7.42</f>
        <v>3.3086535135906203E-2</v>
      </c>
      <c r="Y52" s="62">
        <f>S52-$S$12</f>
        <v>0.91127443313598633</v>
      </c>
      <c r="Z52" s="62">
        <f>T52-T12</f>
        <v>-1.9839134216308594</v>
      </c>
      <c r="AA52" s="62">
        <f>U52-9.185</f>
        <v>-1.1530948257446294</v>
      </c>
      <c r="AB52" s="66" t="s">
        <v>15</v>
      </c>
      <c r="AC52" s="17">
        <f>2^(-(W52))</f>
        <v>0.45946363625725584</v>
      </c>
      <c r="AD52" s="7">
        <f>2^(-(X52))</f>
        <v>0.97732714302109713</v>
      </c>
      <c r="AE52" s="7">
        <f>2^(-(Y52))</f>
        <v>0.53171518260574535</v>
      </c>
      <c r="AF52" s="7">
        <f>2^(-(Z52))</f>
        <v>3.9556462739267677</v>
      </c>
      <c r="AG52" s="7">
        <f>2^(-(AA52))</f>
        <v>2.2239044834636541</v>
      </c>
      <c r="AH52" s="72"/>
      <c r="AI52" s="142"/>
      <c r="AJ52" s="116"/>
      <c r="AK52" s="116"/>
      <c r="AL52" s="116"/>
      <c r="AM52" s="116"/>
      <c r="AN52" s="116"/>
      <c r="AO52" s="159"/>
      <c r="AQ52" s="142"/>
      <c r="AR52" s="116"/>
      <c r="AS52" s="116"/>
      <c r="AT52" s="116"/>
      <c r="AU52" s="116"/>
      <c r="AV52" s="116"/>
      <c r="AW52" s="116"/>
      <c r="AX52" s="116"/>
      <c r="BJ52" s="143"/>
    </row>
    <row r="53" spans="2:62" x14ac:dyDescent="0.15">
      <c r="B53" s="181" t="s">
        <v>85</v>
      </c>
      <c r="C53" s="70">
        <v>26.577337265014648</v>
      </c>
      <c r="D53" s="65">
        <v>27.862728118896484</v>
      </c>
      <c r="E53" s="120">
        <v>21.714122772216797</v>
      </c>
      <c r="F53" s="65">
        <v>28.991806030273438</v>
      </c>
      <c r="G53" s="65">
        <v>28.43336296081543</v>
      </c>
      <c r="H53" s="65" t="s">
        <v>15</v>
      </c>
      <c r="I53" s="71">
        <v>20.417451858520508</v>
      </c>
      <c r="J53" s="70"/>
      <c r="K53" s="65"/>
      <c r="L53" s="65"/>
      <c r="M53" s="65"/>
      <c r="N53" s="65"/>
      <c r="O53" s="65"/>
      <c r="P53" s="71"/>
      <c r="Q53" s="70"/>
      <c r="R53" s="65"/>
      <c r="S53" s="65"/>
      <c r="T53" s="65"/>
      <c r="U53" s="65"/>
      <c r="V53" s="65"/>
      <c r="W53" s="70"/>
      <c r="X53" s="65"/>
      <c r="Y53" s="65"/>
      <c r="Z53" s="65"/>
      <c r="AA53" s="65"/>
      <c r="AB53" s="71"/>
      <c r="AC53" s="17"/>
      <c r="AD53" s="7"/>
      <c r="AE53" s="7"/>
      <c r="AF53" s="7"/>
      <c r="AG53" s="7"/>
      <c r="AH53" s="72"/>
      <c r="AI53" s="142"/>
      <c r="AJ53" s="116"/>
      <c r="AK53" s="116"/>
      <c r="AL53" s="116"/>
      <c r="AM53" s="116"/>
      <c r="AN53" s="116"/>
      <c r="AO53" s="159"/>
      <c r="AQ53" s="142"/>
      <c r="AR53" s="116"/>
      <c r="AS53" s="116"/>
      <c r="AT53" s="116"/>
      <c r="AU53" s="116"/>
      <c r="AV53" s="116"/>
      <c r="AW53" s="116"/>
      <c r="AX53" s="116"/>
      <c r="BJ53" s="143"/>
    </row>
    <row r="54" spans="2:62" x14ac:dyDescent="0.15">
      <c r="B54" s="181" t="s">
        <v>85</v>
      </c>
      <c r="C54" s="70">
        <v>27.637046813964844</v>
      </c>
      <c r="D54" s="65">
        <v>27.803966522216797</v>
      </c>
      <c r="E54" s="120">
        <v>21.678964614868164</v>
      </c>
      <c r="F54" s="65">
        <v>29.111255645751953</v>
      </c>
      <c r="G54" s="65">
        <v>28.436935424804688</v>
      </c>
      <c r="H54" s="65" t="s">
        <v>15</v>
      </c>
      <c r="I54" s="71">
        <v>20.25367546081543</v>
      </c>
      <c r="J54" s="70"/>
      <c r="K54" s="65"/>
      <c r="L54" s="65"/>
      <c r="M54" s="65"/>
      <c r="N54" s="65"/>
      <c r="O54" s="65"/>
      <c r="P54" s="71"/>
      <c r="Q54" s="70"/>
      <c r="R54" s="65"/>
      <c r="S54" s="65"/>
      <c r="T54" s="65"/>
      <c r="U54" s="65"/>
      <c r="V54" s="65"/>
      <c r="W54" s="70"/>
      <c r="X54" s="65"/>
      <c r="Y54" s="65"/>
      <c r="Z54" s="65"/>
      <c r="AA54" s="65"/>
      <c r="AB54" s="71"/>
      <c r="AC54" s="17"/>
      <c r="AD54" s="7"/>
      <c r="AE54" s="7"/>
      <c r="AF54" s="7"/>
      <c r="AG54" s="7"/>
      <c r="AH54" s="72"/>
      <c r="AI54" s="142"/>
      <c r="AJ54" s="116"/>
      <c r="AK54" s="116"/>
      <c r="AL54" s="116"/>
      <c r="AM54" s="116"/>
      <c r="AN54" s="116"/>
      <c r="AO54" s="159"/>
      <c r="AQ54" s="142"/>
      <c r="AR54" s="116"/>
      <c r="AS54" s="116"/>
      <c r="AT54" s="116"/>
      <c r="AU54" s="116"/>
      <c r="AV54" s="116"/>
      <c r="AW54" s="116"/>
      <c r="AX54" s="116"/>
      <c r="BJ54" s="143"/>
    </row>
    <row r="55" spans="2:62" x14ac:dyDescent="0.15">
      <c r="B55" s="181" t="s">
        <v>85</v>
      </c>
      <c r="C55" s="85">
        <v>27.521133422851562</v>
      </c>
      <c r="D55" s="5" t="s">
        <v>94</v>
      </c>
      <c r="E55" s="84">
        <v>21.610263824462891</v>
      </c>
      <c r="F55" s="83">
        <v>28.912958145141602</v>
      </c>
      <c r="G55" s="83">
        <v>28.509838104248047</v>
      </c>
      <c r="H55" s="83" t="s">
        <v>15</v>
      </c>
      <c r="I55" s="86">
        <v>20.434103012084961</v>
      </c>
      <c r="J55" s="85"/>
      <c r="K55" s="83"/>
      <c r="L55" s="65"/>
      <c r="M55" s="83"/>
      <c r="N55" s="83"/>
      <c r="O55" s="83"/>
      <c r="P55" s="86"/>
      <c r="Q55" s="85"/>
      <c r="R55" s="65"/>
      <c r="S55" s="65"/>
      <c r="T55" s="83"/>
      <c r="U55" s="83"/>
      <c r="V55" s="83"/>
      <c r="W55" s="85"/>
      <c r="X55" s="83"/>
      <c r="Y55" s="83"/>
      <c r="Z55" s="83"/>
      <c r="AA55" s="83"/>
      <c r="AB55" s="86"/>
      <c r="AC55" s="20"/>
      <c r="AD55" s="10"/>
      <c r="AE55" s="10"/>
      <c r="AF55" s="10"/>
      <c r="AG55" s="10"/>
      <c r="AH55" s="87"/>
      <c r="AI55" s="142"/>
      <c r="AJ55" s="116"/>
      <c r="AK55" s="116"/>
      <c r="AL55" s="116"/>
      <c r="AM55" s="116"/>
      <c r="AN55" s="116"/>
      <c r="AO55" s="159"/>
      <c r="AQ55" s="142"/>
      <c r="AR55" s="116"/>
      <c r="AS55" s="116"/>
      <c r="AT55" s="116"/>
      <c r="AU55" s="116"/>
      <c r="AV55" s="116"/>
      <c r="AW55" s="116"/>
      <c r="AX55" s="116"/>
      <c r="BJ55" s="143"/>
    </row>
    <row r="56" spans="2:62" x14ac:dyDescent="0.15">
      <c r="B56" s="184" t="s">
        <v>86</v>
      </c>
      <c r="C56" s="64">
        <v>26.512973785400391</v>
      </c>
      <c r="D56" s="62">
        <v>28.233625411987305</v>
      </c>
      <c r="E56" s="63">
        <v>21.224119186401367</v>
      </c>
      <c r="F56" s="62">
        <v>29.397853851318359</v>
      </c>
      <c r="G56" s="62">
        <v>29.050319671630859</v>
      </c>
      <c r="H56" s="62" t="s">
        <v>15</v>
      </c>
      <c r="I56" s="66">
        <v>20.434555053710938</v>
      </c>
      <c r="J56" s="64">
        <f>AVERAGE(C56:C59)</f>
        <v>26.643502712249756</v>
      </c>
      <c r="K56" s="62">
        <f>AVERAGE(D56:D59)</f>
        <v>28.252954483032227</v>
      </c>
      <c r="L56" s="88">
        <f>AVERAGE(E56:E59)</f>
        <v>21.189500172932942</v>
      </c>
      <c r="M56" s="62">
        <f>AVERAGE(F56:F59)</f>
        <v>29.306172847747803</v>
      </c>
      <c r="N56" s="62">
        <f>AVERAGE(G56:G59)</f>
        <v>29.070021629333496</v>
      </c>
      <c r="O56" s="62" t="s">
        <v>15</v>
      </c>
      <c r="P56" s="66">
        <f>AVERAGE(I56:I59)</f>
        <v>20.189471244812012</v>
      </c>
      <c r="Q56" s="64">
        <f>J56-$P$56</f>
        <v>6.4540314674377441</v>
      </c>
      <c r="R56" s="88">
        <f>K56-$P$56</f>
        <v>8.0634832382202148</v>
      </c>
      <c r="S56" s="88">
        <f>L56-$P$56</f>
        <v>1.0000289281209298</v>
      </c>
      <c r="T56" s="62">
        <f>M56-P56</f>
        <v>9.116701602935791</v>
      </c>
      <c r="U56" s="62">
        <f>N56-$P$56</f>
        <v>8.8805503845214844</v>
      </c>
      <c r="V56" s="62" t="s">
        <v>15</v>
      </c>
      <c r="W56" s="64">
        <f>Q56-5.716</f>
        <v>0.73803146743774395</v>
      </c>
      <c r="X56" s="62">
        <f>R56-7.42</f>
        <v>0.64348323822021491</v>
      </c>
      <c r="Y56" s="62">
        <f>S56-$S$12</f>
        <v>0.65823777516682824</v>
      </c>
      <c r="Z56" s="62">
        <f>T56-T12</f>
        <v>-1.4847221374511719</v>
      </c>
      <c r="AA56" s="62">
        <f>U56-9.185</f>
        <v>-0.30444961547851612</v>
      </c>
      <c r="AB56" s="66" t="s">
        <v>15</v>
      </c>
      <c r="AC56" s="21">
        <f>2^(-(W56))</f>
        <v>0.59955687947863889</v>
      </c>
      <c r="AD56" s="11">
        <f>2^(-(X56))</f>
        <v>0.640165467990506</v>
      </c>
      <c r="AE56" s="11">
        <f>2^(-(Y56))</f>
        <v>0.63365181823538375</v>
      </c>
      <c r="AF56" s="11">
        <f>2^(-(Z56))</f>
        <v>2.798632663629995</v>
      </c>
      <c r="AG56" s="11">
        <f>2^(-(AA56))</f>
        <v>1.2349474179211817</v>
      </c>
      <c r="AH56" s="69"/>
      <c r="AI56" s="142"/>
      <c r="AJ56" s="116"/>
      <c r="AK56" s="116"/>
      <c r="AL56" s="116"/>
      <c r="AM56" s="116"/>
      <c r="AN56" s="116"/>
      <c r="AO56" s="159"/>
      <c r="AQ56" s="142"/>
      <c r="AR56" s="116"/>
      <c r="AS56" s="116"/>
      <c r="AT56" s="116"/>
      <c r="AU56" s="116"/>
      <c r="AV56" s="116"/>
      <c r="AW56" s="116"/>
      <c r="AX56" s="116"/>
      <c r="BJ56" s="143"/>
    </row>
    <row r="57" spans="2:62" ht="14" thickBot="1" x14ac:dyDescent="0.2">
      <c r="B57" s="181" t="s">
        <v>86</v>
      </c>
      <c r="C57" s="70">
        <v>26.541574478149414</v>
      </c>
      <c r="D57" s="65">
        <v>28.231113433837891</v>
      </c>
      <c r="E57" s="120">
        <v>21.208499908447266</v>
      </c>
      <c r="F57" s="65">
        <v>29.22657585144043</v>
      </c>
      <c r="G57" s="65">
        <v>28.999351501464844</v>
      </c>
      <c r="H57" s="65" t="s">
        <v>15</v>
      </c>
      <c r="I57" s="71">
        <v>20.157524108886719</v>
      </c>
      <c r="J57" s="70"/>
      <c r="K57" s="65"/>
      <c r="L57" s="65"/>
      <c r="M57" s="65"/>
      <c r="N57" s="65"/>
      <c r="O57" s="65"/>
      <c r="P57" s="71"/>
      <c r="Q57" s="70"/>
      <c r="R57" s="65"/>
      <c r="S57" s="65"/>
      <c r="T57" s="65"/>
      <c r="U57" s="65"/>
      <c r="V57" s="65"/>
      <c r="W57" s="70"/>
      <c r="X57" s="65"/>
      <c r="Y57" s="65"/>
      <c r="Z57" s="65"/>
      <c r="AA57" s="65"/>
      <c r="AB57" s="71"/>
      <c r="AC57" s="17"/>
      <c r="AD57" s="7"/>
      <c r="AE57" s="7"/>
      <c r="AF57" s="7"/>
      <c r="AG57" s="7"/>
      <c r="AH57" s="72"/>
      <c r="AI57" s="142"/>
      <c r="AJ57" s="116"/>
      <c r="AK57" s="116"/>
      <c r="AL57" s="116"/>
      <c r="AM57" s="116"/>
      <c r="AN57" s="116"/>
      <c r="AO57" s="159"/>
      <c r="AQ57" s="155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7"/>
    </row>
    <row r="58" spans="2:62" x14ac:dyDescent="0.15">
      <c r="B58" s="181" t="s">
        <v>86</v>
      </c>
      <c r="C58" s="70">
        <v>26.705499649047852</v>
      </c>
      <c r="D58" s="65">
        <v>28.278568267822266</v>
      </c>
      <c r="E58" s="120">
        <v>21.135881423950195</v>
      </c>
      <c r="F58" s="65">
        <v>29.277824401855469</v>
      </c>
      <c r="G58" s="65">
        <v>29.153451919555664</v>
      </c>
      <c r="H58" s="65" t="s">
        <v>15</v>
      </c>
      <c r="I58" s="71">
        <v>20.134546279907227</v>
      </c>
      <c r="J58" s="70"/>
      <c r="K58" s="65"/>
      <c r="L58" s="65"/>
      <c r="M58" s="65"/>
      <c r="N58" s="65"/>
      <c r="O58" s="65"/>
      <c r="P58" s="71"/>
      <c r="Q58" s="70"/>
      <c r="R58" s="65"/>
      <c r="S58" s="65"/>
      <c r="T58" s="65"/>
      <c r="U58" s="65"/>
      <c r="V58" s="65"/>
      <c r="W58" s="70"/>
      <c r="X58" s="65"/>
      <c r="Y58" s="65"/>
      <c r="Z58" s="65"/>
      <c r="AA58" s="65"/>
      <c r="AB58" s="71"/>
      <c r="AC58" s="17"/>
      <c r="AD58" s="7"/>
      <c r="AE58" s="7"/>
      <c r="AF58" s="7"/>
      <c r="AG58" s="7"/>
      <c r="AH58" s="72"/>
      <c r="AI58" s="142"/>
      <c r="AJ58" s="116"/>
      <c r="AK58" s="116"/>
      <c r="AL58" s="116"/>
      <c r="AM58" s="116"/>
      <c r="AN58" s="116"/>
      <c r="AO58" s="159"/>
      <c r="AQ58" s="116"/>
      <c r="AR58" s="116"/>
      <c r="AS58" s="116"/>
      <c r="AT58" s="116"/>
      <c r="AU58" s="116"/>
      <c r="AV58" s="116"/>
      <c r="AW58" s="116"/>
      <c r="AX58" s="116"/>
    </row>
    <row r="59" spans="2:62" x14ac:dyDescent="0.15">
      <c r="B59" s="187" t="s">
        <v>85</v>
      </c>
      <c r="C59" s="85">
        <v>26.813962936401367</v>
      </c>
      <c r="D59" s="83">
        <v>28.268510818481445</v>
      </c>
      <c r="E59" s="3" t="s">
        <v>91</v>
      </c>
      <c r="F59" s="83">
        <v>29.322437286376953</v>
      </c>
      <c r="G59" s="83">
        <v>29.076963424682617</v>
      </c>
      <c r="H59" s="83" t="s">
        <v>15</v>
      </c>
      <c r="I59" s="86">
        <v>20.031259536743164</v>
      </c>
      <c r="J59" s="85"/>
      <c r="K59" s="83"/>
      <c r="L59" s="65"/>
      <c r="M59" s="83"/>
      <c r="N59" s="83"/>
      <c r="O59" s="83"/>
      <c r="P59" s="86"/>
      <c r="Q59" s="85"/>
      <c r="R59" s="65"/>
      <c r="S59" s="65"/>
      <c r="T59" s="83"/>
      <c r="U59" s="83"/>
      <c r="V59" s="83"/>
      <c r="W59" s="85"/>
      <c r="X59" s="83"/>
      <c r="Y59" s="83"/>
      <c r="Z59" s="83"/>
      <c r="AA59" s="83"/>
      <c r="AB59" s="86"/>
      <c r="AC59" s="20"/>
      <c r="AD59" s="10"/>
      <c r="AE59" s="10"/>
      <c r="AF59" s="10"/>
      <c r="AG59" s="10"/>
      <c r="AH59" s="87"/>
      <c r="AI59" s="142"/>
      <c r="AJ59" s="116"/>
      <c r="AK59" s="116"/>
      <c r="AL59" s="116"/>
      <c r="AM59" s="116"/>
      <c r="AN59" s="116"/>
      <c r="AO59" s="159"/>
      <c r="AQ59" s="116"/>
      <c r="AR59" s="116"/>
      <c r="AS59" s="116"/>
      <c r="AT59" s="116"/>
      <c r="AU59" s="116"/>
      <c r="AV59" s="116"/>
      <c r="AW59" s="116"/>
      <c r="AX59" s="116"/>
    </row>
    <row r="60" spans="2:62" x14ac:dyDescent="0.15">
      <c r="B60" s="184" t="s">
        <v>87</v>
      </c>
      <c r="C60" s="64">
        <v>27.95598030090332</v>
      </c>
      <c r="D60" s="62">
        <v>29.872781753540039</v>
      </c>
      <c r="E60" s="63">
        <v>21.922676086425781</v>
      </c>
      <c r="F60" s="62" t="s">
        <v>27</v>
      </c>
      <c r="G60" s="62">
        <v>28.618387222290039</v>
      </c>
      <c r="H60" s="62" t="s">
        <v>15</v>
      </c>
      <c r="I60" s="66">
        <v>20.985206604003906</v>
      </c>
      <c r="J60" s="64">
        <f>AVERAGE(C60:C63)</f>
        <v>27.90990161895752</v>
      </c>
      <c r="K60" s="62">
        <f>AVERAGE(D60:D63)</f>
        <v>29.964741388956707</v>
      </c>
      <c r="L60" s="88">
        <f>AVERAGE(E60:E63)</f>
        <v>21.992870807647705</v>
      </c>
      <c r="M60" s="62">
        <f>AVERAGE(F60:F63)</f>
        <v>29.395496368408203</v>
      </c>
      <c r="N60" s="62">
        <f>AVERAGE(G60:G63)</f>
        <v>28.615503787994385</v>
      </c>
      <c r="O60" s="62" t="s">
        <v>15</v>
      </c>
      <c r="P60" s="66">
        <f>AVERAGE(I60:I63)</f>
        <v>20.527062098185223</v>
      </c>
      <c r="Q60" s="64">
        <f>J60-$P$60</f>
        <v>7.382839520772297</v>
      </c>
      <c r="R60" s="88">
        <f>K60-$P$60</f>
        <v>9.4376792907714844</v>
      </c>
      <c r="S60" s="88">
        <f>L60-$P$60</f>
        <v>1.4658087094624825</v>
      </c>
      <c r="T60" s="62">
        <f>M60-P60</f>
        <v>8.8684342702229806</v>
      </c>
      <c r="U60" s="62">
        <f>N60-$P$60</f>
        <v>8.0884416898091622</v>
      </c>
      <c r="V60" s="62" t="s">
        <v>15</v>
      </c>
      <c r="W60" s="64">
        <f>Q60-5.716</f>
        <v>1.6668395207722968</v>
      </c>
      <c r="X60" s="62">
        <f>R60-7.42</f>
        <v>2.0176792907714844</v>
      </c>
      <c r="Y60" s="62">
        <f>S60-$S$12</f>
        <v>1.124017556508381</v>
      </c>
      <c r="Z60" s="62">
        <f>T60-T12</f>
        <v>-1.7329894701639823</v>
      </c>
      <c r="AA60" s="62">
        <f>U60-9.185</f>
        <v>-1.0965583101908383</v>
      </c>
      <c r="AB60" s="66" t="s">
        <v>15</v>
      </c>
      <c r="AC60" s="22">
        <f>2^(-(W60))</f>
        <v>0.31494252589842558</v>
      </c>
      <c r="AD60" s="12">
        <f>2^(-(X60))</f>
        <v>0.246955107058587</v>
      </c>
      <c r="AE60" s="12">
        <f>2^(-(Y60))</f>
        <v>0.45881435769770923</v>
      </c>
      <c r="AF60" s="11">
        <f>2^(-(Z60))</f>
        <v>3.3241591841584941</v>
      </c>
      <c r="AG60" s="12">
        <f>2^(-(AA60))</f>
        <v>2.1384393793958716</v>
      </c>
      <c r="AH60" s="69"/>
      <c r="AI60" s="142"/>
      <c r="AJ60" s="116"/>
      <c r="AK60" s="116"/>
      <c r="AL60" s="116"/>
      <c r="AM60" s="116"/>
      <c r="AN60" s="116"/>
      <c r="AO60" s="159"/>
      <c r="AQ60" s="116"/>
      <c r="AR60" s="116"/>
      <c r="AS60" s="116"/>
      <c r="AT60" s="116"/>
      <c r="AU60" s="116"/>
      <c r="AV60" s="116"/>
      <c r="AW60" s="116"/>
      <c r="AX60" s="116"/>
    </row>
    <row r="61" spans="2:62" x14ac:dyDescent="0.15">
      <c r="B61" s="181" t="s">
        <v>87</v>
      </c>
      <c r="C61" s="70">
        <v>27.745046615600586</v>
      </c>
      <c r="D61" s="65">
        <v>29.944704055786133</v>
      </c>
      <c r="E61" s="120">
        <v>21.963886260986328</v>
      </c>
      <c r="F61" s="65">
        <v>29.378274917602539</v>
      </c>
      <c r="G61" s="65">
        <v>28.499614715576172</v>
      </c>
      <c r="H61" s="65" t="s">
        <v>15</v>
      </c>
      <c r="I61" s="71" t="s">
        <v>28</v>
      </c>
      <c r="J61" s="70"/>
      <c r="K61" s="65"/>
      <c r="L61" s="65"/>
      <c r="M61" s="65"/>
      <c r="N61" s="65"/>
      <c r="O61" s="65"/>
      <c r="P61" s="71"/>
      <c r="Q61" s="70"/>
      <c r="R61" s="65"/>
      <c r="S61" s="65"/>
      <c r="T61" s="65"/>
      <c r="U61" s="65"/>
      <c r="V61" s="65"/>
      <c r="W61" s="70"/>
      <c r="X61" s="65"/>
      <c r="Y61" s="65"/>
      <c r="Z61" s="65"/>
      <c r="AA61" s="65"/>
      <c r="AB61" s="71"/>
      <c r="AC61" s="23"/>
      <c r="AD61" s="13"/>
      <c r="AE61" s="13"/>
      <c r="AF61" s="7"/>
      <c r="AG61" s="13"/>
      <c r="AH61" s="72"/>
      <c r="AI61" s="142"/>
      <c r="AJ61" s="116"/>
      <c r="AK61" s="116"/>
      <c r="AL61" s="116"/>
      <c r="AM61" s="116"/>
      <c r="AN61" s="116"/>
      <c r="AO61" s="159"/>
      <c r="AQ61" s="116"/>
      <c r="AR61" s="116"/>
      <c r="AS61" s="116"/>
      <c r="AT61" s="116"/>
      <c r="AU61" s="116"/>
      <c r="AV61" s="116"/>
      <c r="AW61" s="116"/>
      <c r="AX61" s="116"/>
    </row>
    <row r="62" spans="2:62" x14ac:dyDescent="0.15">
      <c r="B62" s="181" t="s">
        <v>87</v>
      </c>
      <c r="C62" s="70">
        <v>27.942354202270508</v>
      </c>
      <c r="D62" s="65">
        <v>30.076738357543945</v>
      </c>
      <c r="E62" s="120">
        <v>21.913127899169922</v>
      </c>
      <c r="F62" s="65">
        <v>29.601007461547852</v>
      </c>
      <c r="G62" s="65">
        <v>28.654687881469727</v>
      </c>
      <c r="H62" s="65" t="s">
        <v>15</v>
      </c>
      <c r="I62" s="71">
        <v>20.342185974121094</v>
      </c>
      <c r="J62" s="70"/>
      <c r="K62" s="65"/>
      <c r="L62" s="65"/>
      <c r="M62" s="65"/>
      <c r="N62" s="65"/>
      <c r="O62" s="65"/>
      <c r="P62" s="71"/>
      <c r="Q62" s="70"/>
      <c r="R62" s="65"/>
      <c r="S62" s="65"/>
      <c r="T62" s="65"/>
      <c r="U62" s="65"/>
      <c r="V62" s="65"/>
      <c r="W62" s="70"/>
      <c r="X62" s="65"/>
      <c r="Y62" s="65"/>
      <c r="Z62" s="65"/>
      <c r="AA62" s="65"/>
      <c r="AB62" s="71"/>
      <c r="AC62" s="23"/>
      <c r="AD62" s="13"/>
      <c r="AE62" s="13"/>
      <c r="AF62" s="7"/>
      <c r="AG62" s="13"/>
      <c r="AH62" s="72"/>
      <c r="AI62" s="142"/>
      <c r="AJ62" s="116"/>
      <c r="AK62" s="116"/>
      <c r="AL62" s="116"/>
      <c r="AM62" s="116"/>
      <c r="AN62" s="116"/>
      <c r="AO62" s="159"/>
      <c r="AQ62" s="116"/>
      <c r="AR62" s="116"/>
      <c r="AS62" s="116"/>
      <c r="AT62" s="116"/>
      <c r="AU62" s="116"/>
      <c r="AV62" s="116"/>
      <c r="AW62" s="116"/>
      <c r="AX62" s="116"/>
    </row>
    <row r="63" spans="2:62" ht="14" thickBot="1" x14ac:dyDescent="0.2">
      <c r="B63" s="188" t="s">
        <v>87</v>
      </c>
      <c r="C63" s="75">
        <v>27.996225357055664</v>
      </c>
      <c r="D63" s="4" t="s">
        <v>95</v>
      </c>
      <c r="E63" s="74">
        <v>22.171792984008789</v>
      </c>
      <c r="F63" s="73">
        <v>29.207206726074219</v>
      </c>
      <c r="G63" s="73">
        <v>28.689325332641602</v>
      </c>
      <c r="H63" s="73" t="s">
        <v>15</v>
      </c>
      <c r="I63" s="77">
        <v>20.253793716430664</v>
      </c>
      <c r="J63" s="75"/>
      <c r="K63" s="73"/>
      <c r="L63" s="76"/>
      <c r="M63" s="73"/>
      <c r="N63" s="73"/>
      <c r="O63" s="73"/>
      <c r="P63" s="77"/>
      <c r="Q63" s="75"/>
      <c r="R63" s="76"/>
      <c r="S63" s="76"/>
      <c r="T63" s="73"/>
      <c r="U63" s="73"/>
      <c r="V63" s="73"/>
      <c r="W63" s="75"/>
      <c r="X63" s="73"/>
      <c r="Y63" s="73"/>
      <c r="Z63" s="73"/>
      <c r="AA63" s="73"/>
      <c r="AB63" s="77"/>
      <c r="AC63" s="24"/>
      <c r="AD63" s="14"/>
      <c r="AE63" s="14"/>
      <c r="AF63" s="8"/>
      <c r="AG63" s="14"/>
      <c r="AH63" s="78"/>
      <c r="AI63" s="155"/>
      <c r="AJ63" s="156"/>
      <c r="AK63" s="156"/>
      <c r="AL63" s="156"/>
      <c r="AM63" s="156"/>
      <c r="AN63" s="156"/>
      <c r="AO63" s="160"/>
      <c r="AQ63" s="116"/>
      <c r="AR63" s="116"/>
      <c r="AS63" s="116"/>
      <c r="AT63" s="116"/>
      <c r="AU63" s="116"/>
      <c r="AV63" s="116"/>
      <c r="AW63" s="116"/>
      <c r="AX63" s="116"/>
    </row>
    <row r="64" spans="2:62" x14ac:dyDescent="0.15">
      <c r="B64" s="181" t="s">
        <v>29</v>
      </c>
      <c r="C64" s="121">
        <v>27.734901428222656</v>
      </c>
      <c r="D64" s="79">
        <v>27.09031867980957</v>
      </c>
      <c r="E64" s="80">
        <v>22.63792610168457</v>
      </c>
      <c r="F64" s="79">
        <v>28.442888259887695</v>
      </c>
      <c r="G64" s="79">
        <v>29.133806228637695</v>
      </c>
      <c r="H64" s="79" t="s">
        <v>15</v>
      </c>
      <c r="I64" s="122">
        <v>20.849039077758789</v>
      </c>
      <c r="J64" s="64">
        <f>AVERAGE(C64:C67)</f>
        <v>27.755179087320965</v>
      </c>
      <c r="K64" s="62">
        <f>AVERAGE(D64:D67)</f>
        <v>27.02795918782552</v>
      </c>
      <c r="L64" s="65">
        <f>AVERAGE(E64:E67)</f>
        <v>22.693451881408691</v>
      </c>
      <c r="M64" s="62">
        <f>AVERAGE(F64:F67)</f>
        <v>28.526492595672607</v>
      </c>
      <c r="N64" s="62">
        <f>AVERAGE(G64:G67)</f>
        <v>29.292328834533691</v>
      </c>
      <c r="O64" s="62" t="s">
        <v>15</v>
      </c>
      <c r="P64" s="66">
        <f>AVERAGE(I64:I67)</f>
        <v>20.468506336212158</v>
      </c>
      <c r="Q64" s="64">
        <f>J64-$P$64</f>
        <v>7.2866727511088065</v>
      </c>
      <c r="R64" s="65">
        <f>K64-$P$64</f>
        <v>6.5594528516133614</v>
      </c>
      <c r="S64" s="65">
        <f>L64-$P$64</f>
        <v>2.2249455451965332</v>
      </c>
      <c r="T64" s="62">
        <f>M64-P64</f>
        <v>8.0579862594604492</v>
      </c>
      <c r="U64" s="62">
        <f>N64-$P$64</f>
        <v>8.8238224983215332</v>
      </c>
      <c r="V64" s="62" t="s">
        <v>15</v>
      </c>
      <c r="W64" s="64">
        <f>Q64-5.716</f>
        <v>1.5706727511088063</v>
      </c>
      <c r="X64" s="62">
        <f>R64-7.42</f>
        <v>-0.86054714838663848</v>
      </c>
      <c r="Y64" s="62">
        <f>S64-$S$12</f>
        <v>1.8831543922424316</v>
      </c>
      <c r="Z64" s="62">
        <f>T64-T12</f>
        <v>-2.5434374809265137</v>
      </c>
      <c r="AA64" s="62">
        <f>U64-9.185</f>
        <v>-0.36117750167846729</v>
      </c>
      <c r="AB64" s="66" t="s">
        <v>15</v>
      </c>
      <c r="AC64" s="26">
        <f>2^(-(W64))</f>
        <v>0.33665137184395211</v>
      </c>
      <c r="AD64" s="16">
        <f>2^(-(X64))</f>
        <v>1.8157268023784996</v>
      </c>
      <c r="AE64" s="16">
        <f>2^(-(Y64))</f>
        <v>0.27109033950616795</v>
      </c>
      <c r="AF64" s="9">
        <f>2^(-(Z64))</f>
        <v>5.8297639974704225</v>
      </c>
      <c r="AG64" s="16">
        <f>2^(-(AA64))</f>
        <v>1.2844738342337785</v>
      </c>
      <c r="AH64" s="81"/>
      <c r="AI64" s="152">
        <f>(AC64+AC68+AC72)/3</f>
        <v>0.62106979282237817</v>
      </c>
      <c r="AJ64" s="153">
        <f>(AD64+AD68+AD72)/3</f>
        <v>2.69453655853725</v>
      </c>
      <c r="AK64" s="153">
        <f>(AE64+AE68+AE72)/3</f>
        <v>0.46478142429881264</v>
      </c>
      <c r="AL64" s="153">
        <f>(AF64+AF68+AF72)/3</f>
        <v>5.7989051261318894</v>
      </c>
      <c r="AM64" s="153">
        <f>(AG64+AG68+AG72)/3</f>
        <v>1.3894584359806563</v>
      </c>
      <c r="AN64" s="154" t="s">
        <v>15</v>
      </c>
      <c r="AO64" s="161" t="s">
        <v>17</v>
      </c>
      <c r="AQ64" s="116"/>
      <c r="AR64" s="116"/>
      <c r="AS64" s="116"/>
      <c r="AT64" s="116"/>
      <c r="AU64" s="116"/>
      <c r="AV64" s="116"/>
      <c r="AW64" s="116"/>
      <c r="AX64" s="116"/>
    </row>
    <row r="65" spans="2:50" x14ac:dyDescent="0.15">
      <c r="B65" s="181" t="s">
        <v>29</v>
      </c>
      <c r="C65" s="70">
        <v>27.787286758422852</v>
      </c>
      <c r="D65" s="65" t="s">
        <v>30</v>
      </c>
      <c r="E65" s="120">
        <v>22.72846794128418</v>
      </c>
      <c r="F65" s="65">
        <v>28.605770111083984</v>
      </c>
      <c r="G65" s="65">
        <v>29.312910079956055</v>
      </c>
      <c r="H65" s="65" t="s">
        <v>15</v>
      </c>
      <c r="I65" s="71">
        <v>20.977483749389648</v>
      </c>
      <c r="J65" s="70"/>
      <c r="K65" s="65"/>
      <c r="L65" s="65"/>
      <c r="M65" s="65"/>
      <c r="N65" s="65"/>
      <c r="O65" s="65"/>
      <c r="P65" s="71"/>
      <c r="Q65" s="70"/>
      <c r="R65" s="65"/>
      <c r="S65" s="65"/>
      <c r="T65" s="65"/>
      <c r="U65" s="65"/>
      <c r="V65" s="65"/>
      <c r="W65" s="70"/>
      <c r="X65" s="65"/>
      <c r="Y65" s="65"/>
      <c r="Z65" s="65"/>
      <c r="AA65" s="65"/>
      <c r="AB65" s="71"/>
      <c r="AC65" s="23"/>
      <c r="AD65" s="13"/>
      <c r="AE65" s="13"/>
      <c r="AF65" s="7"/>
      <c r="AG65" s="13"/>
      <c r="AH65" s="72"/>
      <c r="AI65" s="101">
        <f>STDEV(AC64:AC75)</f>
        <v>0.31247203912092242</v>
      </c>
      <c r="AJ65" s="102">
        <f>STDEV(AD64:AD75)</f>
        <v>1.2061916873088392</v>
      </c>
      <c r="AK65" s="102">
        <f>STDEV(AE64:AE75)</f>
        <v>0.21927301125821033</v>
      </c>
      <c r="AL65" s="102">
        <f>STDEV(AF64:AF75)</f>
        <v>2.4916739534731231</v>
      </c>
      <c r="AM65" s="102">
        <f>STDEV(AG64:AG75)</f>
        <v>0.17785255124550972</v>
      </c>
      <c r="AN65" s="82" t="s">
        <v>15</v>
      </c>
      <c r="AO65" s="162" t="s">
        <v>18</v>
      </c>
      <c r="AQ65" s="116"/>
      <c r="AR65" s="116"/>
      <c r="AS65" s="116"/>
      <c r="AT65" s="116"/>
      <c r="AU65" s="116"/>
      <c r="AV65" s="116"/>
      <c r="AW65" s="116"/>
      <c r="AX65" s="116"/>
    </row>
    <row r="66" spans="2:50" x14ac:dyDescent="0.15">
      <c r="B66" s="181" t="s">
        <v>29</v>
      </c>
      <c r="C66" s="127" t="s">
        <v>31</v>
      </c>
      <c r="D66" s="65">
        <v>26.991220474243164</v>
      </c>
      <c r="E66" s="120">
        <v>22.712448120117188</v>
      </c>
      <c r="F66" s="65">
        <v>28.399528503417969</v>
      </c>
      <c r="G66" s="65">
        <v>29.285898208618164</v>
      </c>
      <c r="H66" s="65" t="s">
        <v>15</v>
      </c>
      <c r="I66" s="71">
        <v>20.043489456176758</v>
      </c>
      <c r="J66" s="70"/>
      <c r="K66" s="65"/>
      <c r="L66" s="65"/>
      <c r="M66" s="65"/>
      <c r="N66" s="65"/>
      <c r="O66" s="65"/>
      <c r="P66" s="71"/>
      <c r="Q66" s="70"/>
      <c r="R66" s="65"/>
      <c r="S66" s="65"/>
      <c r="T66" s="65"/>
      <c r="U66" s="65"/>
      <c r="V66" s="65"/>
      <c r="W66" s="70"/>
      <c r="X66" s="65"/>
      <c r="Y66" s="65"/>
      <c r="Z66" s="65"/>
      <c r="AA66" s="65"/>
      <c r="AB66" s="71"/>
      <c r="AC66" s="23"/>
      <c r="AD66" s="13"/>
      <c r="AE66" s="13"/>
      <c r="AF66" s="7"/>
      <c r="AG66" s="13"/>
      <c r="AH66" s="72"/>
      <c r="AI66" s="103">
        <f>AI65/1.73</f>
        <v>0.1806196757924407</v>
      </c>
      <c r="AJ66" s="104">
        <f>AJ65/1.73</f>
        <v>0.69722062850221922</v>
      </c>
      <c r="AK66" s="104">
        <f>AK65/1.73</f>
        <v>0.12674740535156667</v>
      </c>
      <c r="AL66" s="104">
        <f>AL65/1.73</f>
        <v>1.4402739615451579</v>
      </c>
      <c r="AM66" s="104">
        <f>AM65/1.73</f>
        <v>0.10280494291647961</v>
      </c>
      <c r="AN66" s="82" t="s">
        <v>15</v>
      </c>
      <c r="AO66" s="162" t="s">
        <v>19</v>
      </c>
      <c r="AQ66" s="116"/>
      <c r="AR66" s="116"/>
      <c r="AS66" s="116"/>
      <c r="AT66" s="116"/>
      <c r="AU66" s="116"/>
      <c r="AV66" s="116"/>
      <c r="AW66" s="116"/>
      <c r="AX66" s="116"/>
    </row>
    <row r="67" spans="2:50" x14ac:dyDescent="0.15">
      <c r="B67" s="181" t="s">
        <v>29</v>
      </c>
      <c r="C67" s="85">
        <v>27.743349075317383</v>
      </c>
      <c r="D67" s="83">
        <v>27.002338409423828</v>
      </c>
      <c r="E67" s="84">
        <v>22.694965362548828</v>
      </c>
      <c r="F67" s="83">
        <v>28.657783508300781</v>
      </c>
      <c r="G67" s="83">
        <v>29.436700820922852</v>
      </c>
      <c r="H67" s="83" t="s">
        <v>15</v>
      </c>
      <c r="I67" s="86">
        <v>20.004013061523438</v>
      </c>
      <c r="J67" s="85"/>
      <c r="K67" s="83"/>
      <c r="L67" s="65"/>
      <c r="M67" s="83"/>
      <c r="N67" s="83"/>
      <c r="O67" s="83"/>
      <c r="P67" s="86"/>
      <c r="Q67" s="85"/>
      <c r="R67" s="90"/>
      <c r="S67" s="90"/>
      <c r="T67" s="83"/>
      <c r="U67" s="83"/>
      <c r="V67" s="83"/>
      <c r="W67" s="85"/>
      <c r="X67" s="83"/>
      <c r="Y67" s="83"/>
      <c r="Z67" s="83"/>
      <c r="AA67" s="83"/>
      <c r="AB67" s="86"/>
      <c r="AC67" s="25"/>
      <c r="AD67" s="15"/>
      <c r="AE67" s="15"/>
      <c r="AF67" s="10"/>
      <c r="AG67" s="15"/>
      <c r="AH67" s="87"/>
      <c r="AI67" s="142"/>
      <c r="AJ67" s="116"/>
      <c r="AK67" s="116"/>
      <c r="AL67" s="116"/>
      <c r="AM67" s="116"/>
      <c r="AN67" s="116"/>
      <c r="AO67" s="159"/>
      <c r="AQ67" s="116"/>
      <c r="AR67" s="116"/>
      <c r="AS67" s="116"/>
      <c r="AT67" s="116"/>
      <c r="AU67" s="116"/>
      <c r="AV67" s="116"/>
      <c r="AW67" s="116"/>
      <c r="AX67" s="116"/>
    </row>
    <row r="68" spans="2:50" x14ac:dyDescent="0.15">
      <c r="B68" s="189" t="s">
        <v>32</v>
      </c>
      <c r="C68" s="64">
        <v>25.99376106262207</v>
      </c>
      <c r="D68" s="62">
        <v>26.731454849243164</v>
      </c>
      <c r="E68" s="63">
        <v>21.120691299438477</v>
      </c>
      <c r="F68" s="62">
        <v>29.092607498168945</v>
      </c>
      <c r="G68" s="62">
        <v>28.984437942504883</v>
      </c>
      <c r="H68" s="62" t="s">
        <v>15</v>
      </c>
      <c r="I68" s="66">
        <v>20.379421234130859</v>
      </c>
      <c r="J68" s="64">
        <f>AVERAGE(C68:C71)</f>
        <v>26.042255401611328</v>
      </c>
      <c r="K68" s="62">
        <f>AVERAGE(D68:D71)</f>
        <v>26.544356822967529</v>
      </c>
      <c r="L68" s="88">
        <f>AVERAGE(E68:E71)</f>
        <v>21.111165523529053</v>
      </c>
      <c r="M68" s="62">
        <f>AVERAGE(F68:F71)</f>
        <v>29.143143177032471</v>
      </c>
      <c r="N68" s="62">
        <f>AVERAGE(G68:G71)</f>
        <v>29.079302310943604</v>
      </c>
      <c r="O68" s="62" t="s">
        <v>15</v>
      </c>
      <c r="P68" s="66">
        <f>AVERAGE(I68:I71)</f>
        <v>20.260659694671631</v>
      </c>
      <c r="Q68" s="64">
        <f>J68-$P$68</f>
        <v>5.7815957069396973</v>
      </c>
      <c r="R68" s="65">
        <f>K68-$P$68</f>
        <v>6.2836971282958984</v>
      </c>
      <c r="S68" s="65">
        <f>L68-$P$68</f>
        <v>0.85050582885742188</v>
      </c>
      <c r="T68" s="62">
        <f>M68-P68</f>
        <v>8.8824834823608398</v>
      </c>
      <c r="U68" s="62">
        <f>N68-$P$68</f>
        <v>8.8186426162719727</v>
      </c>
      <c r="V68" s="62" t="s">
        <v>15</v>
      </c>
      <c r="W68" s="64">
        <f>Q68-5.716</f>
        <v>6.5595706939697074E-2</v>
      </c>
      <c r="X68" s="62">
        <f>R68-7.42</f>
        <v>-1.1363028717041015</v>
      </c>
      <c r="Y68" s="62">
        <f>S68-$S$12</f>
        <v>0.50871467590332031</v>
      </c>
      <c r="Z68" s="62">
        <f>T68-T12</f>
        <v>-1.718940258026123</v>
      </c>
      <c r="AA68" s="62">
        <f>U68-9.185</f>
        <v>-0.36635738372802784</v>
      </c>
      <c r="AB68" s="66" t="s">
        <v>15</v>
      </c>
      <c r="AC68" s="22">
        <f>2^(-(W68))</f>
        <v>0.95555067722247045</v>
      </c>
      <c r="AD68" s="12">
        <f>2^(-(X68))</f>
        <v>2.19816985877666</v>
      </c>
      <c r="AE68" s="12">
        <f>2^(-(Y68))</f>
        <v>0.70284833979471095</v>
      </c>
      <c r="AF68" s="11">
        <f>2^(-(Z68))</f>
        <v>3.2919450589107693</v>
      </c>
      <c r="AG68" s="12">
        <f>2^(-(AA68))</f>
        <v>1.2890939246683959</v>
      </c>
      <c r="AH68" s="69"/>
      <c r="AI68" s="142"/>
      <c r="AJ68" s="116"/>
      <c r="AK68" s="116"/>
      <c r="AL68" s="116"/>
      <c r="AM68" s="116"/>
      <c r="AN68" s="116"/>
      <c r="AO68" s="159"/>
      <c r="AQ68" s="116"/>
      <c r="AR68" s="116"/>
      <c r="AS68" s="116"/>
      <c r="AT68" s="116"/>
      <c r="AU68" s="116"/>
      <c r="AV68" s="116"/>
      <c r="AW68" s="116"/>
      <c r="AX68" s="116"/>
    </row>
    <row r="69" spans="2:50" x14ac:dyDescent="0.15">
      <c r="B69" s="181" t="s">
        <v>32</v>
      </c>
      <c r="C69" s="70">
        <v>26.092632293701172</v>
      </c>
      <c r="D69" s="65">
        <v>26.613311767578125</v>
      </c>
      <c r="E69" s="120">
        <v>21.130264282226562</v>
      </c>
      <c r="F69" s="65">
        <v>29.119329452514648</v>
      </c>
      <c r="G69" s="65">
        <v>29.155241012573242</v>
      </c>
      <c r="H69" s="65" t="s">
        <v>15</v>
      </c>
      <c r="I69" s="71">
        <v>20.099088668823242</v>
      </c>
      <c r="J69" s="70"/>
      <c r="K69" s="65"/>
      <c r="L69" s="65"/>
      <c r="M69" s="65"/>
      <c r="N69" s="65"/>
      <c r="O69" s="65"/>
      <c r="P69" s="71"/>
      <c r="Q69" s="70"/>
      <c r="R69" s="65"/>
      <c r="S69" s="65"/>
      <c r="T69" s="65"/>
      <c r="U69" s="65"/>
      <c r="V69" s="65"/>
      <c r="W69" s="70"/>
      <c r="X69" s="65"/>
      <c r="Y69" s="65"/>
      <c r="Z69" s="65"/>
      <c r="AA69" s="65"/>
      <c r="AB69" s="71"/>
      <c r="AC69" s="23"/>
      <c r="AD69" s="13"/>
      <c r="AE69" s="13"/>
      <c r="AF69" s="7"/>
      <c r="AG69" s="13"/>
      <c r="AH69" s="72"/>
      <c r="AI69" s="142"/>
      <c r="AJ69" s="116"/>
      <c r="AK69" s="116"/>
      <c r="AL69" s="116"/>
      <c r="AM69" s="116"/>
      <c r="AN69" s="116"/>
      <c r="AO69" s="159"/>
      <c r="AQ69" s="116"/>
      <c r="AR69" s="116"/>
      <c r="AS69" s="116"/>
      <c r="AT69" s="116"/>
      <c r="AU69" s="116"/>
      <c r="AV69" s="116"/>
      <c r="AW69" s="116"/>
      <c r="AX69" s="116"/>
    </row>
    <row r="70" spans="2:50" x14ac:dyDescent="0.15">
      <c r="B70" s="181" t="s">
        <v>32</v>
      </c>
      <c r="C70" s="70">
        <v>26.062868118286133</v>
      </c>
      <c r="D70" s="65">
        <v>26.416330337524414</v>
      </c>
      <c r="E70" s="120">
        <v>21.124656677246094</v>
      </c>
      <c r="F70" s="65">
        <v>29.148075103759766</v>
      </c>
      <c r="G70" s="65">
        <v>29.057279586791992</v>
      </c>
      <c r="H70" s="65" t="s">
        <v>15</v>
      </c>
      <c r="I70" s="71">
        <v>20.369417190551758</v>
      </c>
      <c r="J70" s="70"/>
      <c r="K70" s="65"/>
      <c r="L70" s="65"/>
      <c r="M70" s="65"/>
      <c r="N70" s="65"/>
      <c r="O70" s="65"/>
      <c r="P70" s="71"/>
      <c r="Q70" s="70"/>
      <c r="R70" s="65"/>
      <c r="S70" s="65"/>
      <c r="T70" s="65"/>
      <c r="U70" s="65"/>
      <c r="V70" s="65"/>
      <c r="W70" s="70"/>
      <c r="X70" s="65"/>
      <c r="Y70" s="65"/>
      <c r="Z70" s="65"/>
      <c r="AA70" s="65"/>
      <c r="AB70" s="71"/>
      <c r="AC70" s="23"/>
      <c r="AD70" s="13"/>
      <c r="AE70" s="13"/>
      <c r="AF70" s="7"/>
      <c r="AG70" s="13"/>
      <c r="AH70" s="72"/>
      <c r="AI70" s="142"/>
      <c r="AJ70" s="116"/>
      <c r="AK70" s="116"/>
      <c r="AL70" s="116"/>
      <c r="AM70" s="116"/>
      <c r="AN70" s="116"/>
      <c r="AO70" s="159"/>
      <c r="AQ70" s="116"/>
      <c r="AR70" s="116"/>
      <c r="AS70" s="116"/>
      <c r="AT70" s="116"/>
      <c r="AU70" s="116"/>
      <c r="AV70" s="116"/>
      <c r="AW70" s="116"/>
      <c r="AX70" s="116"/>
    </row>
    <row r="71" spans="2:50" x14ac:dyDescent="0.15">
      <c r="B71" s="185" t="s">
        <v>32</v>
      </c>
      <c r="C71" s="85">
        <v>26.019760131835938</v>
      </c>
      <c r="D71" s="83">
        <v>26.416330337524414</v>
      </c>
      <c r="E71" s="84">
        <v>21.069049835205078</v>
      </c>
      <c r="F71" s="83">
        <v>29.212560653686523</v>
      </c>
      <c r="G71" s="83">
        <v>29.120250701904297</v>
      </c>
      <c r="H71" s="83" t="s">
        <v>15</v>
      </c>
      <c r="I71" s="86">
        <v>20.194711685180664</v>
      </c>
      <c r="J71" s="85"/>
      <c r="K71" s="83"/>
      <c r="L71" s="65"/>
      <c r="M71" s="83"/>
      <c r="N71" s="83"/>
      <c r="O71" s="83"/>
      <c r="P71" s="86"/>
      <c r="Q71" s="85"/>
      <c r="R71" s="65"/>
      <c r="S71" s="65"/>
      <c r="T71" s="83"/>
      <c r="U71" s="83"/>
      <c r="V71" s="83"/>
      <c r="W71" s="85"/>
      <c r="X71" s="83"/>
      <c r="Y71" s="83"/>
      <c r="Z71" s="83"/>
      <c r="AA71" s="83"/>
      <c r="AB71" s="86"/>
      <c r="AC71" s="25"/>
      <c r="AD71" s="15"/>
      <c r="AE71" s="15"/>
      <c r="AF71" s="10"/>
      <c r="AG71" s="15"/>
      <c r="AH71" s="87"/>
      <c r="AI71" s="142"/>
      <c r="AJ71" s="116"/>
      <c r="AK71" s="116"/>
      <c r="AL71" s="116"/>
      <c r="AM71" s="116"/>
      <c r="AN71" s="116"/>
      <c r="AO71" s="159"/>
      <c r="AQ71" s="116"/>
      <c r="AR71" s="116"/>
      <c r="AS71" s="116"/>
      <c r="AT71" s="116"/>
      <c r="AU71" s="116"/>
      <c r="AV71" s="116"/>
      <c r="AW71" s="116"/>
      <c r="AX71" s="116"/>
    </row>
    <row r="72" spans="2:50" x14ac:dyDescent="0.15">
      <c r="B72" s="184" t="s">
        <v>33</v>
      </c>
      <c r="C72" s="64">
        <v>27.840587615966797</v>
      </c>
      <c r="D72" s="6" t="s">
        <v>34</v>
      </c>
      <c r="E72" s="63">
        <v>22.926321029663086</v>
      </c>
      <c r="F72" s="62">
        <v>28.746965408325195</v>
      </c>
      <c r="G72" s="62">
        <v>29.636796951293945</v>
      </c>
      <c r="H72" s="62" t="s">
        <v>15</v>
      </c>
      <c r="I72" s="66">
        <v>21.255422592163086</v>
      </c>
      <c r="J72" s="64">
        <f>AVERAGE(C72:C75)</f>
        <v>27.76976490020752</v>
      </c>
      <c r="K72" s="62">
        <f>AVERAGE(D72:D75)</f>
        <v>26.640419006347656</v>
      </c>
      <c r="L72" s="88">
        <f>AVERAGE(E72:E75)</f>
        <v>22.837283452351887</v>
      </c>
      <c r="M72" s="62">
        <f>AVERAGE(F72:F75)</f>
        <v>28.798009395599365</v>
      </c>
      <c r="N72" s="62">
        <f>AVERAGE(G72:G75)</f>
        <v>29.756963729858398</v>
      </c>
      <c r="O72" s="62" t="s">
        <v>15</v>
      </c>
      <c r="P72" s="66">
        <f>AVERAGE(I72:I75)</f>
        <v>21.245346069335938</v>
      </c>
      <c r="Q72" s="64">
        <f>J72-$P$72</f>
        <v>6.524418830871582</v>
      </c>
      <c r="R72" s="88">
        <f>K72-$P$72</f>
        <v>5.3950729370117188</v>
      </c>
      <c r="S72" s="88">
        <f>L72-$P$72</f>
        <v>1.5919373830159493</v>
      </c>
      <c r="T72" s="62">
        <f>M72-P72</f>
        <v>7.5526633262634277</v>
      </c>
      <c r="U72" s="62">
        <f>N72-$P$72</f>
        <v>8.5116176605224609</v>
      </c>
      <c r="V72" s="62" t="s">
        <v>15</v>
      </c>
      <c r="W72" s="64">
        <f>Q72-5.716</f>
        <v>0.80841883087158184</v>
      </c>
      <c r="X72" s="62">
        <f>R72-7.42</f>
        <v>-2.0249270629882812</v>
      </c>
      <c r="Y72" s="62">
        <f>S72-$S$12</f>
        <v>1.2501462300618478</v>
      </c>
      <c r="Z72" s="62">
        <f>T72-T12</f>
        <v>-3.0487604141235352</v>
      </c>
      <c r="AA72" s="62">
        <f>U72-9.185</f>
        <v>-0.67338233947753956</v>
      </c>
      <c r="AB72" s="66" t="s">
        <v>15</v>
      </c>
      <c r="AC72" s="22">
        <f>2^(-(W72))</f>
        <v>0.57100732940071175</v>
      </c>
      <c r="AD72" s="12">
        <f>2^(-(X72))</f>
        <v>4.0697130144565898</v>
      </c>
      <c r="AE72" s="12">
        <f>2^(-(Y72))</f>
        <v>0.42040559359555901</v>
      </c>
      <c r="AF72" s="11">
        <f>2^(-(Z72))</f>
        <v>8.2750063220144767</v>
      </c>
      <c r="AG72" s="12">
        <f>2^(-(AA72))</f>
        <v>1.5948075490397946</v>
      </c>
      <c r="AH72" s="69"/>
      <c r="AI72" s="142"/>
      <c r="AJ72" s="116"/>
      <c r="AK72" s="116"/>
      <c r="AL72" s="116"/>
      <c r="AM72" s="116"/>
      <c r="AN72" s="116"/>
      <c r="AO72" s="159"/>
      <c r="AQ72" s="116"/>
      <c r="AR72" s="116"/>
      <c r="AS72" s="116"/>
      <c r="AT72" s="116"/>
      <c r="AU72" s="116"/>
      <c r="AV72" s="116"/>
      <c r="AW72" s="116"/>
      <c r="AX72" s="116"/>
    </row>
    <row r="73" spans="2:50" x14ac:dyDescent="0.15">
      <c r="B73" s="181" t="s">
        <v>33</v>
      </c>
      <c r="C73" s="70">
        <v>27.717784881591797</v>
      </c>
      <c r="D73" s="65">
        <v>26.605201721191406</v>
      </c>
      <c r="E73" s="128" t="s">
        <v>90</v>
      </c>
      <c r="F73" s="120">
        <v>28.804750442504883</v>
      </c>
      <c r="G73" s="65">
        <v>29.771100997924805</v>
      </c>
      <c r="H73" s="65" t="s">
        <v>15</v>
      </c>
      <c r="I73" s="129" t="s">
        <v>35</v>
      </c>
      <c r="J73" s="91"/>
      <c r="K73" s="89"/>
      <c r="L73" s="89"/>
      <c r="M73" s="89"/>
      <c r="N73" s="89"/>
      <c r="O73" s="89"/>
      <c r="P73" s="92"/>
      <c r="Q73" s="91"/>
      <c r="R73" s="89"/>
      <c r="S73" s="89"/>
      <c r="T73" s="89"/>
      <c r="U73" s="89"/>
      <c r="V73" s="89"/>
      <c r="W73" s="91"/>
      <c r="X73" s="89"/>
      <c r="Y73" s="89"/>
      <c r="Z73" s="89"/>
      <c r="AA73" s="89"/>
      <c r="AB73" s="92"/>
      <c r="AC73" s="23"/>
      <c r="AD73" s="13"/>
      <c r="AE73" s="13"/>
      <c r="AF73" s="7"/>
      <c r="AG73" s="13"/>
      <c r="AH73" s="72"/>
      <c r="AI73" s="142"/>
      <c r="AJ73" s="116"/>
      <c r="AK73" s="116"/>
      <c r="AL73" s="116"/>
      <c r="AM73" s="116"/>
      <c r="AN73" s="116"/>
      <c r="AO73" s="159"/>
      <c r="AQ73" s="116"/>
      <c r="AR73" s="116"/>
      <c r="AS73" s="116"/>
      <c r="AT73" s="116"/>
      <c r="AU73" s="116"/>
      <c r="AV73" s="116"/>
      <c r="AW73" s="116"/>
      <c r="AX73" s="116"/>
    </row>
    <row r="74" spans="2:50" x14ac:dyDescent="0.15">
      <c r="B74" s="181" t="s">
        <v>33</v>
      </c>
      <c r="C74" s="70">
        <v>27.714374542236328</v>
      </c>
      <c r="D74" s="65">
        <v>26.973968505859375</v>
      </c>
      <c r="E74" s="120">
        <v>22.759408950805664</v>
      </c>
      <c r="F74" s="120">
        <v>28.851272583007812</v>
      </c>
      <c r="G74" s="65">
        <v>29.841197967529297</v>
      </c>
      <c r="H74" s="65" t="s">
        <v>15</v>
      </c>
      <c r="I74" s="130">
        <v>21.317626953125</v>
      </c>
      <c r="J74" s="91"/>
      <c r="K74" s="89"/>
      <c r="L74" s="89"/>
      <c r="M74" s="89"/>
      <c r="N74" s="89"/>
      <c r="O74" s="89"/>
      <c r="P74" s="92"/>
      <c r="Q74" s="91"/>
      <c r="R74" s="89"/>
      <c r="S74" s="89"/>
      <c r="T74" s="89"/>
      <c r="U74" s="89"/>
      <c r="V74" s="89"/>
      <c r="W74" s="91"/>
      <c r="X74" s="89"/>
      <c r="Y74" s="89"/>
      <c r="Z74" s="89"/>
      <c r="AA74" s="89"/>
      <c r="AB74" s="92"/>
      <c r="AC74" s="23"/>
      <c r="AD74" s="13"/>
      <c r="AE74" s="13"/>
      <c r="AF74" s="7"/>
      <c r="AG74" s="13"/>
      <c r="AH74" s="72"/>
      <c r="AI74" s="142"/>
      <c r="AJ74" s="116"/>
      <c r="AK74" s="116"/>
      <c r="AL74" s="116"/>
      <c r="AM74" s="116"/>
      <c r="AN74" s="116"/>
      <c r="AO74" s="159"/>
      <c r="AQ74" s="116"/>
      <c r="AR74" s="116"/>
      <c r="AS74" s="116"/>
      <c r="AT74" s="116"/>
      <c r="AU74" s="116"/>
      <c r="AV74" s="116"/>
      <c r="AW74" s="116"/>
      <c r="AX74" s="116"/>
    </row>
    <row r="75" spans="2:50" x14ac:dyDescent="0.15">
      <c r="B75" s="185" t="s">
        <v>33</v>
      </c>
      <c r="C75" s="85">
        <v>27.806312561035156</v>
      </c>
      <c r="D75" s="83">
        <v>26.342086791992188</v>
      </c>
      <c r="E75" s="84">
        <v>22.826120376586914</v>
      </c>
      <c r="F75" s="84">
        <v>28.78904914855957</v>
      </c>
      <c r="G75" s="83">
        <v>29.778759002685547</v>
      </c>
      <c r="H75" s="83" t="s">
        <v>15</v>
      </c>
      <c r="I75" s="131">
        <v>21.162988662719727</v>
      </c>
      <c r="J75" s="93"/>
      <c r="K75" s="94"/>
      <c r="L75" s="89"/>
      <c r="M75" s="94"/>
      <c r="N75" s="94"/>
      <c r="O75" s="94"/>
      <c r="P75" s="95"/>
      <c r="Q75" s="93"/>
      <c r="R75" s="89"/>
      <c r="S75" s="89"/>
      <c r="T75" s="94"/>
      <c r="U75" s="94"/>
      <c r="V75" s="94"/>
      <c r="W75" s="93"/>
      <c r="X75" s="94"/>
      <c r="Y75" s="94"/>
      <c r="Z75" s="94"/>
      <c r="AA75" s="94"/>
      <c r="AB75" s="95"/>
      <c r="AC75" s="25"/>
      <c r="AD75" s="15"/>
      <c r="AE75" s="15"/>
      <c r="AF75" s="10"/>
      <c r="AG75" s="15"/>
      <c r="AH75" s="87"/>
      <c r="AI75" s="142"/>
      <c r="AJ75" s="116"/>
      <c r="AK75" s="116"/>
      <c r="AL75" s="116"/>
      <c r="AM75" s="116"/>
      <c r="AN75" s="116"/>
      <c r="AO75" s="159"/>
      <c r="AQ75" s="116"/>
      <c r="AR75" s="116"/>
      <c r="AS75" s="116"/>
      <c r="AT75" s="116"/>
      <c r="AU75" s="116"/>
      <c r="AV75" s="116"/>
      <c r="AW75" s="116"/>
      <c r="AX75" s="116"/>
    </row>
    <row r="76" spans="2:50" x14ac:dyDescent="0.15">
      <c r="B76" s="184" t="s">
        <v>36</v>
      </c>
      <c r="C76" s="64">
        <v>26.30348014831543</v>
      </c>
      <c r="D76" s="62">
        <v>30.810018539428711</v>
      </c>
      <c r="E76" s="63">
        <v>22.342470169067383</v>
      </c>
      <c r="F76" s="62">
        <v>28.369197845458984</v>
      </c>
      <c r="G76" s="62">
        <v>30.108406066894531</v>
      </c>
      <c r="H76" s="62" t="s">
        <v>15</v>
      </c>
      <c r="I76" s="66">
        <v>22.617670059204102</v>
      </c>
      <c r="J76" s="64">
        <f>AVERAGE(C76:C79)</f>
        <v>26.343002796173096</v>
      </c>
      <c r="K76" s="62">
        <f>AVERAGE(D76:D79)</f>
        <v>30.700940132141113</v>
      </c>
      <c r="L76" s="88">
        <f>AVERAGE(E76:E79)</f>
        <v>22.266518115997314</v>
      </c>
      <c r="M76" s="62">
        <f>AVERAGE(F76:F79)</f>
        <v>28.384854793548584</v>
      </c>
      <c r="N76" s="62">
        <f>AVERAGE(G76:G79)</f>
        <v>29.895214557647705</v>
      </c>
      <c r="O76" s="62" t="s">
        <v>15</v>
      </c>
      <c r="P76" s="66">
        <f>AVERAGE(I76:I79)</f>
        <v>22.491247177124023</v>
      </c>
      <c r="Q76" s="64">
        <f>J76-$P$76</f>
        <v>3.8517556190490723</v>
      </c>
      <c r="R76" s="88">
        <f>K76-$P$76</f>
        <v>8.2096929550170898</v>
      </c>
      <c r="S76" s="88">
        <f>L76-$P$76</f>
        <v>-0.22472906112670898</v>
      </c>
      <c r="T76" s="62">
        <f>M76-P76</f>
        <v>5.8936076164245605</v>
      </c>
      <c r="U76" s="62">
        <f>N76-$P$76</f>
        <v>7.4039673805236816</v>
      </c>
      <c r="V76" s="62" t="s">
        <v>15</v>
      </c>
      <c r="W76" s="64">
        <f>Q76-5.716</f>
        <v>-1.8642443809509279</v>
      </c>
      <c r="X76" s="62">
        <f>R76-7.42</f>
        <v>0.78969295501708991</v>
      </c>
      <c r="Y76" s="62">
        <f>S76-$S$12</f>
        <v>-0.56652021408081055</v>
      </c>
      <c r="Z76" s="62">
        <f>T76-T12</f>
        <v>-4.7078161239624023</v>
      </c>
      <c r="AA76" s="62">
        <f>U76-9.185</f>
        <v>-1.7810326194763189</v>
      </c>
      <c r="AB76" s="66" t="s">
        <v>15</v>
      </c>
      <c r="AC76" s="22">
        <f>2^(-(W76))</f>
        <v>3.6407719616174554</v>
      </c>
      <c r="AD76" s="12">
        <f>2^(-(X76))</f>
        <v>0.57846719250045786</v>
      </c>
      <c r="AE76" s="12">
        <f>2^(-(Y76))</f>
        <v>1.4809472089700488</v>
      </c>
      <c r="AF76" s="11">
        <f>2^(-(Z76))</f>
        <v>26.133276734629764</v>
      </c>
      <c r="AG76" s="12">
        <f>2^(-(AA76))</f>
        <v>3.4367207235027921</v>
      </c>
      <c r="AH76" s="69"/>
      <c r="AI76" s="142"/>
      <c r="AJ76" s="116"/>
      <c r="AK76" s="116"/>
      <c r="AL76" s="116"/>
      <c r="AM76" s="116"/>
      <c r="AN76" s="116"/>
      <c r="AO76" s="159"/>
      <c r="AQ76" s="116"/>
      <c r="AR76" s="116"/>
      <c r="AS76" s="116"/>
      <c r="AT76" s="116"/>
      <c r="AU76" s="116"/>
      <c r="AV76" s="116"/>
      <c r="AW76" s="116"/>
      <c r="AX76" s="116"/>
    </row>
    <row r="77" spans="2:50" x14ac:dyDescent="0.15">
      <c r="B77" s="181" t="s">
        <v>36</v>
      </c>
      <c r="C77" s="70">
        <v>26.313314437866211</v>
      </c>
      <c r="D77" s="65">
        <v>30.699306488037109</v>
      </c>
      <c r="E77" s="120">
        <v>22.211719512939453</v>
      </c>
      <c r="F77" s="65">
        <v>28.419458389282227</v>
      </c>
      <c r="G77" s="65">
        <v>29.847230911254883</v>
      </c>
      <c r="H77" s="65" t="s">
        <v>15</v>
      </c>
      <c r="I77" s="71">
        <v>22.561056137084961</v>
      </c>
      <c r="J77" s="70"/>
      <c r="K77" s="65"/>
      <c r="L77" s="65"/>
      <c r="M77" s="65"/>
      <c r="N77" s="65"/>
      <c r="O77" s="65"/>
      <c r="P77" s="71"/>
      <c r="Q77" s="70"/>
      <c r="R77" s="65"/>
      <c r="S77" s="65"/>
      <c r="T77" s="65"/>
      <c r="U77" s="65"/>
      <c r="V77" s="65"/>
      <c r="W77" s="70"/>
      <c r="X77" s="65"/>
      <c r="Y77" s="65"/>
      <c r="Z77" s="65"/>
      <c r="AA77" s="65"/>
      <c r="AB77" s="71"/>
      <c r="AC77" s="23"/>
      <c r="AD77" s="13"/>
      <c r="AE77" s="13"/>
      <c r="AF77" s="7"/>
      <c r="AG77" s="13"/>
      <c r="AH77" s="72"/>
      <c r="AI77" s="142"/>
      <c r="AJ77" s="116"/>
      <c r="AK77" s="116"/>
      <c r="AL77" s="116"/>
      <c r="AM77" s="116"/>
      <c r="AN77" s="116"/>
      <c r="AO77" s="159"/>
      <c r="AQ77" s="116"/>
      <c r="AR77" s="116"/>
      <c r="AS77" s="116"/>
      <c r="AT77" s="116"/>
      <c r="AU77" s="116"/>
      <c r="AV77" s="116"/>
      <c r="AW77" s="116"/>
      <c r="AX77" s="116"/>
    </row>
    <row r="78" spans="2:50" x14ac:dyDescent="0.15">
      <c r="B78" s="181" t="s">
        <v>36</v>
      </c>
      <c r="C78" s="70">
        <v>26.373497009277344</v>
      </c>
      <c r="D78" s="65">
        <v>30.780906677246094</v>
      </c>
      <c r="E78" s="120">
        <v>22.267465591430664</v>
      </c>
      <c r="F78" s="65">
        <v>28.264942169189453</v>
      </c>
      <c r="G78" s="65">
        <v>29.745212554931641</v>
      </c>
      <c r="H78" s="65" t="s">
        <v>15</v>
      </c>
      <c r="I78" s="71">
        <v>22.458547592163086</v>
      </c>
      <c r="J78" s="70"/>
      <c r="K78" s="65"/>
      <c r="L78" s="65"/>
      <c r="M78" s="65"/>
      <c r="N78" s="65"/>
      <c r="O78" s="65"/>
      <c r="P78" s="71"/>
      <c r="Q78" s="70"/>
      <c r="R78" s="65"/>
      <c r="S78" s="65"/>
      <c r="T78" s="65"/>
      <c r="U78" s="65"/>
      <c r="V78" s="65"/>
      <c r="W78" s="70"/>
      <c r="X78" s="65"/>
      <c r="Y78" s="65"/>
      <c r="Z78" s="65"/>
      <c r="AA78" s="65"/>
      <c r="AB78" s="71"/>
      <c r="AC78" s="23"/>
      <c r="AD78" s="13"/>
      <c r="AE78" s="13"/>
      <c r="AF78" s="7"/>
      <c r="AG78" s="13"/>
      <c r="AH78" s="72"/>
      <c r="AI78" s="142"/>
      <c r="AJ78" s="116"/>
      <c r="AK78" s="116"/>
      <c r="AL78" s="116"/>
      <c r="AM78" s="116"/>
      <c r="AN78" s="116"/>
      <c r="AO78" s="159"/>
      <c r="AQ78" s="116"/>
      <c r="AR78" s="116"/>
      <c r="AS78" s="116"/>
      <c r="AT78" s="116"/>
      <c r="AU78" s="116"/>
      <c r="AV78" s="116"/>
      <c r="AW78" s="116"/>
      <c r="AX78" s="116"/>
    </row>
    <row r="79" spans="2:50" ht="14" thickBot="1" x14ac:dyDescent="0.2">
      <c r="B79" s="182" t="s">
        <v>36</v>
      </c>
      <c r="C79" s="75">
        <v>26.381719589233398</v>
      </c>
      <c r="D79" s="73">
        <v>30.513528823852539</v>
      </c>
      <c r="E79" s="74">
        <v>22.244417190551758</v>
      </c>
      <c r="F79" s="73">
        <v>28.485820770263672</v>
      </c>
      <c r="G79" s="73">
        <v>29.880008697509766</v>
      </c>
      <c r="H79" s="73" t="s">
        <v>15</v>
      </c>
      <c r="I79" s="77">
        <v>22.327714920043945</v>
      </c>
      <c r="J79" s="75"/>
      <c r="K79" s="73"/>
      <c r="L79" s="76"/>
      <c r="M79" s="73"/>
      <c r="N79" s="73"/>
      <c r="O79" s="73"/>
      <c r="P79" s="77"/>
      <c r="Q79" s="75"/>
      <c r="R79" s="76"/>
      <c r="S79" s="76"/>
      <c r="T79" s="73"/>
      <c r="U79" s="73"/>
      <c r="V79" s="73"/>
      <c r="W79" s="75"/>
      <c r="X79" s="73"/>
      <c r="Y79" s="73"/>
      <c r="Z79" s="73"/>
      <c r="AA79" s="73"/>
      <c r="AB79" s="77"/>
      <c r="AC79" s="24"/>
      <c r="AD79" s="14"/>
      <c r="AE79" s="14"/>
      <c r="AF79" s="8"/>
      <c r="AG79" s="14"/>
      <c r="AH79" s="78"/>
      <c r="AI79" s="155"/>
      <c r="AJ79" s="156"/>
      <c r="AK79" s="156"/>
      <c r="AL79" s="156"/>
      <c r="AM79" s="156"/>
      <c r="AN79" s="156"/>
      <c r="AO79" s="160"/>
      <c r="AQ79" s="116"/>
      <c r="AR79" s="116"/>
      <c r="AS79" s="116"/>
      <c r="AT79" s="116"/>
      <c r="AU79" s="116"/>
      <c r="AV79" s="116"/>
      <c r="AW79" s="116"/>
      <c r="AX79" s="116"/>
    </row>
    <row r="80" spans="2:50" x14ac:dyDescent="0.15">
      <c r="B80" s="183" t="s">
        <v>37</v>
      </c>
      <c r="C80" s="121">
        <v>25.01506233215332</v>
      </c>
      <c r="D80" s="79">
        <v>26.309621810913086</v>
      </c>
      <c r="E80" s="80">
        <v>19.744234085083008</v>
      </c>
      <c r="F80" s="79">
        <v>28.722707748413086</v>
      </c>
      <c r="G80" s="79">
        <v>28.520088195800781</v>
      </c>
      <c r="H80" s="79" t="s">
        <v>15</v>
      </c>
      <c r="I80" s="122">
        <v>20.978370666503906</v>
      </c>
      <c r="J80" s="64">
        <f>AVERAGE(C80:C83)</f>
        <v>25.055981636047363</v>
      </c>
      <c r="K80" s="62">
        <f>AVERAGE(D80:D83)</f>
        <v>26.077262878417969</v>
      </c>
      <c r="L80" s="65">
        <f>AVERAGE(E80:E83)</f>
        <v>19.74666690826416</v>
      </c>
      <c r="M80" s="62">
        <f>AVERAGE(F80:F83)</f>
        <v>28.664745807647705</v>
      </c>
      <c r="N80" s="62">
        <f>AVERAGE(G80:G83)</f>
        <v>28.601920127868652</v>
      </c>
      <c r="O80" s="62" t="s">
        <v>15</v>
      </c>
      <c r="P80" s="66">
        <f>AVERAGE(I80:I83)</f>
        <v>20.993694941202801</v>
      </c>
      <c r="Q80" s="64">
        <f>J80-$P$80</f>
        <v>4.0622866948445626</v>
      </c>
      <c r="R80" s="65">
        <f>K80-$P$80</f>
        <v>5.0835679372151681</v>
      </c>
      <c r="S80" s="65">
        <f>L80-$P$80</f>
        <v>-1.2470280329386405</v>
      </c>
      <c r="T80" s="62">
        <f>M80-P80</f>
        <v>7.6710508664449044</v>
      </c>
      <c r="U80" s="62">
        <f>N80-$P$80</f>
        <v>7.6082251866658517</v>
      </c>
      <c r="V80" s="62" t="s">
        <v>15</v>
      </c>
      <c r="W80" s="64">
        <f>Q80-5.716</f>
        <v>-1.6537133051554376</v>
      </c>
      <c r="X80" s="62">
        <f>R80-7.42</f>
        <v>-2.3364320627848318</v>
      </c>
      <c r="Y80" s="62">
        <f>S80-$S$12</f>
        <v>-1.5888191858927421</v>
      </c>
      <c r="Z80" s="62">
        <f>T80-T12</f>
        <v>-2.9303728739420585</v>
      </c>
      <c r="AA80" s="62">
        <f>U80-9.185</f>
        <v>-1.5767748133341488</v>
      </c>
      <c r="AB80" s="66" t="s">
        <v>15</v>
      </c>
      <c r="AC80" s="26">
        <f>2^(-(W80))</f>
        <v>3.1464244563936283</v>
      </c>
      <c r="AD80" s="16">
        <f>2^(-(X80))</f>
        <v>5.050520447506103</v>
      </c>
      <c r="AE80" s="16">
        <f>2^(-(Y80))</f>
        <v>3.0080304803192224</v>
      </c>
      <c r="AF80" s="9">
        <f>2^(-(Z80))</f>
        <v>7.6230739629443081</v>
      </c>
      <c r="AG80" s="16">
        <f>2^(-(AA80))</f>
        <v>2.9830224045257658</v>
      </c>
      <c r="AH80" s="81"/>
      <c r="AI80" s="152">
        <f>(AC84+AC88+AC92)/3</f>
        <v>0.89997616888495546</v>
      </c>
      <c r="AJ80" s="153">
        <f>(AD80+AD84+AD92)/3</f>
        <v>5.6544813238815452</v>
      </c>
      <c r="AK80" s="153">
        <f>(AE84+AE88+AE92)/3</f>
        <v>0.76964615157355099</v>
      </c>
      <c r="AL80" s="153">
        <f>(AF80+AF84+AF88)/3</f>
        <v>4.9455062454285086</v>
      </c>
      <c r="AM80" s="153">
        <f>(AG80+AG84+AG92)/3</f>
        <v>2.3760219069055073</v>
      </c>
      <c r="AN80" s="154" t="s">
        <v>15</v>
      </c>
      <c r="AO80" s="161" t="s">
        <v>17</v>
      </c>
      <c r="AQ80" s="116"/>
      <c r="AR80" s="116"/>
      <c r="AS80" s="116"/>
      <c r="AT80" s="116"/>
      <c r="AU80" s="116"/>
      <c r="AV80" s="116"/>
      <c r="AW80" s="116"/>
      <c r="AX80" s="116"/>
    </row>
    <row r="81" spans="2:50" x14ac:dyDescent="0.15">
      <c r="B81" s="181" t="s">
        <v>37</v>
      </c>
      <c r="C81" s="70">
        <v>25.028568267822266</v>
      </c>
      <c r="D81" s="65">
        <v>26.335817337036133</v>
      </c>
      <c r="E81" s="120">
        <v>19.680973052978516</v>
      </c>
      <c r="F81" s="65">
        <v>28.675273895263672</v>
      </c>
      <c r="G81" s="65">
        <v>28.637571334838867</v>
      </c>
      <c r="H81" s="65" t="s">
        <v>15</v>
      </c>
      <c r="I81" s="71">
        <v>20.877450942993164</v>
      </c>
      <c r="J81" s="70"/>
      <c r="K81" s="65"/>
      <c r="L81" s="65"/>
      <c r="M81" s="65"/>
      <c r="N81" s="65"/>
      <c r="O81" s="65"/>
      <c r="P81" s="71"/>
      <c r="Q81" s="70"/>
      <c r="R81" s="65"/>
      <c r="S81" s="65"/>
      <c r="T81" s="65"/>
      <c r="U81" s="65"/>
      <c r="V81" s="65"/>
      <c r="W81" s="70"/>
      <c r="X81" s="65"/>
      <c r="Y81" s="65"/>
      <c r="Z81" s="65"/>
      <c r="AA81" s="65"/>
      <c r="AB81" s="71"/>
      <c r="AC81" s="23"/>
      <c r="AD81" s="13"/>
      <c r="AE81" s="13"/>
      <c r="AF81" s="7"/>
      <c r="AG81" s="13"/>
      <c r="AH81" s="72"/>
      <c r="AI81" s="101">
        <f>STDEV(AC84:AC95)</f>
        <v>0.40732973866539662</v>
      </c>
      <c r="AJ81" s="102">
        <f>STDEV(AD80,AD84,AD92)</f>
        <v>2.4153402830238155</v>
      </c>
      <c r="AK81" s="102">
        <f>STDEV(AE84:AE95)</f>
        <v>0.24087731285375147</v>
      </c>
      <c r="AL81" s="102">
        <f>STDEV(AF80,AF84,AF88)</f>
        <v>2.3374035913881395</v>
      </c>
      <c r="AM81" s="102">
        <f>STDEV(AG80,AG84,AG92)</f>
        <v>0.76131985999070917</v>
      </c>
      <c r="AN81" s="82" t="s">
        <v>15</v>
      </c>
      <c r="AO81" s="162" t="s">
        <v>18</v>
      </c>
      <c r="AQ81" s="116"/>
      <c r="AR81" s="116"/>
      <c r="AS81" s="116"/>
      <c r="AT81" s="116"/>
      <c r="AU81" s="116"/>
      <c r="AV81" s="116"/>
      <c r="AW81" s="116"/>
      <c r="AX81" s="116"/>
    </row>
    <row r="82" spans="2:50" x14ac:dyDescent="0.15">
      <c r="B82" s="181" t="s">
        <v>37</v>
      </c>
      <c r="C82" s="70">
        <v>25.18896484375</v>
      </c>
      <c r="D82" s="65">
        <v>25.892362594604492</v>
      </c>
      <c r="E82" s="120">
        <v>19.726346969604492</v>
      </c>
      <c r="F82" s="65">
        <v>28.54047966003418</v>
      </c>
      <c r="G82" s="65">
        <v>28.603298187255859</v>
      </c>
      <c r="H82" s="65" t="s">
        <v>15</v>
      </c>
      <c r="I82" s="132" t="s">
        <v>38</v>
      </c>
      <c r="J82" s="70"/>
      <c r="K82" s="65"/>
      <c r="L82" s="65"/>
      <c r="M82" s="65"/>
      <c r="N82" s="65"/>
      <c r="O82" s="65"/>
      <c r="P82" s="71"/>
      <c r="Q82" s="70"/>
      <c r="R82" s="65"/>
      <c r="S82" s="65"/>
      <c r="T82" s="65"/>
      <c r="U82" s="65"/>
      <c r="V82" s="65"/>
      <c r="W82" s="70"/>
      <c r="X82" s="65"/>
      <c r="Y82" s="65"/>
      <c r="Z82" s="65"/>
      <c r="AA82" s="65"/>
      <c r="AB82" s="71"/>
      <c r="AC82" s="23"/>
      <c r="AD82" s="13"/>
      <c r="AE82" s="13"/>
      <c r="AF82" s="7"/>
      <c r="AG82" s="13"/>
      <c r="AH82" s="72"/>
      <c r="AI82" s="103">
        <f>AI81/1.73</f>
        <v>0.23545071599155876</v>
      </c>
      <c r="AJ82" s="104">
        <f>AJ81/1.73</f>
        <v>1.3961504526149222</v>
      </c>
      <c r="AK82" s="104">
        <f>AK81/1.73</f>
        <v>0.13923544095592572</v>
      </c>
      <c r="AL82" s="104">
        <f>AL81/1.73</f>
        <v>1.3511003418428551</v>
      </c>
      <c r="AM82" s="104">
        <f t="shared" ref="AM82" si="10">AM81/1.73</f>
        <v>0.44006928323162381</v>
      </c>
      <c r="AN82" s="82" t="s">
        <v>15</v>
      </c>
      <c r="AO82" s="162" t="s">
        <v>19</v>
      </c>
      <c r="AQ82" s="116"/>
      <c r="AR82" s="116"/>
      <c r="AS82" s="116"/>
      <c r="AT82" s="116"/>
      <c r="AU82" s="116"/>
      <c r="AV82" s="116"/>
      <c r="AW82" s="116"/>
      <c r="AX82" s="116"/>
    </row>
    <row r="83" spans="2:50" x14ac:dyDescent="0.15">
      <c r="B83" s="185" t="s">
        <v>37</v>
      </c>
      <c r="C83" s="85">
        <v>24.991331100463867</v>
      </c>
      <c r="D83" s="83">
        <v>25.771249771118164</v>
      </c>
      <c r="E83" s="84">
        <v>19.835113525390625</v>
      </c>
      <c r="F83" s="83">
        <v>28.720521926879883</v>
      </c>
      <c r="G83" s="83">
        <v>28.646722793579102</v>
      </c>
      <c r="H83" s="83" t="s">
        <v>15</v>
      </c>
      <c r="I83" s="86">
        <v>21.125263214111328</v>
      </c>
      <c r="J83" s="85"/>
      <c r="K83" s="83"/>
      <c r="L83" s="65"/>
      <c r="M83" s="83"/>
      <c r="N83" s="83"/>
      <c r="O83" s="83"/>
      <c r="P83" s="86"/>
      <c r="Q83" s="85"/>
      <c r="R83" s="65"/>
      <c r="S83" s="65"/>
      <c r="T83" s="83"/>
      <c r="U83" s="83"/>
      <c r="V83" s="83"/>
      <c r="W83" s="85"/>
      <c r="X83" s="83"/>
      <c r="Y83" s="83"/>
      <c r="Z83" s="83"/>
      <c r="AA83" s="83"/>
      <c r="AB83" s="86"/>
      <c r="AC83" s="25"/>
      <c r="AD83" s="15"/>
      <c r="AE83" s="15"/>
      <c r="AF83" s="10"/>
      <c r="AG83" s="15"/>
      <c r="AH83" s="87"/>
      <c r="AI83" s="142"/>
      <c r="AJ83" s="116"/>
      <c r="AK83" s="116"/>
      <c r="AL83" s="116"/>
      <c r="AM83" s="116"/>
      <c r="AN83" s="116"/>
      <c r="AO83" s="159"/>
      <c r="AQ83" s="116"/>
      <c r="AR83" s="116"/>
      <c r="AS83" s="116"/>
      <c r="AT83" s="116"/>
      <c r="AU83" s="116"/>
      <c r="AV83" s="116"/>
      <c r="AW83" s="116"/>
      <c r="AX83" s="116"/>
    </row>
    <row r="84" spans="2:50" x14ac:dyDescent="0.15">
      <c r="B84" s="184" t="s">
        <v>39</v>
      </c>
      <c r="C84" s="64">
        <v>24.943000000000001</v>
      </c>
      <c r="D84" s="62">
        <v>26.206995010375977</v>
      </c>
      <c r="E84" s="63">
        <v>20.972261428833008</v>
      </c>
      <c r="F84" s="62">
        <v>29.052480697631836</v>
      </c>
      <c r="G84" s="62">
        <v>28.969951629638672</v>
      </c>
      <c r="H84" s="62" t="s">
        <v>15</v>
      </c>
      <c r="I84" s="66">
        <v>20.48234748840332</v>
      </c>
      <c r="J84" s="64">
        <f>AVERAGE(C84:C87)</f>
        <v>25.720170710245768</v>
      </c>
      <c r="K84" s="62">
        <f>AVERAGE(D84:D87)</f>
        <v>26.000968933105469</v>
      </c>
      <c r="L84" s="88">
        <f>AVERAGE(E84:E87)</f>
        <v>20.961418151855469</v>
      </c>
      <c r="M84" s="62">
        <f>AVERAGE(F84:F87)</f>
        <v>29.066025257110596</v>
      </c>
      <c r="N84" s="62">
        <f>AVERAGE(G84:G87)</f>
        <v>29.00753927230835</v>
      </c>
      <c r="O84" s="62" t="s">
        <v>15</v>
      </c>
      <c r="P84" s="66">
        <f>AVERAGE(I84:I87)</f>
        <v>20.428338368733723</v>
      </c>
      <c r="Q84" s="64">
        <f>J84-$P$84</f>
        <v>5.2918323415120447</v>
      </c>
      <c r="R84" s="88">
        <f>K84-$P$84</f>
        <v>5.572630564371746</v>
      </c>
      <c r="S84" s="88">
        <f>L84-$P$84</f>
        <v>0.53307978312174598</v>
      </c>
      <c r="T84" s="62">
        <f>M84-P84</f>
        <v>8.6376868883768729</v>
      </c>
      <c r="U84" s="62">
        <f>N84-$P$84</f>
        <v>8.5792009035746268</v>
      </c>
      <c r="V84" s="62" t="s">
        <v>15</v>
      </c>
      <c r="W84" s="64">
        <f>Q84-5.716</f>
        <v>-0.42416765848795546</v>
      </c>
      <c r="X84" s="62">
        <f>R84-7.42</f>
        <v>-1.847369435628254</v>
      </c>
      <c r="Y84" s="62">
        <f>S84-$S$12</f>
        <v>0.19128863016764441</v>
      </c>
      <c r="Z84" s="62">
        <f>T84-T12</f>
        <v>-1.96373685201009</v>
      </c>
      <c r="AA84" s="62">
        <f>U84-9.185</f>
        <v>-0.60579909642537366</v>
      </c>
      <c r="AB84" s="66" t="s">
        <v>15</v>
      </c>
      <c r="AC84" s="22">
        <f>2^(-(W84))</f>
        <v>1.341798148879477</v>
      </c>
      <c r="AD84" s="12">
        <f>2^(-(X84))</f>
        <v>3.5984345935121644</v>
      </c>
      <c r="AE84" s="12">
        <f>2^(-(Y84))</f>
        <v>0.87582307758233979</v>
      </c>
      <c r="AF84" s="11">
        <f>2^(-(Z84))</f>
        <v>3.9007102905409936</v>
      </c>
      <c r="AG84" s="12">
        <f>2^(-(AA84))</f>
        <v>1.521821443702065</v>
      </c>
      <c r="AH84" s="69"/>
      <c r="AI84" s="142"/>
      <c r="AJ84" s="116"/>
      <c r="AK84" s="116"/>
      <c r="AL84" s="116"/>
      <c r="AM84" s="116"/>
      <c r="AN84" s="116"/>
      <c r="AO84" s="159"/>
      <c r="AQ84" s="116"/>
      <c r="AR84" s="116"/>
      <c r="AS84" s="116"/>
      <c r="AT84" s="116"/>
      <c r="AU84" s="116"/>
      <c r="AV84" s="116"/>
      <c r="AW84" s="116"/>
      <c r="AX84" s="116"/>
    </row>
    <row r="85" spans="2:50" x14ac:dyDescent="0.15">
      <c r="B85" s="181" t="s">
        <v>39</v>
      </c>
      <c r="C85" s="123" t="s">
        <v>90</v>
      </c>
      <c r="D85" s="65">
        <v>26.067028045654297</v>
      </c>
      <c r="E85" s="120">
        <v>21.117595672607422</v>
      </c>
      <c r="F85" s="65">
        <v>29.126947402954102</v>
      </c>
      <c r="G85" s="65">
        <v>29.085870742797852</v>
      </c>
      <c r="H85" s="65" t="s">
        <v>15</v>
      </c>
      <c r="I85" s="71">
        <v>20.555990219116211</v>
      </c>
      <c r="J85" s="70"/>
      <c r="K85" s="65"/>
      <c r="L85" s="65"/>
      <c r="M85" s="65"/>
      <c r="N85" s="65"/>
      <c r="O85" s="65"/>
      <c r="P85" s="71"/>
      <c r="Q85" s="70"/>
      <c r="R85" s="65"/>
      <c r="S85" s="65"/>
      <c r="T85" s="65"/>
      <c r="U85" s="65"/>
      <c r="V85" s="65"/>
      <c r="W85" s="70"/>
      <c r="X85" s="65"/>
      <c r="Y85" s="65"/>
      <c r="Z85" s="65"/>
      <c r="AA85" s="65"/>
      <c r="AB85" s="71"/>
      <c r="AC85" s="23"/>
      <c r="AD85" s="13"/>
      <c r="AE85" s="13"/>
      <c r="AF85" s="7"/>
      <c r="AG85" s="13"/>
      <c r="AH85" s="72"/>
      <c r="AI85" s="142"/>
      <c r="AJ85" s="116"/>
      <c r="AK85" s="116"/>
      <c r="AL85" s="116"/>
      <c r="AM85" s="116"/>
      <c r="AN85" s="116"/>
      <c r="AO85" s="159"/>
      <c r="AQ85" s="116"/>
      <c r="AR85" s="116"/>
      <c r="AS85" s="116"/>
      <c r="AT85" s="116"/>
      <c r="AU85" s="116"/>
      <c r="AV85" s="116"/>
      <c r="AW85" s="116"/>
      <c r="AX85" s="116"/>
    </row>
    <row r="86" spans="2:50" x14ac:dyDescent="0.15">
      <c r="B86" s="181" t="s">
        <v>39</v>
      </c>
      <c r="C86" s="70">
        <v>26.100927352905273</v>
      </c>
      <c r="D86" s="65">
        <v>25.86970329284668</v>
      </c>
      <c r="E86" s="120">
        <v>20.852014541625977</v>
      </c>
      <c r="F86" s="65">
        <v>28.970582962036133</v>
      </c>
      <c r="G86" s="65">
        <v>28.981672286987305</v>
      </c>
      <c r="H86" s="65" t="s">
        <v>15</v>
      </c>
      <c r="I86" s="71">
        <v>20.246677398681641</v>
      </c>
      <c r="J86" s="70"/>
      <c r="K86" s="65"/>
      <c r="L86" s="65"/>
      <c r="M86" s="65"/>
      <c r="N86" s="65"/>
      <c r="O86" s="65"/>
      <c r="P86" s="71"/>
      <c r="Q86" s="70"/>
      <c r="R86" s="65"/>
      <c r="S86" s="65"/>
      <c r="T86" s="65"/>
      <c r="U86" s="65"/>
      <c r="V86" s="65"/>
      <c r="W86" s="70"/>
      <c r="X86" s="65"/>
      <c r="Y86" s="65"/>
      <c r="Z86" s="65"/>
      <c r="AA86" s="65"/>
      <c r="AB86" s="71"/>
      <c r="AC86" s="23"/>
      <c r="AD86" s="13"/>
      <c r="AE86" s="13"/>
      <c r="AF86" s="7"/>
      <c r="AG86" s="13"/>
      <c r="AH86" s="72"/>
      <c r="AI86" s="142"/>
      <c r="AJ86" s="116"/>
      <c r="AK86" s="116"/>
      <c r="AL86" s="116"/>
      <c r="AM86" s="116"/>
      <c r="AN86" s="116"/>
      <c r="AO86" s="159"/>
      <c r="AQ86" s="116"/>
      <c r="AR86" s="116"/>
      <c r="AS86" s="116"/>
      <c r="AT86" s="116"/>
      <c r="AU86" s="116"/>
      <c r="AV86" s="116"/>
      <c r="AW86" s="116"/>
      <c r="AX86" s="116"/>
    </row>
    <row r="87" spans="2:50" x14ac:dyDescent="0.15">
      <c r="B87" s="185" t="s">
        <v>39</v>
      </c>
      <c r="C87" s="85">
        <v>26.116584777832031</v>
      </c>
      <c r="D87" s="83">
        <v>25.860149383544922</v>
      </c>
      <c r="E87" s="84">
        <v>20.903800964355469</v>
      </c>
      <c r="F87" s="84">
        <v>29.114089965820312</v>
      </c>
      <c r="G87" s="83">
        <v>28.99266242980957</v>
      </c>
      <c r="H87" s="83" t="s">
        <v>15</v>
      </c>
      <c r="I87" s="133" t="s">
        <v>40</v>
      </c>
      <c r="J87" s="85"/>
      <c r="K87" s="83"/>
      <c r="L87" s="65"/>
      <c r="M87" s="83"/>
      <c r="N87" s="83"/>
      <c r="O87" s="83"/>
      <c r="P87" s="86"/>
      <c r="Q87" s="85"/>
      <c r="R87" s="65"/>
      <c r="S87" s="65"/>
      <c r="T87" s="83"/>
      <c r="U87" s="83"/>
      <c r="V87" s="83"/>
      <c r="W87" s="85"/>
      <c r="X87" s="83"/>
      <c r="Y87" s="83"/>
      <c r="Z87" s="83"/>
      <c r="AA87" s="83"/>
      <c r="AB87" s="86"/>
      <c r="AC87" s="25"/>
      <c r="AD87" s="15"/>
      <c r="AE87" s="15"/>
      <c r="AF87" s="10"/>
      <c r="AG87" s="15"/>
      <c r="AH87" s="87"/>
      <c r="AI87" s="142"/>
      <c r="AJ87" s="116"/>
      <c r="AK87" s="116"/>
      <c r="AL87" s="116"/>
      <c r="AM87" s="116"/>
      <c r="AN87" s="116"/>
      <c r="AO87" s="159"/>
      <c r="AQ87" s="116"/>
      <c r="AR87" s="116"/>
      <c r="AS87" s="116"/>
      <c r="AT87" s="116"/>
      <c r="AU87" s="116"/>
      <c r="AV87" s="116"/>
      <c r="AW87" s="116"/>
      <c r="AX87" s="116"/>
    </row>
    <row r="88" spans="2:50" x14ac:dyDescent="0.15">
      <c r="B88" s="184" t="s">
        <v>41</v>
      </c>
      <c r="C88" s="64">
        <v>25.914999999999999</v>
      </c>
      <c r="D88" s="62">
        <v>29.683748245239258</v>
      </c>
      <c r="E88" s="63">
        <v>21.48301887512207</v>
      </c>
      <c r="F88" s="62">
        <v>28.977096557617188</v>
      </c>
      <c r="G88" s="62">
        <v>29.905147552490234</v>
      </c>
      <c r="H88" s="62" t="s">
        <v>15</v>
      </c>
      <c r="I88" s="66">
        <v>20.210758209228516</v>
      </c>
      <c r="J88" s="64">
        <f>AVERAGE(C88:C91)</f>
        <v>26.749558219909666</v>
      </c>
      <c r="K88" s="62">
        <f>AVERAGE(D88:D91)</f>
        <v>29.602088928222656</v>
      </c>
      <c r="L88" s="88">
        <f>AVERAGE(E88:E91)</f>
        <v>21.502363204956055</v>
      </c>
      <c r="M88" s="62">
        <f>AVERAGE(F88:F91)</f>
        <v>29.016327857971191</v>
      </c>
      <c r="N88" s="62">
        <f>AVERAGE(G88:G91)</f>
        <v>29.802063941955566</v>
      </c>
      <c r="O88" s="62" t="s">
        <v>15</v>
      </c>
      <c r="P88" s="66">
        <f>AVERAGE(I88:I91)</f>
        <v>20.142926692962646</v>
      </c>
      <c r="Q88" s="64">
        <f>J88-$P$88</f>
        <v>6.6066315269470195</v>
      </c>
      <c r="R88" s="88">
        <f>K88-$P$88</f>
        <v>9.4591622352600098</v>
      </c>
      <c r="S88" s="88">
        <f>L88-$P$88</f>
        <v>1.3594365119934082</v>
      </c>
      <c r="T88" s="62">
        <f>M88-P88</f>
        <v>8.8734011650085449</v>
      </c>
      <c r="U88" s="62">
        <f>N88-$P$88</f>
        <v>9.6591372489929199</v>
      </c>
      <c r="V88" s="62" t="s">
        <v>15</v>
      </c>
      <c r="W88" s="64">
        <f>Q88-5.716</f>
        <v>0.8906315269470193</v>
      </c>
      <c r="X88" s="62">
        <f>R88-7.42</f>
        <v>2.0391622352600098</v>
      </c>
      <c r="Y88" s="62">
        <f>S88-$S$12</f>
        <v>1.0176453590393066</v>
      </c>
      <c r="Z88" s="62">
        <f>T88-T12</f>
        <v>-1.728022575378418</v>
      </c>
      <c r="AA88" s="62">
        <f>U88-9.185</f>
        <v>0.47413724899291942</v>
      </c>
      <c r="AB88" s="66" t="s">
        <v>15</v>
      </c>
      <c r="AC88" s="22">
        <f>2^(-(W88))</f>
        <v>0.53937795865437987</v>
      </c>
      <c r="AD88" s="12">
        <f>2^(-(X88))</f>
        <v>0.24330498164717712</v>
      </c>
      <c r="AE88" s="12">
        <f>2^(-(Y88))</f>
        <v>0.49392183086618724</v>
      </c>
      <c r="AF88" s="11">
        <f>2^(-(Z88))</f>
        <v>3.312734482800225</v>
      </c>
      <c r="AG88" s="12">
        <f>2^(-(AA88))</f>
        <v>0.71989716948041971</v>
      </c>
      <c r="AH88" s="69"/>
      <c r="AI88" s="142"/>
      <c r="AJ88" s="116"/>
      <c r="AK88" s="116"/>
      <c r="AL88" s="116"/>
      <c r="AM88" s="116"/>
      <c r="AN88" s="116"/>
      <c r="AO88" s="159"/>
      <c r="AQ88" s="116"/>
      <c r="AR88" s="116"/>
      <c r="AS88" s="116"/>
      <c r="AT88" s="116"/>
      <c r="AU88" s="116"/>
      <c r="AV88" s="116"/>
      <c r="AW88" s="116"/>
      <c r="AX88" s="116"/>
    </row>
    <row r="89" spans="2:50" x14ac:dyDescent="0.15">
      <c r="B89" s="181" t="s">
        <v>41</v>
      </c>
      <c r="C89" s="70">
        <v>26.912868499755859</v>
      </c>
      <c r="D89" s="65">
        <v>29.584587097167969</v>
      </c>
      <c r="E89" s="120">
        <v>21.507209777832031</v>
      </c>
      <c r="F89" s="65">
        <v>29.024303436279297</v>
      </c>
      <c r="G89" s="65">
        <v>29.763608932495117</v>
      </c>
      <c r="H89" s="65" t="s">
        <v>15</v>
      </c>
      <c r="I89" s="71">
        <v>20.20863151550293</v>
      </c>
      <c r="J89" s="70"/>
      <c r="K89" s="65"/>
      <c r="L89" s="65"/>
      <c r="M89" s="65"/>
      <c r="N89" s="65"/>
      <c r="O89" s="65"/>
      <c r="P89" s="71"/>
      <c r="Q89" s="70"/>
      <c r="R89" s="65"/>
      <c r="S89" s="65"/>
      <c r="T89" s="65"/>
      <c r="U89" s="65"/>
      <c r="V89" s="65"/>
      <c r="W89" s="70"/>
      <c r="Y89" s="65"/>
      <c r="Z89" s="65"/>
      <c r="AA89" s="65"/>
      <c r="AB89" s="71"/>
      <c r="AC89" s="23"/>
      <c r="AD89" s="13"/>
      <c r="AE89" s="13"/>
      <c r="AF89" s="7"/>
      <c r="AG89" s="13"/>
      <c r="AH89" s="72"/>
      <c r="AI89" s="142"/>
      <c r="AJ89" s="116"/>
      <c r="AK89" s="116"/>
      <c r="AL89" s="116"/>
      <c r="AM89" s="116"/>
      <c r="AN89" s="116"/>
      <c r="AO89" s="159"/>
      <c r="AQ89" s="116"/>
      <c r="AR89" s="116"/>
      <c r="AS89" s="116"/>
      <c r="AT89" s="116"/>
      <c r="AU89" s="116"/>
      <c r="AV89" s="116"/>
      <c r="AW89" s="116"/>
      <c r="AX89" s="116"/>
    </row>
    <row r="90" spans="2:50" x14ac:dyDescent="0.15">
      <c r="B90" s="181" t="s">
        <v>41</v>
      </c>
      <c r="C90" s="70">
        <v>27.050743103027344</v>
      </c>
      <c r="D90" s="65">
        <v>29.517251968383789</v>
      </c>
      <c r="E90" s="120">
        <v>21.519674301147461</v>
      </c>
      <c r="F90" s="65">
        <v>28.986146926879883</v>
      </c>
      <c r="G90" s="65">
        <v>29.810941696166992</v>
      </c>
      <c r="H90" s="65" t="s">
        <v>15</v>
      </c>
      <c r="I90" s="71">
        <v>20.038360595703125</v>
      </c>
      <c r="J90" s="70"/>
      <c r="K90" s="65"/>
      <c r="L90" s="65"/>
      <c r="M90" s="65"/>
      <c r="N90" s="65"/>
      <c r="O90" s="65"/>
      <c r="P90" s="71"/>
      <c r="Q90" s="70"/>
      <c r="R90" s="65"/>
      <c r="S90" s="65"/>
      <c r="T90" s="65"/>
      <c r="U90" s="65"/>
      <c r="V90" s="65"/>
      <c r="W90" s="70"/>
      <c r="X90" s="65"/>
      <c r="Y90" s="65"/>
      <c r="Z90" s="65"/>
      <c r="AA90" s="65"/>
      <c r="AB90" s="71"/>
      <c r="AC90" s="23"/>
      <c r="AD90" s="13"/>
      <c r="AE90" s="13"/>
      <c r="AF90" s="7"/>
      <c r="AG90" s="13"/>
      <c r="AH90" s="72"/>
      <c r="AI90" s="142"/>
      <c r="AJ90" s="116"/>
      <c r="AK90" s="116"/>
      <c r="AL90" s="116"/>
      <c r="AM90" s="116"/>
      <c r="AN90" s="116"/>
      <c r="AO90" s="159"/>
      <c r="AQ90" s="116"/>
      <c r="AR90" s="116"/>
      <c r="AS90" s="116"/>
      <c r="AT90" s="116"/>
      <c r="AU90" s="116"/>
      <c r="AV90" s="116"/>
      <c r="AW90" s="116"/>
      <c r="AX90" s="116"/>
    </row>
    <row r="91" spans="2:50" x14ac:dyDescent="0.15">
      <c r="B91" s="185" t="s">
        <v>41</v>
      </c>
      <c r="C91" s="85">
        <v>27.119621276855469</v>
      </c>
      <c r="D91" s="83">
        <v>29.622768402099609</v>
      </c>
      <c r="E91" s="84">
        <v>21.499549865722656</v>
      </c>
      <c r="F91" s="83">
        <v>29.077764511108398</v>
      </c>
      <c r="G91" s="83">
        <v>29.728557586669922</v>
      </c>
      <c r="H91" s="83" t="s">
        <v>15</v>
      </c>
      <c r="I91" s="86">
        <v>20.113956451416016</v>
      </c>
      <c r="J91" s="85"/>
      <c r="K91" s="83"/>
      <c r="L91" s="65"/>
      <c r="M91" s="83"/>
      <c r="N91" s="83"/>
      <c r="O91" s="83"/>
      <c r="P91" s="86"/>
      <c r="Q91" s="85"/>
      <c r="R91" s="65"/>
      <c r="S91" s="65"/>
      <c r="T91" s="83"/>
      <c r="U91" s="83"/>
      <c r="V91" s="83"/>
      <c r="W91" s="85"/>
      <c r="X91" s="83"/>
      <c r="Y91" s="83"/>
      <c r="Z91" s="83"/>
      <c r="AA91" s="83"/>
      <c r="AB91" s="86"/>
      <c r="AC91" s="25"/>
      <c r="AD91" s="15"/>
      <c r="AE91" s="15"/>
      <c r="AF91" s="10"/>
      <c r="AG91" s="15"/>
      <c r="AH91" s="87"/>
      <c r="AI91" s="142"/>
      <c r="AJ91" s="116"/>
      <c r="AK91" s="116"/>
      <c r="AL91" s="116"/>
      <c r="AM91" s="116"/>
      <c r="AN91" s="116"/>
      <c r="AO91" s="159"/>
      <c r="AQ91" s="116"/>
      <c r="AR91" s="116"/>
      <c r="AS91" s="116"/>
      <c r="AT91" s="116"/>
      <c r="AU91" s="116"/>
      <c r="AV91" s="116"/>
      <c r="AW91" s="116"/>
      <c r="AX91" s="116"/>
    </row>
    <row r="92" spans="2:50" x14ac:dyDescent="0.15">
      <c r="B92" s="184" t="s">
        <v>42</v>
      </c>
      <c r="C92" s="64">
        <v>27.480648040771484</v>
      </c>
      <c r="D92" s="62">
        <v>26.076847076416016</v>
      </c>
      <c r="E92" s="63">
        <v>22.113166809082031</v>
      </c>
      <c r="F92" s="62">
        <v>28.916364669799805</v>
      </c>
      <c r="G92" s="62">
        <v>29.428430557250977</v>
      </c>
      <c r="H92" s="62" t="s">
        <v>15</v>
      </c>
      <c r="I92" s="66">
        <v>21.590322494506836</v>
      </c>
      <c r="J92" s="64">
        <f>AVERAGE(C92:C95)</f>
        <v>27.572437286376953</v>
      </c>
      <c r="K92" s="62">
        <f>AVERAGE(D92:D95)</f>
        <v>25.932308832804363</v>
      </c>
      <c r="L92" s="88">
        <f>AVERAGE(E92:E95)</f>
        <v>22.000233173370361</v>
      </c>
      <c r="M92" s="62">
        <f>AVERAGE(F92:F95)</f>
        <v>28.945776621500652</v>
      </c>
      <c r="N92" s="62">
        <f>AVERAGE(G92:G95)</f>
        <v>29.361596584320068</v>
      </c>
      <c r="O92" s="62" t="s">
        <v>15</v>
      </c>
      <c r="P92" s="66">
        <f>AVERAGE(I92:I95)</f>
        <v>21.567936420440674</v>
      </c>
      <c r="Q92" s="64">
        <f>J92-$P$92</f>
        <v>6.0045008659362793</v>
      </c>
      <c r="R92" s="88">
        <f>K92-$P$92</f>
        <v>4.3643724123636893</v>
      </c>
      <c r="S92" s="88">
        <f>L92-$P$92</f>
        <v>0.4322967529296875</v>
      </c>
      <c r="T92" s="62">
        <f>M92-P92</f>
        <v>7.3778402010599784</v>
      </c>
      <c r="U92" s="62">
        <f>N92-$P$92</f>
        <v>7.7936601638793945</v>
      </c>
      <c r="V92" s="62" t="s">
        <v>15</v>
      </c>
      <c r="W92" s="64">
        <f>Q92-5.716</f>
        <v>0.28850086593627911</v>
      </c>
      <c r="X92" s="62">
        <f>R92-7.42</f>
        <v>-3.0556275876363106</v>
      </c>
      <c r="Y92" s="62">
        <f>S92-$S$12</f>
        <v>9.0505599975585938E-2</v>
      </c>
      <c r="Z92" s="62">
        <f>T92-T12</f>
        <v>-3.2235835393269845</v>
      </c>
      <c r="AA92" s="62">
        <f>U92-9.185</f>
        <v>-1.391339836120606</v>
      </c>
      <c r="AB92" s="66" t="s">
        <v>15</v>
      </c>
      <c r="AC92" s="22">
        <f>2^(-(W92))</f>
        <v>0.81875239912100961</v>
      </c>
      <c r="AD92" s="12">
        <f>2^(-(X92))</f>
        <v>8.3144889306263678</v>
      </c>
      <c r="AE92" s="12">
        <f>2^(-(Y92))</f>
        <v>0.93919354627212626</v>
      </c>
      <c r="AF92" s="11">
        <f>2^(-(Z92))</f>
        <v>9.3410423026193161</v>
      </c>
      <c r="AG92" s="12">
        <f>2^(-(AA92))</f>
        <v>2.6232218724886915</v>
      </c>
      <c r="AH92" s="69"/>
      <c r="AI92" s="142"/>
      <c r="AJ92" s="116"/>
      <c r="AK92" s="116"/>
      <c r="AL92" s="116"/>
      <c r="AM92" s="116"/>
      <c r="AN92" s="116"/>
      <c r="AO92" s="159"/>
      <c r="AQ92" s="116"/>
      <c r="AR92" s="116"/>
      <c r="AS92" s="116"/>
      <c r="AT92" s="116"/>
      <c r="AU92" s="116"/>
      <c r="AV92" s="116"/>
      <c r="AW92" s="116"/>
      <c r="AX92" s="116"/>
    </row>
    <row r="93" spans="2:50" x14ac:dyDescent="0.15">
      <c r="B93" s="181" t="s">
        <v>42</v>
      </c>
      <c r="C93" s="70">
        <v>27.433803558349609</v>
      </c>
      <c r="D93" s="134" t="s">
        <v>43</v>
      </c>
      <c r="E93" s="120">
        <v>21.980188369750977</v>
      </c>
      <c r="F93" s="120">
        <v>28.961572647094727</v>
      </c>
      <c r="G93" s="65">
        <v>29.296720504760742</v>
      </c>
      <c r="H93" s="65" t="s">
        <v>15</v>
      </c>
      <c r="I93" s="130">
        <v>21.540061950683594</v>
      </c>
      <c r="J93" s="91"/>
      <c r="K93" s="89"/>
      <c r="L93" s="89"/>
      <c r="M93" s="89"/>
      <c r="N93" s="89"/>
      <c r="O93" s="89"/>
      <c r="P93" s="92"/>
      <c r="Q93" s="91"/>
      <c r="R93" s="89"/>
      <c r="S93" s="89"/>
      <c r="T93" s="89"/>
      <c r="U93" s="89"/>
      <c r="V93" s="89"/>
      <c r="W93" s="91"/>
      <c r="X93" s="89"/>
      <c r="Y93" s="89"/>
      <c r="Z93" s="89"/>
      <c r="AA93" s="89"/>
      <c r="AB93" s="92"/>
      <c r="AC93" s="23"/>
      <c r="AD93" s="13"/>
      <c r="AE93" s="13"/>
      <c r="AF93" s="7"/>
      <c r="AG93" s="13"/>
      <c r="AH93" s="72"/>
      <c r="AI93" s="142"/>
      <c r="AJ93" s="116"/>
      <c r="AK93" s="116"/>
      <c r="AL93" s="116"/>
      <c r="AM93" s="116"/>
      <c r="AN93" s="116"/>
      <c r="AO93" s="159"/>
      <c r="AQ93" s="116"/>
      <c r="AR93" s="116"/>
      <c r="AS93" s="116"/>
      <c r="AT93" s="116"/>
      <c r="AU93" s="116"/>
      <c r="AV93" s="116"/>
      <c r="AW93" s="116"/>
      <c r="AX93" s="116"/>
    </row>
    <row r="94" spans="2:50" x14ac:dyDescent="0.15">
      <c r="B94" s="181" t="s">
        <v>42</v>
      </c>
      <c r="C94" s="70">
        <v>27.72374153137207</v>
      </c>
      <c r="D94" s="65">
        <v>25.855918884277344</v>
      </c>
      <c r="E94" s="120">
        <v>22.0513916015625</v>
      </c>
      <c r="F94" s="124" t="s">
        <v>44</v>
      </c>
      <c r="G94" s="65">
        <v>29.3153076171875</v>
      </c>
      <c r="H94" s="65" t="s">
        <v>15</v>
      </c>
      <c r="I94" s="130">
        <v>21.389688491821289</v>
      </c>
      <c r="J94" s="91"/>
      <c r="K94" s="89"/>
      <c r="L94" s="89"/>
      <c r="M94" s="89"/>
      <c r="N94" s="89"/>
      <c r="O94" s="89"/>
      <c r="P94" s="92"/>
      <c r="Q94" s="91"/>
      <c r="R94" s="89"/>
      <c r="S94" s="89"/>
      <c r="T94" s="89"/>
      <c r="U94" s="89"/>
      <c r="V94" s="89"/>
      <c r="W94" s="91"/>
      <c r="X94" s="89"/>
      <c r="Y94" s="89"/>
      <c r="Z94" s="89"/>
      <c r="AA94" s="89"/>
      <c r="AB94" s="92"/>
      <c r="AC94" s="23"/>
      <c r="AD94" s="13"/>
      <c r="AE94" s="13"/>
      <c r="AF94" s="7"/>
      <c r="AG94" s="13"/>
      <c r="AH94" s="72"/>
      <c r="AI94" s="142"/>
      <c r="AJ94" s="116"/>
      <c r="AK94" s="116"/>
      <c r="AL94" s="116"/>
      <c r="AM94" s="116"/>
      <c r="AN94" s="116"/>
      <c r="AO94" s="159"/>
      <c r="AQ94" s="116"/>
      <c r="AR94" s="116"/>
      <c r="AS94" s="116"/>
      <c r="AT94" s="116"/>
      <c r="AU94" s="116"/>
      <c r="AV94" s="116"/>
      <c r="AW94" s="116"/>
      <c r="AX94" s="116"/>
    </row>
    <row r="95" spans="2:50" ht="14" thickBot="1" x14ac:dyDescent="0.2">
      <c r="B95" s="188" t="s">
        <v>42</v>
      </c>
      <c r="C95" s="135">
        <v>27.651556015014648</v>
      </c>
      <c r="D95" s="76">
        <v>25.864160537719727</v>
      </c>
      <c r="E95" s="136">
        <v>21.856185913085938</v>
      </c>
      <c r="F95" s="136">
        <v>28.959392547607422</v>
      </c>
      <c r="G95" s="76">
        <v>29.405927658081055</v>
      </c>
      <c r="H95" s="76" t="s">
        <v>15</v>
      </c>
      <c r="I95" s="137">
        <v>21.751672744750977</v>
      </c>
      <c r="J95" s="96"/>
      <c r="K95" s="97"/>
      <c r="L95" s="97"/>
      <c r="M95" s="97"/>
      <c r="N95" s="97"/>
      <c r="O95" s="97"/>
      <c r="P95" s="98"/>
      <c r="Q95" s="96"/>
      <c r="R95" s="97"/>
      <c r="S95" s="97"/>
      <c r="T95" s="97"/>
      <c r="U95" s="97"/>
      <c r="V95" s="97"/>
      <c r="W95" s="96"/>
      <c r="X95" s="97"/>
      <c r="Y95" s="97"/>
      <c r="Z95" s="97"/>
      <c r="AA95" s="97"/>
      <c r="AB95" s="98"/>
      <c r="AC95" s="27"/>
      <c r="AD95" s="28"/>
      <c r="AE95" s="28"/>
      <c r="AF95" s="29"/>
      <c r="AG95" s="28"/>
      <c r="AH95" s="99"/>
      <c r="AI95" s="155"/>
      <c r="AJ95" s="156"/>
      <c r="AK95" s="156"/>
      <c r="AL95" s="156"/>
      <c r="AM95" s="156"/>
      <c r="AN95" s="156"/>
      <c r="AO95" s="160"/>
      <c r="AQ95" s="116"/>
      <c r="AR95" s="116"/>
      <c r="AS95" s="116"/>
      <c r="AT95" s="116"/>
      <c r="AU95" s="116"/>
      <c r="AV95" s="116"/>
      <c r="AW95" s="116"/>
      <c r="AX95" s="116"/>
    </row>
    <row r="96" spans="2:50" s="116" customFormat="1" x14ac:dyDescent="0.15"/>
    <row r="97" s="116" customFormat="1" x14ac:dyDescent="0.15"/>
    <row r="98" s="116" customFormat="1" x14ac:dyDescent="0.15"/>
    <row r="99" s="116" customFormat="1" x14ac:dyDescent="0.15"/>
    <row r="100" s="116" customFormat="1" x14ac:dyDescent="0.15"/>
    <row r="101" s="116" customFormat="1" x14ac:dyDescent="0.15"/>
    <row r="102" s="116" customFormat="1" x14ac:dyDescent="0.15"/>
    <row r="103" s="116" customFormat="1" x14ac:dyDescent="0.15"/>
    <row r="104" s="116" customFormat="1" x14ac:dyDescent="0.15"/>
    <row r="105" s="116" customFormat="1" x14ac:dyDescent="0.15"/>
    <row r="106" s="116" customFormat="1" x14ac:dyDescent="0.15"/>
    <row r="107" s="116" customFormat="1" x14ac:dyDescent="0.15"/>
    <row r="108" s="116" customFormat="1" x14ac:dyDescent="0.15"/>
    <row r="109" s="116" customFormat="1" x14ac:dyDescent="0.15"/>
    <row r="110" s="116" customFormat="1" x14ac:dyDescent="0.15"/>
    <row r="111" s="116" customFormat="1" x14ac:dyDescent="0.15"/>
    <row r="112" s="116" customFormat="1" x14ac:dyDescent="0.15"/>
    <row r="113" s="116" customFormat="1" x14ac:dyDescent="0.15"/>
    <row r="114" s="116" customFormat="1" x14ac:dyDescent="0.15"/>
    <row r="115" s="116" customFormat="1" x14ac:dyDescent="0.15"/>
    <row r="116" s="116" customFormat="1" x14ac:dyDescent="0.15"/>
    <row r="117" s="116" customFormat="1" x14ac:dyDescent="0.15"/>
    <row r="118" s="116" customFormat="1" x14ac:dyDescent="0.15"/>
    <row r="119" s="116" customFormat="1" x14ac:dyDescent="0.15"/>
    <row r="120" s="116" customFormat="1" x14ac:dyDescent="0.15"/>
    <row r="121" s="116" customFormat="1" x14ac:dyDescent="0.15"/>
    <row r="122" s="116" customFormat="1" x14ac:dyDescent="0.15"/>
    <row r="123" s="116" customFormat="1" x14ac:dyDescent="0.15"/>
    <row r="124" s="116" customFormat="1" x14ac:dyDescent="0.15"/>
    <row r="125" s="116" customFormat="1" x14ac:dyDescent="0.15"/>
    <row r="126" s="116" customFormat="1" x14ac:dyDescent="0.15"/>
    <row r="127" s="116" customFormat="1" x14ac:dyDescent="0.15"/>
    <row r="128" s="116" customFormat="1" x14ac:dyDescent="0.15"/>
    <row r="129" s="116" customFormat="1" x14ac:dyDescent="0.15"/>
    <row r="130" s="116" customFormat="1" x14ac:dyDescent="0.15"/>
    <row r="131" s="116" customFormat="1" x14ac:dyDescent="0.15"/>
    <row r="132" s="116" customFormat="1" x14ac:dyDescent="0.15"/>
    <row r="133" s="116" customFormat="1" x14ac:dyDescent="0.15"/>
    <row r="134" s="116" customFormat="1" x14ac:dyDescent="0.15"/>
    <row r="135" s="116" customFormat="1" x14ac:dyDescent="0.15"/>
    <row r="136" s="116" customFormat="1" x14ac:dyDescent="0.15"/>
    <row r="137" s="116" customFormat="1" x14ac:dyDescent="0.15"/>
    <row r="138" s="116" customFormat="1" x14ac:dyDescent="0.15"/>
    <row r="139" s="116" customFormat="1" x14ac:dyDescent="0.15"/>
    <row r="140" s="116" customFormat="1" x14ac:dyDescent="0.15"/>
    <row r="141" s="116" customFormat="1" x14ac:dyDescent="0.15"/>
    <row r="142" s="116" customFormat="1" x14ac:dyDescent="0.15"/>
    <row r="143" s="116" customFormat="1" x14ac:dyDescent="0.15"/>
    <row r="144" s="116" customFormat="1" x14ac:dyDescent="0.15"/>
    <row r="145" s="116" customFormat="1" x14ac:dyDescent="0.15"/>
    <row r="146" s="116" customFormat="1" x14ac:dyDescent="0.15"/>
    <row r="147" s="116" customFormat="1" x14ac:dyDescent="0.15"/>
    <row r="148" s="116" customFormat="1" x14ac:dyDescent="0.15"/>
    <row r="149" s="116" customFormat="1" x14ac:dyDescent="0.15"/>
    <row r="150" s="116" customFormat="1" x14ac:dyDescent="0.15"/>
    <row r="151" s="116" customFormat="1" x14ac:dyDescent="0.15"/>
    <row r="152" s="116" customFormat="1" x14ac:dyDescent="0.15"/>
    <row r="153" s="116" customFormat="1" x14ac:dyDescent="0.15"/>
    <row r="154" s="116" customFormat="1" x14ac:dyDescent="0.15"/>
    <row r="155" s="116" customFormat="1" x14ac:dyDescent="0.15"/>
    <row r="156" s="116" customFormat="1" x14ac:dyDescent="0.15"/>
    <row r="157" s="116" customFormat="1" x14ac:dyDescent="0.15"/>
    <row r="158" s="116" customFormat="1" x14ac:dyDescent="0.15"/>
    <row r="159" s="116" customFormat="1" x14ac:dyDescent="0.15"/>
    <row r="160" s="116" customFormat="1" x14ac:dyDescent="0.15"/>
    <row r="161" s="116" customFormat="1" x14ac:dyDescent="0.15"/>
    <row r="162" s="116" customFormat="1" x14ac:dyDescent="0.15"/>
    <row r="163" s="116" customFormat="1" x14ac:dyDescent="0.15"/>
    <row r="164" s="116" customFormat="1" x14ac:dyDescent="0.15"/>
    <row r="165" s="116" customFormat="1" x14ac:dyDescent="0.15"/>
    <row r="166" s="116" customFormat="1" x14ac:dyDescent="0.15"/>
    <row r="167" s="116" customFormat="1" x14ac:dyDescent="0.15"/>
    <row r="168" s="116" customFormat="1" x14ac:dyDescent="0.15"/>
    <row r="169" s="116" customFormat="1" x14ac:dyDescent="0.15"/>
    <row r="170" s="116" customFormat="1" x14ac:dyDescent="0.15"/>
    <row r="171" s="116" customFormat="1" x14ac:dyDescent="0.15"/>
    <row r="172" s="116" customFormat="1" x14ac:dyDescent="0.15"/>
    <row r="173" s="116" customFormat="1" x14ac:dyDescent="0.15"/>
    <row r="174" s="116" customFormat="1" x14ac:dyDescent="0.15"/>
    <row r="175" s="116" customFormat="1" x14ac:dyDescent="0.15"/>
    <row r="176" s="116" customFormat="1" x14ac:dyDescent="0.15"/>
    <row r="177" s="116" customFormat="1" x14ac:dyDescent="0.15"/>
    <row r="178" s="116" customFormat="1" x14ac:dyDescent="0.15"/>
    <row r="179" s="116" customFormat="1" x14ac:dyDescent="0.15"/>
    <row r="180" s="116" customFormat="1" x14ac:dyDescent="0.15"/>
    <row r="181" s="116" customFormat="1" x14ac:dyDescent="0.15"/>
    <row r="182" s="116" customFormat="1" x14ac:dyDescent="0.15"/>
    <row r="183" s="116" customFormat="1" x14ac:dyDescent="0.15"/>
    <row r="184" s="116" customFormat="1" x14ac:dyDescent="0.15"/>
    <row r="185" s="116" customFormat="1" x14ac:dyDescent="0.15"/>
    <row r="186" s="116" customFormat="1" x14ac:dyDescent="0.15"/>
    <row r="187" s="116" customFormat="1" x14ac:dyDescent="0.15"/>
    <row r="188" s="116" customFormat="1" x14ac:dyDescent="0.15"/>
    <row r="189" s="116" customFormat="1" x14ac:dyDescent="0.15"/>
    <row r="190" s="116" customFormat="1" x14ac:dyDescent="0.15"/>
    <row r="191" s="116" customFormat="1" x14ac:dyDescent="0.15"/>
    <row r="192" s="116" customFormat="1" x14ac:dyDescent="0.15"/>
    <row r="193" s="116" customFormat="1" x14ac:dyDescent="0.15"/>
    <row r="194" s="116" customFormat="1" x14ac:dyDescent="0.15"/>
    <row r="195" s="116" customFormat="1" x14ac:dyDescent="0.15"/>
    <row r="196" s="116" customFormat="1" x14ac:dyDescent="0.15"/>
    <row r="197" s="116" customFormat="1" x14ac:dyDescent="0.15"/>
    <row r="198" s="116" customFormat="1" x14ac:dyDescent="0.15"/>
    <row r="199" s="116" customFormat="1" x14ac:dyDescent="0.15"/>
    <row r="200" s="116" customFormat="1" x14ac:dyDescent="0.15"/>
  </sheetData>
  <mergeCells count="8">
    <mergeCell ref="AQ19:AR19"/>
    <mergeCell ref="Q10:V10"/>
    <mergeCell ref="C10:I10"/>
    <mergeCell ref="J10:P10"/>
    <mergeCell ref="AQ11:AR11"/>
    <mergeCell ref="W10:AB10"/>
    <mergeCell ref="AC10:AH10"/>
    <mergeCell ref="AI10:AN10"/>
  </mergeCells>
  <conditionalFormatting sqref="AC12:AG95">
    <cfRule type="cellIs" dxfId="1" priority="2" operator="lessThan">
      <formula>10</formula>
    </cfRule>
    <cfRule type="containsErrors" dxfId="0" priority="4" stopIfTrue="1">
      <formula>ISERROR(AC12)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RNA concentrations</vt:lpstr>
      <vt:lpstr>Ct values and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Aranda</dc:creator>
  <cp:lastModifiedBy>John O'Neill</cp:lastModifiedBy>
  <dcterms:created xsi:type="dcterms:W3CDTF">2023-04-13T16:24:46Z</dcterms:created>
  <dcterms:modified xsi:type="dcterms:W3CDTF">2023-04-26T12:27:41Z</dcterms:modified>
</cp:coreProperties>
</file>