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9891ABE-A83D-464C-A6DE-1E5BA647F59C}" xr6:coauthVersionLast="47" xr6:coauthVersionMax="47" xr10:uidLastSave="{00000000-0000-0000-0000-000000000000}"/>
  <bookViews>
    <workbookView xWindow="-120" yWindow="-120" windowWidth="29040" windowHeight="15720" xr2:uid="{0CC40BDB-3A6C-4F3D-B36B-42B9F8DDF7FA}"/>
  </bookViews>
  <sheets>
    <sheet name="Tables ED1-3 models" sheetId="4" r:id="rId1"/>
    <sheet name="Tables ED4-5 models" sheetId="5" r:id="rId2"/>
    <sheet name="Tables ED6-8 models" sheetId="6" r:id="rId3"/>
    <sheet name="Table ED9 country stats" sheetId="1" r:id="rId4"/>
    <sheet name="Table ED10 model descriptives" sheetId="3" r:id="rId5"/>
    <sheet name="Table ED11 country shares" sheetId="2"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46" i="5" l="1"/>
  <c r="D46" i="5"/>
  <c r="C46" i="5"/>
  <c r="D45" i="5"/>
  <c r="G53" i="2"/>
  <c r="F53" i="2"/>
  <c r="E53" i="2"/>
  <c r="D53" i="2"/>
  <c r="C53" i="2"/>
  <c r="B53" i="2"/>
  <c r="G52" i="2"/>
  <c r="F52" i="2"/>
  <c r="E52" i="2"/>
  <c r="D52" i="2"/>
  <c r="C52" i="2"/>
  <c r="B52" i="2"/>
  <c r="G51" i="2"/>
  <c r="F51" i="2"/>
  <c r="E51" i="2"/>
  <c r="D51" i="2"/>
  <c r="C51" i="2"/>
  <c r="B51" i="2"/>
  <c r="G50" i="2"/>
  <c r="F50" i="2"/>
  <c r="E50" i="2"/>
  <c r="D50" i="2"/>
  <c r="C50" i="2"/>
  <c r="B50" i="2"/>
  <c r="G49" i="2"/>
  <c r="F49" i="2"/>
  <c r="E49" i="2"/>
  <c r="D49" i="2"/>
  <c r="C49" i="2"/>
  <c r="B49" i="2"/>
  <c r="G47" i="2"/>
  <c r="F47" i="2"/>
  <c r="E47" i="2"/>
  <c r="D47" i="2"/>
  <c r="C47" i="2"/>
  <c r="B47" i="2"/>
  <c r="C52" i="1"/>
  <c r="D52" i="1"/>
  <c r="E52" i="1"/>
  <c r="F52" i="1"/>
  <c r="G52" i="1"/>
  <c r="H52" i="1"/>
  <c r="I52" i="1"/>
  <c r="J52" i="1"/>
  <c r="B52" i="1"/>
  <c r="C51" i="1"/>
  <c r="D51" i="1"/>
  <c r="E51" i="1"/>
  <c r="F51" i="1"/>
  <c r="G51" i="1"/>
  <c r="H51" i="1"/>
  <c r="I51" i="1"/>
  <c r="J51" i="1"/>
  <c r="B51" i="1"/>
  <c r="C50" i="1"/>
  <c r="D50" i="1"/>
  <c r="E50" i="1"/>
  <c r="F50" i="1"/>
  <c r="G50" i="1"/>
  <c r="H50" i="1"/>
  <c r="I50" i="1"/>
  <c r="J50" i="1"/>
  <c r="B50" i="1"/>
  <c r="H49" i="1"/>
  <c r="I49" i="1"/>
  <c r="J49" i="1"/>
  <c r="D49" i="1"/>
  <c r="E49" i="1"/>
  <c r="F49" i="1"/>
  <c r="G49" i="1"/>
  <c r="C49" i="1"/>
  <c r="B49" i="1"/>
  <c r="L14" i="1"/>
  <c r="L40" i="1"/>
  <c r="L37" i="1"/>
  <c r="L28" i="1"/>
  <c r="L16" i="1"/>
  <c r="L12" i="1"/>
  <c r="L11" i="1"/>
  <c r="L4" i="1"/>
  <c r="L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3" i="1"/>
  <c r="C55" i="1"/>
  <c r="D55" i="1"/>
  <c r="E55" i="1"/>
  <c r="F55" i="1"/>
  <c r="G55" i="1"/>
  <c r="C56" i="1"/>
  <c r="D56" i="1"/>
  <c r="E56" i="1"/>
  <c r="F56" i="1"/>
  <c r="O10" i="1" s="1"/>
  <c r="G56" i="1"/>
  <c r="P4" i="1" s="1"/>
  <c r="C57" i="1"/>
  <c r="D57" i="1"/>
  <c r="E57" i="1"/>
  <c r="F57" i="1"/>
  <c r="G57" i="1"/>
  <c r="C58" i="1"/>
  <c r="D58" i="1"/>
  <c r="E58" i="1"/>
  <c r="F58" i="1"/>
  <c r="G58" i="1"/>
  <c r="C59" i="1"/>
  <c r="D59" i="1"/>
  <c r="E59" i="1"/>
  <c r="F59" i="1"/>
  <c r="G59" i="1"/>
  <c r="B58" i="1"/>
  <c r="B57" i="1"/>
  <c r="B56" i="1"/>
  <c r="B59" i="1"/>
  <c r="B55" i="1"/>
  <c r="N7" i="1" l="1"/>
  <c r="O35" i="1"/>
  <c r="O32" i="1"/>
  <c r="O19" i="1"/>
  <c r="O11" i="1"/>
  <c r="O7" i="1"/>
  <c r="O23" i="1"/>
  <c r="O40" i="1"/>
  <c r="O39" i="1"/>
  <c r="N42" i="1"/>
  <c r="N35" i="1"/>
  <c r="O36" i="1"/>
  <c r="O15" i="1"/>
  <c r="N26" i="1"/>
  <c r="N6" i="1"/>
  <c r="O31" i="1"/>
  <c r="N12" i="1"/>
  <c r="N28" i="1"/>
  <c r="O44" i="1"/>
  <c r="O28" i="1"/>
  <c r="N44" i="1"/>
  <c r="O43" i="1"/>
  <c r="O27" i="1"/>
  <c r="N3" i="1"/>
  <c r="N38" i="1"/>
  <c r="N30" i="1"/>
  <c r="N22" i="1"/>
  <c r="N14" i="1"/>
  <c r="O24" i="1"/>
  <c r="O20" i="1"/>
  <c r="O16" i="1"/>
  <c r="O12" i="1"/>
  <c r="O8" i="1"/>
  <c r="O4" i="1"/>
  <c r="N45" i="1"/>
  <c r="N37" i="1"/>
  <c r="N29" i="1"/>
  <c r="N21" i="1"/>
  <c r="N13" i="1"/>
  <c r="N5" i="1"/>
  <c r="P43" i="1"/>
  <c r="P39" i="1"/>
  <c r="P35" i="1"/>
  <c r="P31" i="1"/>
  <c r="P27" i="1"/>
  <c r="P23" i="1"/>
  <c r="P19" i="1"/>
  <c r="P15" i="1"/>
  <c r="P11" i="1"/>
  <c r="P7" i="1"/>
  <c r="N4" i="1"/>
  <c r="N43" i="1"/>
  <c r="N27" i="1"/>
  <c r="N11" i="1"/>
  <c r="P42" i="1"/>
  <c r="P38" i="1"/>
  <c r="P30" i="1"/>
  <c r="P26" i="1"/>
  <c r="P18" i="1"/>
  <c r="P14" i="1"/>
  <c r="P10" i="1"/>
  <c r="P6" i="1"/>
  <c r="N34" i="1"/>
  <c r="N10" i="1"/>
  <c r="O42" i="1"/>
  <c r="O38" i="1"/>
  <c r="O34" i="1"/>
  <c r="O30" i="1"/>
  <c r="O22" i="1"/>
  <c r="O18" i="1"/>
  <c r="O14" i="1"/>
  <c r="O6" i="1"/>
  <c r="N41" i="1"/>
  <c r="N33" i="1"/>
  <c r="N25" i="1"/>
  <c r="N17" i="1"/>
  <c r="N9" i="1"/>
  <c r="P45" i="1"/>
  <c r="P41" i="1"/>
  <c r="P37" i="1"/>
  <c r="P33" i="1"/>
  <c r="P29" i="1"/>
  <c r="P25" i="1"/>
  <c r="P21" i="1"/>
  <c r="P17" i="1"/>
  <c r="P13" i="1"/>
  <c r="P9" i="1"/>
  <c r="P5" i="1"/>
  <c r="N36" i="1"/>
  <c r="N20" i="1"/>
  <c r="N19" i="1"/>
  <c r="O3" i="1"/>
  <c r="P34" i="1"/>
  <c r="P22" i="1"/>
  <c r="N18" i="1"/>
  <c r="O26" i="1"/>
  <c r="N40" i="1"/>
  <c r="N32" i="1"/>
  <c r="N24" i="1"/>
  <c r="N16" i="1"/>
  <c r="N8" i="1"/>
  <c r="O45" i="1"/>
  <c r="O41" i="1"/>
  <c r="O37" i="1"/>
  <c r="O33" i="1"/>
  <c r="O29" i="1"/>
  <c r="O25" i="1"/>
  <c r="O21" i="1"/>
  <c r="O17" i="1"/>
  <c r="O13" i="1"/>
  <c r="O9" i="1"/>
  <c r="O5" i="1"/>
  <c r="P3" i="1"/>
  <c r="N39" i="1"/>
  <c r="N31" i="1"/>
  <c r="N23" i="1"/>
  <c r="N15" i="1"/>
  <c r="P44" i="1"/>
  <c r="P40" i="1"/>
  <c r="P36" i="1"/>
  <c r="P32" i="1"/>
  <c r="P28" i="1"/>
  <c r="P24" i="1"/>
  <c r="P20" i="1"/>
  <c r="P16" i="1"/>
  <c r="P12" i="1"/>
  <c r="P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1" authorId="0" shapeId="0" xr:uid="{8C55FBD5-3F66-C949-A77A-35818F265968}">
      <text>
        <r>
          <rPr>
            <b/>
            <sz val="10"/>
            <color rgb="FF000000"/>
            <rFont val="Calibri"/>
            <family val="2"/>
          </rPr>
          <t>Autor:</t>
        </r>
        <r>
          <rPr>
            <sz val="10"/>
            <color rgb="FF000000"/>
            <rFont val="Calibri"/>
            <family val="2"/>
          </rPr>
          <t xml:space="preserve">
e.g., regulatory variable = 
Cumulative number of regulatory instruments (2000-2019) / cumulative number of all instruments (2000-2019)</t>
        </r>
      </text>
    </comment>
  </commentList>
</comments>
</file>

<file path=xl/sharedStrings.xml><?xml version="1.0" encoding="utf-8"?>
<sst xmlns="http://schemas.openxmlformats.org/spreadsheetml/2006/main" count="1290" uniqueCount="577">
  <si>
    <t>Australia</t>
  </si>
  <si>
    <t>Austria</t>
  </si>
  <si>
    <t>Belgium</t>
  </si>
  <si>
    <t>Canada</t>
  </si>
  <si>
    <t>Chile</t>
  </si>
  <si>
    <t>Czech Republic</t>
  </si>
  <si>
    <t>Denmark</t>
  </si>
  <si>
    <t>Estonia</t>
  </si>
  <si>
    <t>Finland</t>
  </si>
  <si>
    <t>France</t>
  </si>
  <si>
    <t>Germany</t>
  </si>
  <si>
    <t>Greece</t>
  </si>
  <si>
    <t>Hungary</t>
  </si>
  <si>
    <t>Iceland</t>
  </si>
  <si>
    <t>Ireland</t>
  </si>
  <si>
    <t>Israel</t>
  </si>
  <si>
    <t>Italy</t>
  </si>
  <si>
    <t>Japan</t>
  </si>
  <si>
    <t>Korea</t>
  </si>
  <si>
    <t>Latvia</t>
  </si>
  <si>
    <t>Luxembourg</t>
  </si>
  <si>
    <t>Mexico</t>
  </si>
  <si>
    <t>Netherlands</t>
  </si>
  <si>
    <t>New Zealand</t>
  </si>
  <si>
    <t>Norway</t>
  </si>
  <si>
    <t>Poland</t>
  </si>
  <si>
    <t>Portugal</t>
  </si>
  <si>
    <t>Slovak Republic</t>
  </si>
  <si>
    <t>Slovenia</t>
  </si>
  <si>
    <t>Spain</t>
  </si>
  <si>
    <t>Sweden</t>
  </si>
  <si>
    <t>Switzerland</t>
  </si>
  <si>
    <t>Turkey</t>
  </si>
  <si>
    <t>United Kingdom</t>
  </si>
  <si>
    <t>United States of America</t>
  </si>
  <si>
    <t>Colombia</t>
  </si>
  <si>
    <t>Lithuania</t>
  </si>
  <si>
    <t>Brazil</t>
  </si>
  <si>
    <t>Russia</t>
  </si>
  <si>
    <t>India</t>
  </si>
  <si>
    <t>China</t>
  </si>
  <si>
    <t>South Africa</t>
  </si>
  <si>
    <t>Indonesia</t>
  </si>
  <si>
    <t>Independent body</t>
  </si>
  <si>
    <t>Total policy density</t>
  </si>
  <si>
    <t>% reduction (2000-2019)</t>
  </si>
  <si>
    <t>Notes: Countries are presented in diminishing order of average absolute emissions for 2000-2019. Higher value for the Herfindahl-Hirschman Index (HHI) indicates higher specialisation, the opposite for lower value. We report the total number of policies (total policy density, HHI) and government and institutional dummies (all three types) in 2019, as we use the cumulative number of polices in our empirical analysis</t>
  </si>
  <si>
    <t>Average (2000-2019)</t>
  </si>
  <si>
    <t>MIN</t>
  </si>
  <si>
    <t>MAX</t>
  </si>
  <si>
    <t>TERCILE 1</t>
  </si>
  <si>
    <t>TERCILE 2</t>
  </si>
  <si>
    <t>TERCILE 3</t>
  </si>
  <si>
    <t>Terciles</t>
  </si>
  <si>
    <r>
      <t>Absolute emissions, fossil CO</t>
    </r>
    <r>
      <rPr>
        <b/>
        <vertAlign val="subscript"/>
        <sz val="11"/>
        <color rgb="FF000000"/>
        <rFont val="Arial"/>
        <family val="2"/>
      </rPr>
      <t>2</t>
    </r>
    <r>
      <rPr>
        <b/>
        <sz val="11"/>
        <color rgb="FF000000"/>
        <rFont val="Arial"/>
        <family val="2"/>
      </rPr>
      <t xml:space="preserve"> (kt)</t>
    </r>
  </si>
  <si>
    <r>
      <t>Emission intensity (CO</t>
    </r>
    <r>
      <rPr>
        <b/>
        <vertAlign val="subscript"/>
        <sz val="11"/>
        <color rgb="FF000000"/>
        <rFont val="Arial"/>
        <family val="2"/>
      </rPr>
      <t>2</t>
    </r>
    <r>
      <rPr>
        <b/>
        <sz val="11"/>
        <color rgb="FF000000"/>
        <rFont val="Arial"/>
        <family val="2"/>
      </rPr>
      <t>/GDP)</t>
    </r>
  </si>
  <si>
    <t>Instrument HHI</t>
  </si>
  <si>
    <t>Weighted sectoral HHI</t>
  </si>
  <si>
    <t>Absolute emission target</t>
  </si>
  <si>
    <t>Energy ministry</t>
  </si>
  <si>
    <t>Policy density</t>
  </si>
  <si>
    <t>Instrument specialisation</t>
  </si>
  <si>
    <t>Sectoral specialisation</t>
  </si>
  <si>
    <r>
      <t>∆CO</t>
    </r>
    <r>
      <rPr>
        <b/>
        <vertAlign val="subscript"/>
        <sz val="11"/>
        <color rgb="FFC00000"/>
        <rFont val="Calibri (Body)"/>
      </rPr>
      <t>2</t>
    </r>
    <r>
      <rPr>
        <b/>
        <sz val="11"/>
        <color rgb="FFC00000"/>
        <rFont val="Calibri"/>
        <family val="2"/>
        <scheme val="minor"/>
      </rPr>
      <t>/GDP</t>
    </r>
  </si>
  <si>
    <t>Selected countries for vignettes</t>
  </si>
  <si>
    <t>Total number of policies in 2019</t>
  </si>
  <si>
    <t>Government and institutional dummies in 2019</t>
  </si>
  <si>
    <t>MEAN</t>
  </si>
  <si>
    <t>SUMMARY DESCRIPTIVES</t>
  </si>
  <si>
    <t>STDEV</t>
  </si>
  <si>
    <t>Average (2000-2019) - share of sectoral CO2 emissions to total CO2 emissions</t>
  </si>
  <si>
    <t>Share of policies per type of instrument to total stock of policies in 2019</t>
  </si>
  <si>
    <t>Share of policies per sector to total stock of policies in 2019</t>
  </si>
  <si>
    <t>country</t>
  </si>
  <si>
    <t>Electricity and heating</t>
  </si>
  <si>
    <t>Energy industry</t>
  </si>
  <si>
    <t>Agricultural</t>
  </si>
  <si>
    <t>Buildings</t>
  </si>
  <si>
    <t>Manufacturing and construction</t>
  </si>
  <si>
    <t>Transport</t>
  </si>
  <si>
    <t>Regulatory</t>
  </si>
  <si>
    <t>Market-based</t>
  </si>
  <si>
    <t>Soft</t>
  </si>
  <si>
    <t>Dependent variable</t>
  </si>
  <si>
    <t>Obs</t>
  </si>
  <si>
    <t>Mean</t>
  </si>
  <si>
    <t>Std. dev.</t>
  </si>
  <si>
    <t>Min</t>
  </si>
  <si>
    <t>Max</t>
  </si>
  <si>
    <t xml:space="preserve">Variable         </t>
  </si>
  <si>
    <t>CO2/GDP  (kgCO2 per 2015 USD PPP)</t>
  </si>
  <si>
    <t>CO2GDPPP</t>
  </si>
  <si>
    <t xml:space="preserve">Log(CO2/GDP) </t>
  </si>
  <si>
    <t>CO2GDPPP_ln</t>
  </si>
  <si>
    <t>Independent variables</t>
  </si>
  <si>
    <t>Cummulative policy density</t>
  </si>
  <si>
    <t>pol_dens_cum</t>
  </si>
  <si>
    <t xml:space="preserve">Policy instrument type diversity (Herfindhal-Hirschman index 3 types) </t>
  </si>
  <si>
    <t>HHI_upd</t>
  </si>
  <si>
    <t>Policy sectoral coverage diversity (Herfindhal-Hirschman index CO2 emissions weighted)</t>
  </si>
  <si>
    <t>HHI_wght_s~t</t>
  </si>
  <si>
    <t>Policy instrument type diversity (Herfindhal-Hirschman index 8 types)</t>
  </si>
  <si>
    <t>HHI</t>
  </si>
  <si>
    <t>Policy sectoral coverage diversity (Herfindhal-Hirschman index unweighted)</t>
  </si>
  <si>
    <t>HHI_sect</t>
  </si>
  <si>
    <t>Energy ministry (dummy variable)</t>
  </si>
  <si>
    <t>ministry_c~e</t>
  </si>
  <si>
    <t>Clean Energy Ministerial  (dummy variable)</t>
  </si>
  <si>
    <t>clean_en_min</t>
  </si>
  <si>
    <t>Absolute 1990 target   (dummy variable)</t>
  </si>
  <si>
    <t>targ~2_ratif</t>
  </si>
  <si>
    <t>Relative target (dummy variable)</t>
  </si>
  <si>
    <t>targ~5_ratif</t>
  </si>
  <si>
    <t>Controls</t>
  </si>
  <si>
    <t>Rule of law (World Bank indicator)</t>
  </si>
  <si>
    <t xml:space="preserve">Ruleoflaw </t>
  </si>
  <si>
    <t>Hodrick-Prescott GDP filter (using GDP PPP per2015 USD)</t>
  </si>
  <si>
    <t xml:space="preserve">hp_GDPPP </t>
  </si>
  <si>
    <t>GDP per capita  (constant 2017 international $)</t>
  </si>
  <si>
    <t>Log(GDP per capita)</t>
  </si>
  <si>
    <t xml:space="preserve">gdp_pc_ppp~n  </t>
  </si>
  <si>
    <t>GDP per capita interaction with squared term</t>
  </si>
  <si>
    <t>c.gdp_pc_ppp_ln##c.gdp_pc_ppp_ln</t>
  </si>
  <si>
    <t>Imports of goods and services (% of GDP)</t>
  </si>
  <si>
    <t xml:space="preserve">imp_sh </t>
  </si>
  <si>
    <t>Services, value added (% of GDP)</t>
  </si>
  <si>
    <t>srv_sh</t>
  </si>
  <si>
    <t>Temperature variation (annual difference from long-term average)</t>
  </si>
  <si>
    <t xml:space="preserve">temp_var   </t>
  </si>
  <si>
    <t>for country vignettes</t>
  </si>
  <si>
    <t>Table ED1. Replicating Eskander and Fankhauser (2020)</t>
  </si>
  <si>
    <t>Table ED2. Base models</t>
  </si>
  <si>
    <t>(1)</t>
  </si>
  <si>
    <t>(2)</t>
  </si>
  <si>
    <t>(3)</t>
  </si>
  <si>
    <t>(4)</t>
  </si>
  <si>
    <t>Log(CO2/GDP)</t>
  </si>
  <si>
    <t xml:space="preserve">(L1) Total policy density </t>
  </si>
  <si>
    <t xml:space="preserve">Total policy density </t>
  </si>
  <si>
    <t/>
  </si>
  <si>
    <t>(L1) Policy density last 3 years</t>
  </si>
  <si>
    <t>Total policy density - Lag 3 years</t>
  </si>
  <si>
    <t>HHI - 8 instruments</t>
  </si>
  <si>
    <t>HHI - 3 instruments</t>
  </si>
  <si>
    <t>HHI sectoral - emissions weighted</t>
  </si>
  <si>
    <t>HHI sectoral</t>
  </si>
  <si>
    <r>
      <t xml:space="preserve">(L1) </t>
    </r>
    <r>
      <rPr>
        <sz val="11"/>
        <color rgb="FF000000"/>
        <rFont val="Calibri"/>
        <family val="2"/>
        <scheme val="minor"/>
      </rPr>
      <t>Rule of law</t>
    </r>
  </si>
  <si>
    <t>Rule of law</t>
  </si>
  <si>
    <t>-0.0238</t>
  </si>
  <si>
    <t>(0.0347)</t>
  </si>
  <si>
    <t>(L1) Hodrick-Prescott GDP filter</t>
  </si>
  <si>
    <t>Hodrick-Prescott GDP filter</t>
  </si>
  <si>
    <t>(0.226)</t>
  </si>
  <si>
    <t>(0.227)</t>
  </si>
  <si>
    <t>(0.224)</t>
  </si>
  <si>
    <t>(0.223)</t>
  </si>
  <si>
    <t>(L1) GDP percap log</t>
  </si>
  <si>
    <t>GDP percap log</t>
  </si>
  <si>
    <t>(0.321)</t>
  </si>
  <si>
    <t>(L1) GDP percap interaction with square term</t>
  </si>
  <si>
    <t>-0.153***</t>
  </si>
  <si>
    <t>GDP percap interaction with square term</t>
  </si>
  <si>
    <t>-0.160***</t>
  </si>
  <si>
    <t>-0.154***</t>
  </si>
  <si>
    <t>-0.155***</t>
  </si>
  <si>
    <t>-0.158***</t>
  </si>
  <si>
    <t>(0.0169)</t>
  </si>
  <si>
    <t>(0.0179)</t>
  </si>
  <si>
    <t>(0.0175)</t>
  </si>
  <si>
    <t>(L1) Imports share to GDP</t>
  </si>
  <si>
    <t>Imports share to GDP</t>
  </si>
  <si>
    <t>(0.000688)</t>
  </si>
  <si>
    <t>(0.000697)</t>
  </si>
  <si>
    <t>(L1) Services share to GDP</t>
  </si>
  <si>
    <t>Services share to GDP</t>
  </si>
  <si>
    <t>(0.00229)</t>
  </si>
  <si>
    <t>(0.00231)</t>
  </si>
  <si>
    <t>(L1) Temperature variation</t>
  </si>
  <si>
    <t>Temperature variation</t>
  </si>
  <si>
    <t>-0.0132**</t>
  </si>
  <si>
    <t>-0.0123*</t>
  </si>
  <si>
    <t>(0.00673)</t>
  </si>
  <si>
    <t>(0.00667)</t>
  </si>
  <si>
    <t>(0.00662)</t>
  </si>
  <si>
    <t>(0.00660)</t>
  </si>
  <si>
    <t>Constant</t>
  </si>
  <si>
    <t>-14.00***</t>
  </si>
  <si>
    <t>(1.405)</t>
  </si>
  <si>
    <t>Observations</t>
  </si>
  <si>
    <t>730</t>
  </si>
  <si>
    <t>813</t>
  </si>
  <si>
    <t>727</t>
  </si>
  <si>
    <t>791</t>
  </si>
  <si>
    <t>795</t>
  </si>
  <si>
    <t>R-squared</t>
  </si>
  <si>
    <t>0.974</t>
  </si>
  <si>
    <t>0.973</t>
  </si>
  <si>
    <t>within R-squared</t>
  </si>
  <si>
    <t>RMSE</t>
  </si>
  <si>
    <t xml:space="preserve">(4a) in main text </t>
  </si>
  <si>
    <t>(4a) robustness check</t>
  </si>
  <si>
    <t xml:space="preserve">(4b) in main text </t>
  </si>
  <si>
    <t>(5a) in main text</t>
  </si>
  <si>
    <t>(5b) in main text</t>
  </si>
  <si>
    <t>IEA membership model</t>
  </si>
  <si>
    <t>EU-EFTA membership model</t>
  </si>
  <si>
    <t>Table ED4. Long-term emission reduction targets</t>
  </si>
  <si>
    <t>base</t>
  </si>
  <si>
    <t>absolute target</t>
  </si>
  <si>
    <t>abs target check</t>
  </si>
  <si>
    <t>relative target</t>
  </si>
  <si>
    <t>energy ministry</t>
  </si>
  <si>
    <t>CEM</t>
  </si>
  <si>
    <t>IEA</t>
  </si>
  <si>
    <t>EU-EFTA</t>
  </si>
  <si>
    <t>(5)</t>
  </si>
  <si>
    <t>Absolute with 1990 baseline emission targets (dummy)</t>
  </si>
  <si>
    <t>Energy ministry (dummy)</t>
  </si>
  <si>
    <t xml:space="preserve">Total policy density * Absolute with 1990 baseline emission targets </t>
  </si>
  <si>
    <t>Total policy density*Energy ministry</t>
  </si>
  <si>
    <t>Relative emissions targets (dummy)</t>
  </si>
  <si>
    <t>Clean energy ministerial</t>
  </si>
  <si>
    <t>Total policy density * Relative emissions targets</t>
  </si>
  <si>
    <t>Total policy density*clean energy ministerial</t>
  </si>
  <si>
    <t>(0.000287)</t>
  </si>
  <si>
    <t>IEA (dummy)</t>
  </si>
  <si>
    <t>(0.0302)</t>
  </si>
  <si>
    <t>Total policy density*IEA</t>
  </si>
  <si>
    <t>EU-EFTA (dummy)</t>
  </si>
  <si>
    <t xml:space="preserve">Total policy density*EU-EFTA </t>
  </si>
  <si>
    <t>CONTROLS</t>
  </si>
  <si>
    <t>(0.0301)</t>
  </si>
  <si>
    <t>(0.220)</t>
  </si>
  <si>
    <t>-0.152***</t>
  </si>
  <si>
    <t>(0.0171)</t>
  </si>
  <si>
    <t>-0.00304***</t>
  </si>
  <si>
    <t>-0.00287***</t>
  </si>
  <si>
    <t>(0.000712)</t>
  </si>
  <si>
    <t>(0.00223)</t>
  </si>
  <si>
    <t>(0.00645)</t>
  </si>
  <si>
    <t>0.975</t>
  </si>
  <si>
    <r>
      <rPr>
        <i/>
        <sz val="11"/>
        <color theme="1"/>
        <rFont val="Calibri"/>
        <family val="2"/>
        <scheme val="minor"/>
      </rPr>
      <t>F</t>
    </r>
    <r>
      <rPr>
        <sz val="11"/>
        <color theme="1"/>
        <rFont val="Calibri"/>
        <family val="2"/>
        <scheme val="minor"/>
      </rPr>
      <t xml:space="preserve"> test (for dummy and interaction term)</t>
    </r>
  </si>
  <si>
    <r>
      <rPr>
        <i/>
        <sz val="11"/>
        <color theme="1"/>
        <rFont val="Calibri"/>
        <family val="2"/>
        <scheme val="minor"/>
      </rPr>
      <t>F</t>
    </r>
    <r>
      <rPr>
        <sz val="11"/>
        <color theme="1"/>
        <rFont val="Calibri"/>
        <family val="2"/>
        <scheme val="minor"/>
      </rPr>
      <t xml:space="preserve"> test </t>
    </r>
    <r>
      <rPr>
        <i/>
        <sz val="11"/>
        <color theme="1"/>
        <rFont val="Calibri"/>
        <family val="2"/>
        <scheme val="minor"/>
      </rPr>
      <t>P</t>
    </r>
    <r>
      <rPr>
        <sz val="11"/>
        <color theme="1"/>
        <rFont val="Calibri"/>
        <family val="2"/>
        <scheme val="minor"/>
      </rPr>
      <t xml:space="preserve"> value</t>
    </r>
  </si>
  <si>
    <t>(0.0305)</t>
  </si>
  <si>
    <t>(0.222)</t>
  </si>
  <si>
    <t>(0.000709)</t>
  </si>
  <si>
    <t>(0.00230)</t>
  </si>
  <si>
    <t>(0.00227)</t>
  </si>
  <si>
    <t>(0.00651)</t>
  </si>
  <si>
    <t>(0.00657)</t>
  </si>
  <si>
    <t>Table ED3(a). Augmented models</t>
  </si>
  <si>
    <t>robustness check</t>
  </si>
  <si>
    <t>Shannon - 8 instruments</t>
  </si>
  <si>
    <t>Shannon - 3 instruments</t>
  </si>
  <si>
    <t>Shannon sectoral - emissions weighted</t>
  </si>
  <si>
    <t>Shannon sectoral</t>
  </si>
  <si>
    <t>-0.000511***</t>
  </si>
  <si>
    <t>-0.000582***</t>
  </si>
  <si>
    <t>-0.000405**</t>
  </si>
  <si>
    <t>-0.000415**</t>
  </si>
  <si>
    <t>(0.000187)</t>
  </si>
  <si>
    <t>(0.000185)</t>
  </si>
  <si>
    <t>(0.000183)</t>
  </si>
  <si>
    <t>(0.000182)</t>
  </si>
  <si>
    <t>-0.0583***</t>
  </si>
  <si>
    <t>-0.0535**</t>
  </si>
  <si>
    <t>(0.0254)</t>
  </si>
  <si>
    <t>-0.315***</t>
  </si>
  <si>
    <t>(0.117)</t>
  </si>
  <si>
    <t>-0.0654***</t>
  </si>
  <si>
    <t>(0.0244)</t>
  </si>
  <si>
    <t>-0.00575</t>
  </si>
  <si>
    <t>-0.0228</t>
  </si>
  <si>
    <t>-0.0242</t>
  </si>
  <si>
    <t>-0.0264</t>
  </si>
  <si>
    <t>-0.0208</t>
  </si>
  <si>
    <t>(0.0299)</t>
  </si>
  <si>
    <t>(0.0297)</t>
  </si>
  <si>
    <t>-0.320</t>
  </si>
  <si>
    <t>-0.373*</t>
  </si>
  <si>
    <t>-0.410*</t>
  </si>
  <si>
    <t>-0.298</t>
  </si>
  <si>
    <t>-0.313</t>
  </si>
  <si>
    <t>(0.225)</t>
  </si>
  <si>
    <t>(0.221)</t>
  </si>
  <si>
    <t>(0.219)</t>
  </si>
  <si>
    <t>2.960***</t>
  </si>
  <si>
    <t>2.781***</t>
  </si>
  <si>
    <t>2.890***</t>
  </si>
  <si>
    <t>2.961***</t>
  </si>
  <si>
    <t>3.011***</t>
  </si>
  <si>
    <t>(0.287)</t>
  </si>
  <si>
    <t>(0.307)</t>
  </si>
  <si>
    <t>(0.304)</t>
  </si>
  <si>
    <t>-0.163***</t>
  </si>
  <si>
    <t>-0.162***</t>
  </si>
  <si>
    <t>-0.165***</t>
  </si>
  <si>
    <t>(0.0161)</t>
  </si>
  <si>
    <t>(0.0170)</t>
  </si>
  <si>
    <t>-0.00313***</t>
  </si>
  <si>
    <t>-0.00277***</t>
  </si>
  <si>
    <t>-0.00274***</t>
  </si>
  <si>
    <t>-0.00247***</t>
  </si>
  <si>
    <t>-0.00253***</t>
  </si>
  <si>
    <t>(0.000671)</t>
  </si>
  <si>
    <t>(0.000684)</t>
  </si>
  <si>
    <t>(0.000679)</t>
  </si>
  <si>
    <t>(0.000675)</t>
  </si>
  <si>
    <t>-0.00276</t>
  </si>
  <si>
    <t>-0.00204</t>
  </si>
  <si>
    <t>-0.00218</t>
  </si>
  <si>
    <t>-0.00246</t>
  </si>
  <si>
    <t>-0.00215</t>
  </si>
  <si>
    <t>(0.00225)</t>
  </si>
  <si>
    <t>(0.00224)</t>
  </si>
  <si>
    <t>-0.0104</t>
  </si>
  <si>
    <t>-0.0160**</t>
  </si>
  <si>
    <t>-0.0156**</t>
  </si>
  <si>
    <t>-0.0125*</t>
  </si>
  <si>
    <t>(0.00654)</t>
  </si>
  <si>
    <t>(0.00647)</t>
  </si>
  <si>
    <t>(0.00644)</t>
  </si>
  <si>
    <t>-13.56***</t>
  </si>
  <si>
    <t>-14.09***</t>
  </si>
  <si>
    <t>-14.43***</t>
  </si>
  <si>
    <t>-14.67***</t>
  </si>
  <si>
    <t>(1.400)</t>
  </si>
  <si>
    <t>(1.391)</t>
  </si>
  <si>
    <t>(1.387)</t>
  </si>
  <si>
    <t>0.976</t>
  </si>
  <si>
    <t>Table ED3(b). Augmented models - robustness checks</t>
  </si>
  <si>
    <t>LOG(CO2/GDP)</t>
  </si>
  <si>
    <t>-0.000461**</t>
  </si>
  <si>
    <t>0.00908</t>
  </si>
  <si>
    <t>(0.0330)</t>
  </si>
  <si>
    <t>-0.380*</t>
  </si>
  <si>
    <t>2.830***</t>
  </si>
  <si>
    <t>(0.359)</t>
  </si>
  <si>
    <t>(0.0196)</t>
  </si>
  <si>
    <t>(0.000721)</t>
  </si>
  <si>
    <t>-0.00266</t>
  </si>
  <si>
    <t>(0.00253)</t>
  </si>
  <si>
    <t>-0.0162**</t>
  </si>
  <si>
    <t>-0.000532**</t>
  </si>
  <si>
    <t>(0.000219)</t>
  </si>
  <si>
    <t>-0.000451**</t>
  </si>
  <si>
    <t>(0.000188)</t>
  </si>
  <si>
    <t>-0.00102</t>
  </si>
  <si>
    <t>-0.336</t>
  </si>
  <si>
    <t>2.833***</t>
  </si>
  <si>
    <t>(0.279)</t>
  </si>
  <si>
    <t>-0.156***</t>
  </si>
  <si>
    <t>(0.0158)</t>
  </si>
  <si>
    <t>(0.0411)</t>
  </si>
  <si>
    <t>-0.00306***</t>
  </si>
  <si>
    <t>(0.000716)</t>
  </si>
  <si>
    <t>-0.00193</t>
  </si>
  <si>
    <t>-14.32***</t>
  </si>
  <si>
    <t>-13.84***</t>
  </si>
  <si>
    <t>(1.233)</t>
  </si>
  <si>
    <t>(1.195)</t>
  </si>
  <si>
    <t>794</t>
  </si>
  <si>
    <t>0.971</t>
  </si>
  <si>
    <t>-0.000567***</t>
  </si>
  <si>
    <t>(0.000201)</t>
  </si>
  <si>
    <t>0.0113</t>
  </si>
  <si>
    <t>(0.0317)</t>
  </si>
  <si>
    <t>0.0480</t>
  </si>
  <si>
    <t>2.817***</t>
  </si>
  <si>
    <t>(0.310)</t>
  </si>
  <si>
    <t>(0.0176)</t>
  </si>
  <si>
    <t>-0.00414***</t>
  </si>
  <si>
    <t>-0.00440**</t>
  </si>
  <si>
    <t>0.00199</t>
  </si>
  <si>
    <t>-13.59***</t>
  </si>
  <si>
    <t>(1.331)</t>
  </si>
  <si>
    <t>773</t>
  </si>
  <si>
    <t>Total policy density including policies introduced before 2000</t>
  </si>
  <si>
    <t>excluding China</t>
  </si>
  <si>
    <t>one year lagged</t>
  </si>
  <si>
    <t>(L1) Rule of law</t>
  </si>
  <si>
    <t>-0.000580***</t>
  </si>
  <si>
    <t>(0.000223)</t>
  </si>
  <si>
    <t>-0.000998*</t>
  </si>
  <si>
    <t>(0.000540)</t>
  </si>
  <si>
    <t>0.0251</t>
  </si>
  <si>
    <t>(0.0328)</t>
  </si>
  <si>
    <t>2.834***</t>
  </si>
  <si>
    <t>(0.347)</t>
  </si>
  <si>
    <t>(0.0191)</t>
  </si>
  <si>
    <t>-0.00406***</t>
  </si>
  <si>
    <t>(0.000672)</t>
  </si>
  <si>
    <t>-0.00402*</t>
  </si>
  <si>
    <t>-0.00299</t>
  </si>
  <si>
    <t>-13.97***</t>
  </si>
  <si>
    <t>(1.560)</t>
  </si>
  <si>
    <t>(1.611)</t>
  </si>
  <si>
    <t>-0.000599***</t>
  </si>
  <si>
    <t>-0.000562***</t>
  </si>
  <si>
    <t>-0.000476***</t>
  </si>
  <si>
    <t>-0.107***</t>
  </si>
  <si>
    <t>(0.0377)</t>
  </si>
  <si>
    <t>-0.0874**</t>
  </si>
  <si>
    <t>-0.252**</t>
  </si>
  <si>
    <t>(0.109)</t>
  </si>
  <si>
    <t>-0.118**</t>
  </si>
  <si>
    <t>(0.0527)</t>
  </si>
  <si>
    <t>-0.0236</t>
  </si>
  <si>
    <t>-0.0170</t>
  </si>
  <si>
    <t>-0.0263</t>
  </si>
  <si>
    <t>(0.0300)</t>
  </si>
  <si>
    <t>(0.0304)</t>
  </si>
  <si>
    <t>-0.392*</t>
  </si>
  <si>
    <t>-0.414*</t>
  </si>
  <si>
    <t>-0.372*</t>
  </si>
  <si>
    <t>2.864***</t>
  </si>
  <si>
    <t>2.892***</t>
  </si>
  <si>
    <t>2.945***</t>
  </si>
  <si>
    <t>2.955***</t>
  </si>
  <si>
    <t>(0.301)</t>
  </si>
  <si>
    <t>-0.161***</t>
  </si>
  <si>
    <t>(0.0168)</t>
  </si>
  <si>
    <t>-0.00276***</t>
  </si>
  <si>
    <t>-0.00264***</t>
  </si>
  <si>
    <t>-0.00268***</t>
  </si>
  <si>
    <t>(0.000683)</t>
  </si>
  <si>
    <t>(0.000673)</t>
  </si>
  <si>
    <t>(0.000666)</t>
  </si>
  <si>
    <t>-0.00211</t>
  </si>
  <si>
    <t>-0.00221</t>
  </si>
  <si>
    <t>-0.00206</t>
  </si>
  <si>
    <t>-0.00205</t>
  </si>
  <si>
    <t>-0.0159**</t>
  </si>
  <si>
    <t>-0.0157**</t>
  </si>
  <si>
    <t>-0.0152**</t>
  </si>
  <si>
    <t>-0.0133**</t>
  </si>
  <si>
    <t>(0.00649)</t>
  </si>
  <si>
    <t>(0.00653)</t>
  </si>
  <si>
    <t>(0.00648)</t>
  </si>
  <si>
    <t>-14.03***</t>
  </si>
  <si>
    <t>-14.18***</t>
  </si>
  <si>
    <t>-14.50***</t>
  </si>
  <si>
    <t>-14.46***</t>
  </si>
  <si>
    <t>(1.341)</t>
  </si>
  <si>
    <t>(1.344)</t>
  </si>
  <si>
    <t>(1.316)</t>
  </si>
  <si>
    <t>-0.000119</t>
  </si>
  <si>
    <t>-0.000534***</t>
  </si>
  <si>
    <t>-5.33e-05</t>
  </si>
  <si>
    <t>(0.000198)</t>
  </si>
  <si>
    <t>(0.000189)</t>
  </si>
  <si>
    <t>(0.000199)</t>
  </si>
  <si>
    <t>-0.00445</t>
  </si>
  <si>
    <t>-0.0644***</t>
  </si>
  <si>
    <t>(0.0220)</t>
  </si>
  <si>
    <t>-0.00137***</t>
  </si>
  <si>
    <t>(0.000258)</t>
  </si>
  <si>
    <t>0.0701**</t>
  </si>
  <si>
    <t>-0.00112***</t>
  </si>
  <si>
    <t>(0.000265)</t>
  </si>
  <si>
    <t>-0.00642</t>
  </si>
  <si>
    <t>-0.00896</t>
  </si>
  <si>
    <t>-0.000199</t>
  </si>
  <si>
    <t>(0.0295)</t>
  </si>
  <si>
    <t>-0.247</t>
  </si>
  <si>
    <t>-0.291</t>
  </si>
  <si>
    <t>-0.365</t>
  </si>
  <si>
    <t>2.650***</t>
  </si>
  <si>
    <t>2.837***</t>
  </si>
  <si>
    <t>3.095***</t>
  </si>
  <si>
    <t>(0.274)</t>
  </si>
  <si>
    <t>(0.298)</t>
  </si>
  <si>
    <t>-0.150***</t>
  </si>
  <si>
    <t>-0.157***</t>
  </si>
  <si>
    <t>-0.169***</t>
  </si>
  <si>
    <t>(0.0153)</t>
  </si>
  <si>
    <t>(0.0166)</t>
  </si>
  <si>
    <t>-0.00272***</t>
  </si>
  <si>
    <t>-0.00316***</t>
  </si>
  <si>
    <t>-0.00290***</t>
  </si>
  <si>
    <t>(0.000713)</t>
  </si>
  <si>
    <t>-0.00338</t>
  </si>
  <si>
    <t>-0.00253</t>
  </si>
  <si>
    <t>-0.00183</t>
  </si>
  <si>
    <t>(0.00232)</t>
  </si>
  <si>
    <t>-0.0138**</t>
  </si>
  <si>
    <t>-0.0101</t>
  </si>
  <si>
    <t>(0.00636)</t>
  </si>
  <si>
    <t>(0.00642)</t>
  </si>
  <si>
    <t>-12.47***</t>
  </si>
  <si>
    <t>-13.71***</t>
  </si>
  <si>
    <t>-15.21***</t>
  </si>
  <si>
    <t>(1.186)</t>
  </si>
  <si>
    <t>(1.294)</t>
  </si>
  <si>
    <t>(1.449)</t>
  </si>
  <si>
    <t>including pre-2000 policies</t>
  </si>
  <si>
    <t>Table ED6. Including pre-2000 policies in total policy density variable.</t>
  </si>
  <si>
    <t>Table ED7. Excluding China</t>
  </si>
  <si>
    <t>-0.000951***</t>
  </si>
  <si>
    <t>0.000294</t>
  </si>
  <si>
    <t>0.000129</t>
  </si>
  <si>
    <t>3.10e-05</t>
  </si>
  <si>
    <t>(0.000241)</t>
  </si>
  <si>
    <t>(0.000327)</t>
  </si>
  <si>
    <t>(0.000407)</t>
  </si>
  <si>
    <t>(0.000204)</t>
  </si>
  <si>
    <t>-0.0423***</t>
  </si>
  <si>
    <t>(0.0141)</t>
  </si>
  <si>
    <t>0.000788***</t>
  </si>
  <si>
    <t>(0.000195)</t>
  </si>
  <si>
    <t>0.0966***</t>
  </si>
  <si>
    <t>-0.00109***</t>
  </si>
  <si>
    <t>(0.000274)</t>
  </si>
  <si>
    <t>-0.0649**</t>
  </si>
  <si>
    <t>(0.0289)</t>
  </si>
  <si>
    <t>-0.000757*</t>
  </si>
  <si>
    <t>(0.000406)</t>
  </si>
  <si>
    <t>-0.0696***</t>
  </si>
  <si>
    <t>(0.0204)</t>
  </si>
  <si>
    <t>-0.00218***</t>
  </si>
  <si>
    <t>-0.0123</t>
  </si>
  <si>
    <t>-0.0106</t>
  </si>
  <si>
    <t>-0.00210</t>
  </si>
  <si>
    <t>-0.00769</t>
  </si>
  <si>
    <t>(0.0290)</t>
  </si>
  <si>
    <t>(0.0287)</t>
  </si>
  <si>
    <t>-0.345</t>
  </si>
  <si>
    <t>-0.422*</t>
  </si>
  <si>
    <t>-0.361</t>
  </si>
  <si>
    <t>-0.269</t>
  </si>
  <si>
    <t>(0.217)</t>
  </si>
  <si>
    <t>2.824***</t>
  </si>
  <si>
    <t>2.863***</t>
  </si>
  <si>
    <t>2.417***</t>
  </si>
  <si>
    <t>2.463***</t>
  </si>
  <si>
    <t>(0.290)</t>
  </si>
  <si>
    <t>(0.291)</t>
  </si>
  <si>
    <t>(0.342)</t>
  </si>
  <si>
    <t>(0.280)</t>
  </si>
  <si>
    <t>-0.136***</t>
  </si>
  <si>
    <t>-0.140***</t>
  </si>
  <si>
    <t>(0.0162)</t>
  </si>
  <si>
    <t>(0.0163)</t>
  </si>
  <si>
    <t>(0.0184)</t>
  </si>
  <si>
    <t>(0.0157)</t>
  </si>
  <si>
    <t>-0.00288***</t>
  </si>
  <si>
    <t>-0.00286***</t>
  </si>
  <si>
    <t>-0.00161**</t>
  </si>
  <si>
    <t>(0.000706)</t>
  </si>
  <si>
    <t>(0.000710)</t>
  </si>
  <si>
    <t>(0.000695)</t>
  </si>
  <si>
    <t>(0.000677)</t>
  </si>
  <si>
    <t>-0.000728</t>
  </si>
  <si>
    <t>-0.00359*</t>
  </si>
  <si>
    <t>-0.00417*</t>
  </si>
  <si>
    <t>-0.00383*</t>
  </si>
  <si>
    <t>(0.00240)</t>
  </si>
  <si>
    <t>(0.00218)</t>
  </si>
  <si>
    <t>(0.00234)</t>
  </si>
  <si>
    <t>(0.00228)</t>
  </si>
  <si>
    <t>-0.00950</t>
  </si>
  <si>
    <t>-0.00683</t>
  </si>
  <si>
    <t>-0.00879</t>
  </si>
  <si>
    <t>-0.0142**</t>
  </si>
  <si>
    <t>(0.00665)</t>
  </si>
  <si>
    <t>(0.00650)</t>
  </si>
  <si>
    <t>(0.00630)</t>
  </si>
  <si>
    <t>-13.91***</t>
  </si>
  <si>
    <t>-13.89***</t>
  </si>
  <si>
    <t>-11.52***</t>
  </si>
  <si>
    <t>(1.246)</t>
  </si>
  <si>
    <t>(1.261)</t>
  </si>
  <si>
    <t>(1.583)</t>
  </si>
  <si>
    <t>-14.31***</t>
  </si>
  <si>
    <t>(1.234)</t>
  </si>
  <si>
    <t>Table ED5. Governmental organisations</t>
  </si>
  <si>
    <t>Table ED8. Independent variables are lagged by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</si>
</sst>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0.000"/>
    <numFmt numFmtId="168" formatCode="0.00000"/>
    <numFmt numFmtId="169" formatCode="0.000000"/>
  </numFmts>
  <fonts count="14">
    <font>
      <sz val="11"/>
      <color theme="1"/>
      <name val="Calibri"/>
      <family val="2"/>
      <scheme val="minor"/>
    </font>
    <font>
      <sz val="11"/>
      <color theme="1"/>
      <name val="Calibri"/>
      <family val="2"/>
      <scheme val="minor"/>
    </font>
    <font>
      <sz val="11"/>
      <color rgb="FFC00000"/>
      <name val="Calibri"/>
      <family val="2"/>
      <scheme val="minor"/>
    </font>
    <font>
      <b/>
      <sz val="11"/>
      <color theme="1"/>
      <name val="Calibri"/>
      <family val="2"/>
      <scheme val="minor"/>
    </font>
    <font>
      <b/>
      <sz val="11"/>
      <color rgb="FF000000"/>
      <name val="Arial"/>
      <family val="2"/>
    </font>
    <font>
      <b/>
      <vertAlign val="subscript"/>
      <sz val="11"/>
      <color rgb="FF000000"/>
      <name val="Arial"/>
      <family val="2"/>
    </font>
    <font>
      <b/>
      <sz val="11"/>
      <color rgb="FFC00000"/>
      <name val="Calibri"/>
      <family val="2"/>
      <scheme val="minor"/>
    </font>
    <font>
      <b/>
      <vertAlign val="subscript"/>
      <sz val="11"/>
      <color rgb="FFC00000"/>
      <name val="Calibri (Body)"/>
    </font>
    <font>
      <b/>
      <i/>
      <sz val="11"/>
      <color rgb="FFC00000"/>
      <name val="Calibri"/>
      <family val="2"/>
      <scheme val="minor"/>
    </font>
    <font>
      <sz val="10"/>
      <color rgb="FF000000"/>
      <name val="Calibri"/>
      <family val="2"/>
    </font>
    <font>
      <sz val="11"/>
      <color rgb="FF000000"/>
      <name val="Calibri"/>
      <family val="2"/>
      <scheme val="minor"/>
    </font>
    <font>
      <i/>
      <sz val="11"/>
      <color theme="1"/>
      <name val="Calibri"/>
      <family val="2"/>
      <scheme val="minor"/>
    </font>
    <font>
      <sz val="11"/>
      <color theme="2" tint="-9.9978637043366805E-2"/>
      <name val="Calibri"/>
      <family val="2"/>
      <scheme val="minor"/>
    </font>
    <font>
      <b/>
      <sz val="10"/>
      <color rgb="FF000000"/>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s>
  <borders count="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0"/>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2" xfId="0" applyBorder="1"/>
    <xf numFmtId="165" fontId="0" fillId="0" borderId="0" xfId="1" applyNumberFormat="1" applyFont="1"/>
    <xf numFmtId="165" fontId="0" fillId="0" borderId="2" xfId="1" applyNumberFormat="1" applyFont="1" applyBorder="1"/>
    <xf numFmtId="2" fontId="0" fillId="0" borderId="1" xfId="0" applyNumberFormat="1" applyBorder="1"/>
    <xf numFmtId="2" fontId="0" fillId="0" borderId="3" xfId="0" applyNumberFormat="1" applyBorder="1"/>
    <xf numFmtId="166" fontId="0" fillId="0" borderId="1" xfId="2" applyNumberFormat="1" applyFont="1" applyBorder="1"/>
    <xf numFmtId="166" fontId="0" fillId="0" borderId="3" xfId="2" applyNumberFormat="1" applyFont="1" applyBorder="1"/>
    <xf numFmtId="167" fontId="0" fillId="0" borderId="0" xfId="0" applyNumberFormat="1"/>
    <xf numFmtId="167" fontId="0" fillId="0" borderId="1" xfId="0" applyNumberFormat="1" applyBorder="1"/>
    <xf numFmtId="167" fontId="0" fillId="0" borderId="2" xfId="0" applyNumberFormat="1" applyBorder="1"/>
    <xf numFmtId="167" fontId="0" fillId="0" borderId="3" xfId="0" applyNumberFormat="1" applyBorder="1"/>
    <xf numFmtId="165" fontId="0" fillId="0" borderId="0" xfId="1" applyNumberFormat="1" applyFont="1" applyBorder="1"/>
    <xf numFmtId="2" fontId="0" fillId="0" borderId="0" xfId="0" applyNumberFormat="1"/>
    <xf numFmtId="166" fontId="0" fillId="0" borderId="0" xfId="2" applyNumberFormat="1" applyFont="1" applyBorder="1"/>
    <xf numFmtId="0" fontId="2" fillId="0" borderId="0" xfId="0" applyFont="1"/>
    <xf numFmtId="165" fontId="2" fillId="0" borderId="0" xfId="1" applyNumberFormat="1" applyFont="1" applyBorder="1"/>
    <xf numFmtId="2" fontId="2" fillId="0" borderId="0" xfId="0" applyNumberFormat="1" applyFont="1"/>
    <xf numFmtId="166" fontId="2" fillId="0" borderId="0" xfId="2" applyNumberFormat="1" applyFont="1" applyBorder="1"/>
    <xf numFmtId="167" fontId="2" fillId="0" borderId="0" xfId="0" applyNumberFormat="1" applyFont="1"/>
    <xf numFmtId="0" fontId="3" fillId="0" borderId="0" xfId="0" applyFont="1"/>
    <xf numFmtId="0" fontId="4" fillId="0" borderId="2" xfId="0" applyFont="1" applyBorder="1" applyAlignment="1">
      <alignment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3" fillId="0" borderId="1" xfId="0" applyFont="1" applyBorder="1"/>
    <xf numFmtId="0" fontId="3" fillId="0" borderId="3" xfId="0" applyFont="1" applyBorder="1"/>
    <xf numFmtId="0" fontId="6" fillId="0" borderId="0" xfId="0" applyFont="1"/>
    <xf numFmtId="0" fontId="6" fillId="0" borderId="0" xfId="0" applyFont="1" applyAlignment="1">
      <alignment vertical="center" wrapText="1"/>
    </xf>
    <xf numFmtId="9" fontId="2" fillId="0" borderId="0" xfId="0" applyNumberFormat="1" applyFont="1"/>
    <xf numFmtId="0" fontId="6" fillId="0" borderId="0" xfId="0" applyFont="1" applyAlignment="1">
      <alignment vertical="center"/>
    </xf>
    <xf numFmtId="0" fontId="2" fillId="0" borderId="0" xfId="0" applyFont="1" applyAlignment="1">
      <alignment horizontal="right"/>
    </xf>
    <xf numFmtId="0" fontId="2" fillId="2" borderId="0" xfId="0" applyFont="1" applyFill="1"/>
    <xf numFmtId="9" fontId="2" fillId="2" borderId="0" xfId="0" applyNumberFormat="1" applyFont="1" applyFill="1"/>
    <xf numFmtId="0" fontId="2" fillId="2" borderId="0" xfId="0" applyFont="1" applyFill="1" applyAlignment="1">
      <alignment horizontal="right"/>
    </xf>
    <xf numFmtId="164" fontId="0" fillId="0" borderId="0" xfId="0" applyNumberFormat="1"/>
    <xf numFmtId="1" fontId="0" fillId="0" borderId="0" xfId="0" applyNumberFormat="1"/>
    <xf numFmtId="165" fontId="0" fillId="0" borderId="0" xfId="0" applyNumberFormat="1"/>
    <xf numFmtId="0" fontId="0" fillId="0" borderId="3" xfId="0" applyBorder="1"/>
    <xf numFmtId="0" fontId="2" fillId="0" borderId="2" xfId="0" applyFont="1" applyBorder="1"/>
    <xf numFmtId="164" fontId="6" fillId="0" borderId="0" xfId="1" applyFont="1" applyBorder="1"/>
    <xf numFmtId="164" fontId="6" fillId="0" borderId="1" xfId="1" applyFont="1" applyBorder="1"/>
    <xf numFmtId="0" fontId="6" fillId="0" borderId="1" xfId="0" applyFont="1" applyBorder="1"/>
    <xf numFmtId="164" fontId="2" fillId="0" borderId="0" xfId="1" applyFont="1" applyBorder="1"/>
    <xf numFmtId="164" fontId="2" fillId="0" borderId="1" xfId="1" applyFont="1" applyBorder="1"/>
    <xf numFmtId="0" fontId="0" fillId="0" borderId="1" xfId="0" applyBorder="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8" fillId="0" borderId="0" xfId="0" applyFont="1"/>
    <xf numFmtId="0" fontId="0" fillId="3" borderId="0" xfId="0" applyFill="1"/>
    <xf numFmtId="0" fontId="0" fillId="0" borderId="0" xfId="0" quotePrefix="1" applyAlignment="1">
      <alignment horizontal="center"/>
    </xf>
    <xf numFmtId="0" fontId="0" fillId="0" borderId="2" xfId="0" applyBorder="1" applyAlignment="1">
      <alignment vertical="center"/>
    </xf>
    <xf numFmtId="0" fontId="0" fillId="0" borderId="2"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0" fillId="3" borderId="0" xfId="0" applyFill="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6" fillId="0" borderId="0" xfId="0" applyFont="1" applyAlignment="1">
      <alignment horizontal="center" wrapText="1"/>
    </xf>
    <xf numFmtId="0" fontId="0" fillId="0" borderId="0" xfId="0" applyAlignment="1">
      <alignment horizontal="left" wrapText="1"/>
    </xf>
    <xf numFmtId="0" fontId="0" fillId="0" borderId="0" xfId="0" applyAlignment="1">
      <alignment horizontal="center" vertical="top"/>
    </xf>
    <xf numFmtId="0" fontId="0" fillId="0" borderId="0" xfId="0" applyAlignment="1">
      <alignment wrapText="1"/>
    </xf>
    <xf numFmtId="167" fontId="0" fillId="0" borderId="0" xfId="0" applyNumberFormat="1" applyAlignment="1">
      <alignment horizontal="center"/>
    </xf>
    <xf numFmtId="167" fontId="0" fillId="0" borderId="0" xfId="2" applyNumberFormat="1" applyFont="1" applyAlignment="1">
      <alignment horizontal="center"/>
    </xf>
    <xf numFmtId="2" fontId="0" fillId="0" borderId="0" xfId="0" applyNumberFormat="1" applyAlignment="1">
      <alignment horizontal="center"/>
    </xf>
    <xf numFmtId="2" fontId="0" fillId="0" borderId="0" xfId="0" applyNumberFormat="1" applyAlignment="1">
      <alignment horizontal="center" vertical="center"/>
    </xf>
    <xf numFmtId="168" fontId="0" fillId="0" borderId="0" xfId="0" applyNumberFormat="1" applyAlignment="1">
      <alignment horizontal="center" vertical="center"/>
    </xf>
    <xf numFmtId="0" fontId="12" fillId="0" borderId="0" xfId="0" applyFont="1"/>
    <xf numFmtId="0" fontId="12" fillId="0" borderId="0" xfId="0" applyFont="1" applyAlignment="1">
      <alignment horizontal="center"/>
    </xf>
    <xf numFmtId="169" fontId="12" fillId="0" borderId="0" xfId="0" applyNumberFormat="1" applyFont="1"/>
    <xf numFmtId="168" fontId="12" fillId="0" borderId="0" xfId="0" applyNumberFormat="1" applyFont="1"/>
    <xf numFmtId="168" fontId="0" fillId="0" borderId="0" xfId="0" applyNumberFormat="1"/>
    <xf numFmtId="0" fontId="3" fillId="0" borderId="0" xfId="0" applyFont="1" applyAlignment="1">
      <alignment wrapText="1"/>
    </xf>
    <xf numFmtId="0" fontId="0" fillId="0" borderId="6" xfId="0" applyBorder="1"/>
    <xf numFmtId="0" fontId="0" fillId="0" borderId="6" xfId="0" applyBorder="1" applyAlignment="1">
      <alignment horizontal="center"/>
    </xf>
    <xf numFmtId="0" fontId="0" fillId="3" borderId="0" xfId="0" applyFill="1" applyAlignment="1">
      <alignment horizontal="center" vertical="center"/>
    </xf>
    <xf numFmtId="0" fontId="3" fillId="0" borderId="0" xfId="0" applyFont="1" applyAlignment="1">
      <alignment horizontal="left" wrapText="1"/>
    </xf>
    <xf numFmtId="0" fontId="0" fillId="0" borderId="0" xfId="0" applyAlignment="1">
      <alignment horizontal="center" vertical="center" wrapText="1"/>
    </xf>
    <xf numFmtId="0" fontId="0" fillId="0" borderId="0" xfId="0" applyAlignment="1">
      <alignment horizontal="lef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horizont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cellXfs>
  <cellStyles count="3">
    <cellStyle name="Komma" xfId="1" builtinId="3"/>
    <cellStyle name="Prozent" xfId="2"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Dropbox\UEA\EnergyREV-Shared\9%20-%20Policies%20+%20CO2\6.0.manuscript%20(2023)\tables-updated.V3.2.1%20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for Main Paper"/>
      <sheetName val="Tables ED1-3"/>
      <sheetName val="Tables ED4-5"/>
      <sheetName val="combined models"/>
      <sheetName val="A1 prior 2000"/>
      <sheetName val="A2 China BRIICS"/>
      <sheetName val="A3 subperiods BRIICS"/>
      <sheetName val="A4 absolute emis"/>
      <sheetName val="A5 lagged eskander"/>
      <sheetName val="A6 Shannon"/>
      <sheetName val="A7 target dummies"/>
      <sheetName val="Energy demand sectors"/>
      <sheetName val="Energy supply sectors"/>
    </sheetNames>
    <sheetDataSet>
      <sheetData sheetId="0"/>
      <sheetData sheetId="1"/>
      <sheetData sheetId="2"/>
      <sheetData sheetId="3"/>
      <sheetData sheetId="4"/>
      <sheetData sheetId="5"/>
      <sheetData sheetId="6"/>
      <sheetData sheetId="7"/>
      <sheetData sheetId="8"/>
      <sheetData sheetId="9"/>
      <sheetData sheetId="10">
        <row r="69">
          <cell r="D69">
            <v>0</v>
          </cell>
          <cell r="H69">
            <v>0</v>
          </cell>
        </row>
      </sheetData>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5A6C-2B28-FB45-B6D1-CB26734111D8}">
  <dimension ref="A1:R65"/>
  <sheetViews>
    <sheetView tabSelected="1" zoomScale="70" zoomScaleNormal="70" workbookViewId="0">
      <selection activeCell="H6" sqref="H6"/>
    </sheetView>
  </sheetViews>
  <sheetFormatPr baseColWidth="10" defaultColWidth="8.7109375" defaultRowHeight="15"/>
  <cols>
    <col min="1" max="1" width="36.7109375" bestFit="1" customWidth="1"/>
    <col min="2" max="2" width="13.7109375" bestFit="1" customWidth="1"/>
    <col min="3" max="3" width="2.42578125" customWidth="1"/>
    <col min="4" max="4" width="29.7109375" bestFit="1" customWidth="1"/>
    <col min="5" max="6" width="13.7109375" bestFit="1" customWidth="1"/>
    <col min="7" max="7" width="3.140625" customWidth="1"/>
    <col min="8" max="8" width="37.7109375" bestFit="1" customWidth="1"/>
    <col min="9" max="12" width="13.7109375" bestFit="1" customWidth="1"/>
    <col min="13" max="13" width="3.140625" customWidth="1"/>
    <col min="14" max="14" width="36.7109375" customWidth="1"/>
    <col min="15" max="17" width="12.140625" bestFit="1" customWidth="1"/>
    <col min="18" max="18" width="11.140625" bestFit="1" customWidth="1"/>
  </cols>
  <sheetData>
    <row r="1" spans="1:18" ht="30">
      <c r="A1" s="20" t="s">
        <v>130</v>
      </c>
      <c r="C1" s="49"/>
      <c r="D1" s="20" t="s">
        <v>131</v>
      </c>
      <c r="G1" s="49"/>
      <c r="H1" s="20" t="s">
        <v>250</v>
      </c>
      <c r="M1" s="49"/>
      <c r="N1" s="73" t="s">
        <v>330</v>
      </c>
      <c r="O1" s="59" t="s">
        <v>251</v>
      </c>
      <c r="P1" s="59" t="s">
        <v>251</v>
      </c>
      <c r="Q1" s="59" t="s">
        <v>251</v>
      </c>
      <c r="R1" s="59" t="s">
        <v>251</v>
      </c>
    </row>
    <row r="2" spans="1:18">
      <c r="C2" s="49"/>
      <c r="E2" s="50" t="s">
        <v>132</v>
      </c>
      <c r="F2" s="50" t="s">
        <v>133</v>
      </c>
      <c r="G2" s="49"/>
      <c r="I2" s="50" t="s">
        <v>132</v>
      </c>
      <c r="J2" s="50" t="s">
        <v>133</v>
      </c>
      <c r="K2" s="50" t="s">
        <v>134</v>
      </c>
      <c r="L2" s="50" t="s">
        <v>135</v>
      </c>
      <c r="M2" s="49"/>
      <c r="O2" s="50" t="s">
        <v>132</v>
      </c>
      <c r="P2" s="50" t="s">
        <v>133</v>
      </c>
      <c r="Q2" s="50" t="s">
        <v>134</v>
      </c>
      <c r="R2" s="50" t="s">
        <v>135</v>
      </c>
    </row>
    <row r="3" spans="1:18">
      <c r="A3" s="51" t="s">
        <v>83</v>
      </c>
      <c r="B3" s="52" t="s">
        <v>136</v>
      </c>
      <c r="C3" s="49"/>
      <c r="D3" s="51" t="s">
        <v>83</v>
      </c>
      <c r="E3" s="52" t="s">
        <v>136</v>
      </c>
      <c r="F3" s="52" t="s">
        <v>136</v>
      </c>
      <c r="G3" s="49"/>
      <c r="H3" s="51" t="s">
        <v>83</v>
      </c>
      <c r="I3" s="52" t="s">
        <v>136</v>
      </c>
      <c r="J3" s="52" t="s">
        <v>136</v>
      </c>
      <c r="K3" s="52" t="s">
        <v>136</v>
      </c>
      <c r="L3" s="52" t="s">
        <v>136</v>
      </c>
      <c r="M3" s="49"/>
      <c r="N3" s="51" t="s">
        <v>83</v>
      </c>
      <c r="O3" s="52" t="s">
        <v>136</v>
      </c>
      <c r="P3" s="52" t="s">
        <v>136</v>
      </c>
      <c r="Q3" s="52" t="s">
        <v>136</v>
      </c>
      <c r="R3" s="52" t="s">
        <v>136</v>
      </c>
    </row>
    <row r="4" spans="1:18">
      <c r="A4" s="53"/>
      <c r="B4" s="54"/>
      <c r="C4" s="49"/>
      <c r="G4" s="49"/>
      <c r="M4" s="49"/>
    </row>
    <row r="5" spans="1:18">
      <c r="A5" s="53" t="s">
        <v>137</v>
      </c>
      <c r="B5" s="55" t="s">
        <v>381</v>
      </c>
      <c r="C5" s="49"/>
      <c r="D5" s="53" t="s">
        <v>138</v>
      </c>
      <c r="E5" s="55" t="s">
        <v>332</v>
      </c>
      <c r="G5" s="49"/>
      <c r="H5" s="53" t="s">
        <v>138</v>
      </c>
      <c r="I5" s="55" t="s">
        <v>363</v>
      </c>
      <c r="J5" s="55" t="s">
        <v>397</v>
      </c>
      <c r="K5" s="55" t="s">
        <v>398</v>
      </c>
      <c r="L5" s="55" t="s">
        <v>399</v>
      </c>
      <c r="M5" s="49"/>
      <c r="N5" s="53" t="s">
        <v>138</v>
      </c>
      <c r="O5" s="55" t="s">
        <v>256</v>
      </c>
      <c r="P5" s="55" t="s">
        <v>257</v>
      </c>
      <c r="Q5" s="55" t="s">
        <v>258</v>
      </c>
      <c r="R5" s="55" t="s">
        <v>259</v>
      </c>
    </row>
    <row r="6" spans="1:18">
      <c r="B6" s="55" t="s">
        <v>382</v>
      </c>
      <c r="C6" s="49"/>
      <c r="D6" t="s">
        <v>139</v>
      </c>
      <c r="E6" s="55" t="s">
        <v>261</v>
      </c>
      <c r="G6" s="56" t="s">
        <v>139</v>
      </c>
      <c r="H6" t="s">
        <v>139</v>
      </c>
      <c r="I6" s="55" t="s">
        <v>261</v>
      </c>
      <c r="J6" s="55" t="s">
        <v>262</v>
      </c>
      <c r="K6" s="55" t="s">
        <v>263</v>
      </c>
      <c r="L6" s="55" t="s">
        <v>262</v>
      </c>
      <c r="M6" s="56" t="s">
        <v>139</v>
      </c>
      <c r="N6" t="s">
        <v>139</v>
      </c>
      <c r="O6" s="55" t="s">
        <v>260</v>
      </c>
      <c r="P6" s="55" t="s">
        <v>261</v>
      </c>
      <c r="Q6" s="55" t="s">
        <v>262</v>
      </c>
      <c r="R6" s="55" t="s">
        <v>263</v>
      </c>
    </row>
    <row r="7" spans="1:18">
      <c r="A7" s="53" t="s">
        <v>140</v>
      </c>
      <c r="B7" s="55" t="s">
        <v>383</v>
      </c>
      <c r="C7" s="49"/>
      <c r="D7" s="53" t="s">
        <v>141</v>
      </c>
      <c r="F7" s="55" t="s">
        <v>343</v>
      </c>
      <c r="G7" s="49"/>
      <c r="M7" s="49"/>
    </row>
    <row r="8" spans="1:18">
      <c r="B8" s="55" t="s">
        <v>384</v>
      </c>
      <c r="C8" s="49"/>
      <c r="F8" s="55" t="s">
        <v>344</v>
      </c>
      <c r="G8" s="56" t="s">
        <v>139</v>
      </c>
      <c r="H8" s="53" t="s">
        <v>142</v>
      </c>
      <c r="I8" s="55" t="s">
        <v>400</v>
      </c>
      <c r="J8" s="55" t="s">
        <v>139</v>
      </c>
      <c r="K8" s="55" t="s">
        <v>139</v>
      </c>
      <c r="L8" s="55" t="s">
        <v>139</v>
      </c>
      <c r="M8" s="56" t="s">
        <v>139</v>
      </c>
      <c r="N8" s="53" t="s">
        <v>252</v>
      </c>
      <c r="O8" s="55" t="s">
        <v>264</v>
      </c>
      <c r="P8" s="55" t="s">
        <v>139</v>
      </c>
      <c r="Q8" s="55" t="s">
        <v>139</v>
      </c>
      <c r="R8" s="55" t="s">
        <v>139</v>
      </c>
    </row>
    <row r="9" spans="1:18">
      <c r="C9" s="49"/>
      <c r="G9" s="49"/>
      <c r="H9" s="53" t="s">
        <v>139</v>
      </c>
      <c r="I9" s="55" t="s">
        <v>401</v>
      </c>
      <c r="J9" s="55" t="s">
        <v>139</v>
      </c>
      <c r="K9" s="55" t="s">
        <v>139</v>
      </c>
      <c r="L9" s="55" t="s">
        <v>139</v>
      </c>
      <c r="M9" s="49"/>
      <c r="N9" s="53" t="s">
        <v>139</v>
      </c>
      <c r="O9" s="55" t="s">
        <v>167</v>
      </c>
      <c r="P9" s="55" t="s">
        <v>139</v>
      </c>
      <c r="Q9" s="55" t="s">
        <v>139</v>
      </c>
      <c r="R9" s="55" t="s">
        <v>139</v>
      </c>
    </row>
    <row r="10" spans="1:18">
      <c r="C10" s="49"/>
      <c r="G10" s="49"/>
      <c r="H10" s="53" t="s">
        <v>143</v>
      </c>
      <c r="I10" s="55" t="s">
        <v>139</v>
      </c>
      <c r="J10" s="55" t="s">
        <v>402</v>
      </c>
      <c r="K10" s="55" t="s">
        <v>139</v>
      </c>
      <c r="L10" s="55" t="s">
        <v>139</v>
      </c>
      <c r="M10" s="49"/>
      <c r="N10" s="53" t="s">
        <v>253</v>
      </c>
      <c r="O10" s="55" t="s">
        <v>139</v>
      </c>
      <c r="P10" s="55" t="s">
        <v>265</v>
      </c>
      <c r="Q10" s="55" t="s">
        <v>139</v>
      </c>
      <c r="R10" s="55" t="s">
        <v>139</v>
      </c>
    </row>
    <row r="11" spans="1:18">
      <c r="C11" s="49"/>
      <c r="G11" s="49"/>
      <c r="H11" s="53" t="s">
        <v>139</v>
      </c>
      <c r="I11" s="55" t="s">
        <v>139</v>
      </c>
      <c r="J11" s="55" t="s">
        <v>353</v>
      </c>
      <c r="K11" s="55" t="s">
        <v>139</v>
      </c>
      <c r="L11" s="55" t="s">
        <v>139</v>
      </c>
      <c r="M11" s="49"/>
      <c r="N11" s="53" t="s">
        <v>139</v>
      </c>
      <c r="O11" s="55" t="s">
        <v>139</v>
      </c>
      <c r="P11" s="55" t="s">
        <v>266</v>
      </c>
      <c r="Q11" s="55" t="s">
        <v>139</v>
      </c>
      <c r="R11" s="55" t="s">
        <v>139</v>
      </c>
    </row>
    <row r="12" spans="1:18">
      <c r="C12" s="49"/>
      <c r="G12" s="49"/>
      <c r="H12" s="53" t="s">
        <v>144</v>
      </c>
      <c r="I12" s="55" t="s">
        <v>139</v>
      </c>
      <c r="J12" s="55" t="s">
        <v>139</v>
      </c>
      <c r="K12" s="55" t="s">
        <v>403</v>
      </c>
      <c r="L12" s="55" t="s">
        <v>139</v>
      </c>
      <c r="M12" s="49"/>
      <c r="N12" s="53" t="s">
        <v>254</v>
      </c>
      <c r="O12" s="55" t="s">
        <v>139</v>
      </c>
      <c r="P12" s="55" t="s">
        <v>139</v>
      </c>
      <c r="Q12" s="55" t="s">
        <v>267</v>
      </c>
      <c r="R12" s="55" t="s">
        <v>139</v>
      </c>
    </row>
    <row r="13" spans="1:18">
      <c r="C13" s="49"/>
      <c r="G13" s="49"/>
      <c r="H13" s="53" t="s">
        <v>139</v>
      </c>
      <c r="I13" s="55" t="s">
        <v>139</v>
      </c>
      <c r="J13" s="55" t="s">
        <v>139</v>
      </c>
      <c r="K13" s="55" t="s">
        <v>404</v>
      </c>
      <c r="L13" s="55" t="s">
        <v>139</v>
      </c>
      <c r="M13" s="49"/>
      <c r="N13" s="53" t="s">
        <v>139</v>
      </c>
      <c r="O13" s="55" t="s">
        <v>139</v>
      </c>
      <c r="P13" s="55" t="s">
        <v>139</v>
      </c>
      <c r="Q13" s="55" t="s">
        <v>268</v>
      </c>
      <c r="R13" s="55" t="s">
        <v>139</v>
      </c>
    </row>
    <row r="14" spans="1:18">
      <c r="C14" s="49"/>
      <c r="G14" s="49"/>
      <c r="H14" s="53" t="s">
        <v>145</v>
      </c>
      <c r="I14" s="55" t="s">
        <v>139</v>
      </c>
      <c r="J14" s="55" t="s">
        <v>139</v>
      </c>
      <c r="K14" s="55" t="s">
        <v>139</v>
      </c>
      <c r="L14" s="55" t="s">
        <v>405</v>
      </c>
      <c r="M14" s="49"/>
      <c r="N14" s="53" t="s">
        <v>255</v>
      </c>
      <c r="O14" s="55" t="s">
        <v>139</v>
      </c>
      <c r="P14" s="55" t="s">
        <v>139</v>
      </c>
      <c r="Q14" s="55" t="s">
        <v>139</v>
      </c>
      <c r="R14" s="55" t="s">
        <v>269</v>
      </c>
    </row>
    <row r="15" spans="1:18">
      <c r="C15" s="49"/>
      <c r="G15" s="49"/>
      <c r="H15" s="53" t="s">
        <v>139</v>
      </c>
      <c r="I15" s="55" t="s">
        <v>139</v>
      </c>
      <c r="J15" s="55" t="s">
        <v>139</v>
      </c>
      <c r="K15" s="55" t="s">
        <v>139</v>
      </c>
      <c r="L15" s="55" t="s">
        <v>406</v>
      </c>
      <c r="M15" s="49"/>
      <c r="N15" s="53" t="s">
        <v>139</v>
      </c>
      <c r="O15" s="55" t="s">
        <v>139</v>
      </c>
      <c r="P15" s="55" t="s">
        <v>139</v>
      </c>
      <c r="Q15" s="55" t="s">
        <v>139</v>
      </c>
      <c r="R15" s="55" t="s">
        <v>270</v>
      </c>
    </row>
    <row r="16" spans="1:18">
      <c r="A16" s="53" t="s">
        <v>146</v>
      </c>
      <c r="B16" s="55" t="s">
        <v>385</v>
      </c>
      <c r="C16" s="49"/>
      <c r="D16" s="57" t="s">
        <v>147</v>
      </c>
      <c r="E16" s="55" t="s">
        <v>271</v>
      </c>
      <c r="F16" s="55" t="s">
        <v>333</v>
      </c>
      <c r="G16" s="49"/>
      <c r="H16" s="53" t="s">
        <v>147</v>
      </c>
      <c r="I16" s="55" t="s">
        <v>407</v>
      </c>
      <c r="J16" s="55" t="s">
        <v>148</v>
      </c>
      <c r="K16" s="55" t="s">
        <v>408</v>
      </c>
      <c r="L16" s="55" t="s">
        <v>409</v>
      </c>
      <c r="M16" s="49"/>
      <c r="N16" s="53" t="s">
        <v>147</v>
      </c>
      <c r="O16" s="55" t="s">
        <v>272</v>
      </c>
      <c r="P16" s="55" t="s">
        <v>273</v>
      </c>
      <c r="Q16" s="55" t="s">
        <v>274</v>
      </c>
      <c r="R16" s="55" t="s">
        <v>275</v>
      </c>
    </row>
    <row r="17" spans="1:18">
      <c r="B17" s="55" t="s">
        <v>386</v>
      </c>
      <c r="C17" s="49"/>
      <c r="D17" t="s">
        <v>139</v>
      </c>
      <c r="E17" s="55" t="s">
        <v>231</v>
      </c>
      <c r="F17" s="55" t="s">
        <v>334</v>
      </c>
      <c r="G17" s="49"/>
      <c r="H17" s="53" t="s">
        <v>139</v>
      </c>
      <c r="I17" s="55" t="s">
        <v>410</v>
      </c>
      <c r="J17" s="55" t="s">
        <v>411</v>
      </c>
      <c r="K17" s="55" t="s">
        <v>243</v>
      </c>
      <c r="L17" s="55" t="s">
        <v>226</v>
      </c>
      <c r="M17" s="49"/>
      <c r="N17" s="53" t="s">
        <v>139</v>
      </c>
      <c r="O17" s="55" t="s">
        <v>276</v>
      </c>
      <c r="P17" s="55" t="s">
        <v>243</v>
      </c>
      <c r="Q17" s="55" t="s">
        <v>226</v>
      </c>
      <c r="R17" s="55" t="s">
        <v>277</v>
      </c>
    </row>
    <row r="18" spans="1:18">
      <c r="A18" s="53" t="s">
        <v>150</v>
      </c>
      <c r="B18" s="55" t="s">
        <v>315</v>
      </c>
      <c r="C18" s="49"/>
      <c r="D18" s="53" t="s">
        <v>151</v>
      </c>
      <c r="E18" s="55" t="s">
        <v>278</v>
      </c>
      <c r="F18" s="55" t="s">
        <v>335</v>
      </c>
      <c r="G18" s="49"/>
      <c r="H18" s="53" t="s">
        <v>151</v>
      </c>
      <c r="I18" s="55" t="s">
        <v>412</v>
      </c>
      <c r="J18" s="55" t="s">
        <v>413</v>
      </c>
      <c r="K18" s="55" t="s">
        <v>414</v>
      </c>
      <c r="L18" s="55" t="s">
        <v>278</v>
      </c>
      <c r="M18" s="49"/>
      <c r="N18" s="53" t="s">
        <v>151</v>
      </c>
      <c r="O18" s="55" t="s">
        <v>279</v>
      </c>
      <c r="P18" s="55" t="s">
        <v>280</v>
      </c>
      <c r="Q18" s="55" t="s">
        <v>281</v>
      </c>
      <c r="R18" s="55" t="s">
        <v>282</v>
      </c>
    </row>
    <row r="19" spans="1:18">
      <c r="B19" s="55" t="s">
        <v>244</v>
      </c>
      <c r="C19" s="49"/>
      <c r="E19" s="55" t="s">
        <v>283</v>
      </c>
      <c r="F19" s="55" t="s">
        <v>153</v>
      </c>
      <c r="G19" s="49"/>
      <c r="H19" s="53"/>
      <c r="I19" s="55" t="s">
        <v>155</v>
      </c>
      <c r="J19" s="55" t="s">
        <v>155</v>
      </c>
      <c r="K19" s="55" t="s">
        <v>232</v>
      </c>
      <c r="L19" s="55" t="s">
        <v>232</v>
      </c>
      <c r="M19" s="49"/>
      <c r="N19" s="53"/>
      <c r="O19" s="55" t="s">
        <v>155</v>
      </c>
      <c r="P19" s="55" t="s">
        <v>155</v>
      </c>
      <c r="Q19" s="55" t="s">
        <v>284</v>
      </c>
      <c r="R19" s="55" t="s">
        <v>285</v>
      </c>
    </row>
    <row r="20" spans="1:18">
      <c r="A20" s="53" t="s">
        <v>156</v>
      </c>
      <c r="B20" s="55" t="s">
        <v>387</v>
      </c>
      <c r="C20" s="49"/>
      <c r="D20" s="53" t="s">
        <v>157</v>
      </c>
      <c r="E20" s="55" t="s">
        <v>286</v>
      </c>
      <c r="F20" s="55" t="s">
        <v>336</v>
      </c>
      <c r="G20" s="49"/>
      <c r="H20" s="53" t="s">
        <v>157</v>
      </c>
      <c r="I20" s="55" t="s">
        <v>415</v>
      </c>
      <c r="J20" s="55" t="s">
        <v>416</v>
      </c>
      <c r="K20" s="55" t="s">
        <v>417</v>
      </c>
      <c r="L20" s="55" t="s">
        <v>418</v>
      </c>
      <c r="M20" s="49"/>
      <c r="N20" s="53" t="s">
        <v>157</v>
      </c>
      <c r="O20" s="55" t="s">
        <v>287</v>
      </c>
      <c r="P20" s="55" t="s">
        <v>288</v>
      </c>
      <c r="Q20" s="55" t="s">
        <v>289</v>
      </c>
      <c r="R20" s="55" t="s">
        <v>290</v>
      </c>
    </row>
    <row r="21" spans="1:18">
      <c r="B21" s="55" t="s">
        <v>388</v>
      </c>
      <c r="C21" s="49"/>
      <c r="E21" s="55" t="s">
        <v>291</v>
      </c>
      <c r="F21" s="55" t="s">
        <v>337</v>
      </c>
      <c r="G21" s="56" t="s">
        <v>139</v>
      </c>
      <c r="H21" s="53"/>
      <c r="I21" s="55" t="s">
        <v>293</v>
      </c>
      <c r="J21" s="55" t="s">
        <v>292</v>
      </c>
      <c r="K21" s="55" t="s">
        <v>292</v>
      </c>
      <c r="L21" s="55" t="s">
        <v>419</v>
      </c>
      <c r="M21" s="56" t="s">
        <v>139</v>
      </c>
      <c r="N21" s="53"/>
      <c r="O21" s="55" t="s">
        <v>292</v>
      </c>
      <c r="P21" s="55" t="s">
        <v>292</v>
      </c>
      <c r="Q21" s="55" t="s">
        <v>293</v>
      </c>
      <c r="R21" s="55" t="s">
        <v>293</v>
      </c>
    </row>
    <row r="22" spans="1:18">
      <c r="A22" s="53" t="s">
        <v>159</v>
      </c>
      <c r="B22" s="55" t="s">
        <v>160</v>
      </c>
      <c r="C22" s="49"/>
      <c r="D22" s="53" t="s">
        <v>161</v>
      </c>
      <c r="E22" s="55" t="s">
        <v>294</v>
      </c>
      <c r="F22" s="55" t="s">
        <v>163</v>
      </c>
      <c r="G22" s="49"/>
      <c r="H22" s="53" t="s">
        <v>161</v>
      </c>
      <c r="I22" s="55" t="s">
        <v>351</v>
      </c>
      <c r="J22" s="55" t="s">
        <v>165</v>
      </c>
      <c r="K22" s="55" t="s">
        <v>162</v>
      </c>
      <c r="L22" s="55" t="s">
        <v>420</v>
      </c>
      <c r="M22" s="49"/>
      <c r="N22" s="53" t="s">
        <v>161</v>
      </c>
      <c r="O22" s="55" t="s">
        <v>233</v>
      </c>
      <c r="P22" s="55" t="s">
        <v>165</v>
      </c>
      <c r="Q22" s="55" t="s">
        <v>295</v>
      </c>
      <c r="R22" s="55" t="s">
        <v>296</v>
      </c>
    </row>
    <row r="23" spans="1:18">
      <c r="B23" s="55" t="s">
        <v>389</v>
      </c>
      <c r="C23" s="49"/>
      <c r="E23" s="55" t="s">
        <v>297</v>
      </c>
      <c r="F23" s="55" t="s">
        <v>338</v>
      </c>
      <c r="G23" s="49"/>
      <c r="I23" s="55" t="s">
        <v>166</v>
      </c>
      <c r="J23" s="55" t="s">
        <v>234</v>
      </c>
      <c r="K23" s="55" t="s">
        <v>234</v>
      </c>
      <c r="L23" s="55" t="s">
        <v>421</v>
      </c>
      <c r="M23" s="49"/>
      <c r="O23" s="55" t="s">
        <v>234</v>
      </c>
      <c r="P23" s="55" t="s">
        <v>234</v>
      </c>
      <c r="Q23" s="55" t="s">
        <v>298</v>
      </c>
      <c r="R23" s="55" t="s">
        <v>298</v>
      </c>
    </row>
    <row r="24" spans="1:18">
      <c r="A24" s="53" t="s">
        <v>169</v>
      </c>
      <c r="B24" s="55" t="s">
        <v>390</v>
      </c>
      <c r="C24" s="49"/>
      <c r="D24" s="53" t="s">
        <v>170</v>
      </c>
      <c r="E24" s="55" t="s">
        <v>299</v>
      </c>
      <c r="F24" s="55" t="s">
        <v>236</v>
      </c>
      <c r="G24" s="49"/>
      <c r="H24" s="53" t="s">
        <v>170</v>
      </c>
      <c r="I24" s="55" t="s">
        <v>422</v>
      </c>
      <c r="J24" s="55" t="s">
        <v>422</v>
      </c>
      <c r="K24" s="55" t="s">
        <v>423</v>
      </c>
      <c r="L24" s="55" t="s">
        <v>424</v>
      </c>
      <c r="M24" s="49"/>
      <c r="N24" s="53" t="s">
        <v>170</v>
      </c>
      <c r="O24" s="55" t="s">
        <v>300</v>
      </c>
      <c r="P24" s="55" t="s">
        <v>301</v>
      </c>
      <c r="Q24" s="55" t="s">
        <v>302</v>
      </c>
      <c r="R24" s="55" t="s">
        <v>303</v>
      </c>
    </row>
    <row r="25" spans="1:18">
      <c r="B25" s="55" t="s">
        <v>391</v>
      </c>
      <c r="C25" s="49"/>
      <c r="E25" s="55" t="s">
        <v>237</v>
      </c>
      <c r="F25" s="55" t="s">
        <v>339</v>
      </c>
      <c r="G25" s="49"/>
      <c r="I25" s="55" t="s">
        <v>306</v>
      </c>
      <c r="J25" s="55" t="s">
        <v>425</v>
      </c>
      <c r="K25" s="55" t="s">
        <v>426</v>
      </c>
      <c r="L25" s="55" t="s">
        <v>427</v>
      </c>
      <c r="M25" s="49"/>
      <c r="O25" s="55" t="s">
        <v>304</v>
      </c>
      <c r="P25" s="55" t="s">
        <v>305</v>
      </c>
      <c r="Q25" s="55" t="s">
        <v>306</v>
      </c>
      <c r="R25" s="55" t="s">
        <v>307</v>
      </c>
    </row>
    <row r="26" spans="1:18">
      <c r="A26" s="53" t="s">
        <v>173</v>
      </c>
      <c r="B26" s="55" t="s">
        <v>392</v>
      </c>
      <c r="C26" s="49"/>
      <c r="D26" s="53" t="s">
        <v>174</v>
      </c>
      <c r="E26" s="55" t="s">
        <v>308</v>
      </c>
      <c r="F26" s="55" t="s">
        <v>340</v>
      </c>
      <c r="G26" s="49"/>
      <c r="H26" s="53" t="s">
        <v>174</v>
      </c>
      <c r="I26" s="55" t="s">
        <v>428</v>
      </c>
      <c r="J26" s="55" t="s">
        <v>429</v>
      </c>
      <c r="K26" s="55" t="s">
        <v>430</v>
      </c>
      <c r="L26" s="55" t="s">
        <v>431</v>
      </c>
      <c r="M26" s="49"/>
      <c r="N26" s="53" t="s">
        <v>174</v>
      </c>
      <c r="O26" s="55" t="s">
        <v>309</v>
      </c>
      <c r="P26" s="55" t="s">
        <v>310</v>
      </c>
      <c r="Q26" s="55" t="s">
        <v>311</v>
      </c>
      <c r="R26" s="55" t="s">
        <v>312</v>
      </c>
    </row>
    <row r="27" spans="1:18">
      <c r="B27" s="55" t="s">
        <v>246</v>
      </c>
      <c r="C27" s="49"/>
      <c r="E27" s="55" t="s">
        <v>176</v>
      </c>
      <c r="F27" s="55" t="s">
        <v>341</v>
      </c>
      <c r="G27" s="49"/>
      <c r="I27" s="55" t="s">
        <v>313</v>
      </c>
      <c r="J27" s="55" t="s">
        <v>175</v>
      </c>
      <c r="K27" s="55" t="s">
        <v>247</v>
      </c>
      <c r="L27" s="55" t="s">
        <v>314</v>
      </c>
      <c r="M27" s="49"/>
      <c r="O27" s="55" t="s">
        <v>313</v>
      </c>
      <c r="P27" s="55" t="s">
        <v>175</v>
      </c>
      <c r="Q27" s="55" t="s">
        <v>314</v>
      </c>
      <c r="R27" s="55" t="s">
        <v>314</v>
      </c>
    </row>
    <row r="28" spans="1:18">
      <c r="A28" s="53" t="s">
        <v>177</v>
      </c>
      <c r="B28" s="55" t="s">
        <v>393</v>
      </c>
      <c r="C28" s="49"/>
      <c r="D28" s="53" t="s">
        <v>178</v>
      </c>
      <c r="E28" s="55" t="s">
        <v>315</v>
      </c>
      <c r="F28" s="55" t="s">
        <v>342</v>
      </c>
      <c r="G28" s="49"/>
      <c r="H28" s="53" t="s">
        <v>178</v>
      </c>
      <c r="I28" s="55" t="s">
        <v>432</v>
      </c>
      <c r="J28" s="55" t="s">
        <v>433</v>
      </c>
      <c r="K28" s="55" t="s">
        <v>434</v>
      </c>
      <c r="L28" s="55" t="s">
        <v>435</v>
      </c>
      <c r="M28" s="49"/>
      <c r="N28" s="53" t="s">
        <v>178</v>
      </c>
      <c r="O28" s="55" t="s">
        <v>316</v>
      </c>
      <c r="P28" s="55" t="s">
        <v>317</v>
      </c>
      <c r="Q28" s="55" t="s">
        <v>318</v>
      </c>
      <c r="R28" s="55" t="s">
        <v>179</v>
      </c>
    </row>
    <row r="29" spans="1:18">
      <c r="B29" s="55" t="s">
        <v>181</v>
      </c>
      <c r="C29" s="49"/>
      <c r="E29" s="55" t="s">
        <v>183</v>
      </c>
      <c r="F29" s="55" t="s">
        <v>249</v>
      </c>
      <c r="G29" s="49"/>
      <c r="H29" t="s">
        <v>139</v>
      </c>
      <c r="I29" s="55" t="s">
        <v>436</v>
      </c>
      <c r="J29" s="55" t="s">
        <v>437</v>
      </c>
      <c r="K29" s="55" t="s">
        <v>438</v>
      </c>
      <c r="L29" s="55" t="s">
        <v>239</v>
      </c>
      <c r="M29" s="49"/>
      <c r="N29" t="s">
        <v>139</v>
      </c>
      <c r="O29" s="55" t="s">
        <v>248</v>
      </c>
      <c r="P29" s="55" t="s">
        <v>319</v>
      </c>
      <c r="Q29" s="55" t="s">
        <v>320</v>
      </c>
      <c r="R29" s="55" t="s">
        <v>321</v>
      </c>
    </row>
    <row r="30" spans="1:18">
      <c r="A30" s="53" t="s">
        <v>185</v>
      </c>
      <c r="B30" s="55" t="s">
        <v>394</v>
      </c>
      <c r="C30" s="49"/>
      <c r="D30" s="53" t="s">
        <v>185</v>
      </c>
      <c r="E30" s="55" t="s">
        <v>357</v>
      </c>
      <c r="F30" s="55" t="s">
        <v>186</v>
      </c>
      <c r="G30" s="49"/>
      <c r="H30" s="53" t="s">
        <v>185</v>
      </c>
      <c r="I30" s="55" t="s">
        <v>439</v>
      </c>
      <c r="J30" s="55" t="s">
        <v>440</v>
      </c>
      <c r="K30" s="55" t="s">
        <v>441</v>
      </c>
      <c r="L30" s="55" t="s">
        <v>442</v>
      </c>
      <c r="M30" s="49"/>
      <c r="N30" s="53" t="s">
        <v>185</v>
      </c>
      <c r="O30" s="55" t="s">
        <v>322</v>
      </c>
      <c r="P30" s="55" t="s">
        <v>323</v>
      </c>
      <c r="Q30" s="55" t="s">
        <v>324</v>
      </c>
      <c r="R30" s="55" t="s">
        <v>325</v>
      </c>
    </row>
    <row r="31" spans="1:18">
      <c r="B31" s="55" t="s">
        <v>395</v>
      </c>
      <c r="C31" s="49"/>
      <c r="E31" s="55" t="s">
        <v>359</v>
      </c>
      <c r="F31" s="55" t="s">
        <v>396</v>
      </c>
      <c r="G31" s="49"/>
      <c r="I31" s="55" t="s">
        <v>375</v>
      </c>
      <c r="J31" s="55" t="s">
        <v>443</v>
      </c>
      <c r="K31" s="55" t="s">
        <v>444</v>
      </c>
      <c r="L31" s="55" t="s">
        <v>445</v>
      </c>
      <c r="M31" s="49"/>
      <c r="O31" s="55" t="s">
        <v>187</v>
      </c>
      <c r="P31" s="55" t="s">
        <v>326</v>
      </c>
      <c r="Q31" s="55" t="s">
        <v>327</v>
      </c>
      <c r="R31" s="55" t="s">
        <v>328</v>
      </c>
    </row>
    <row r="32" spans="1:18">
      <c r="C32" s="49"/>
      <c r="G32" s="49"/>
      <c r="I32" s="55" t="s">
        <v>139</v>
      </c>
      <c r="J32" s="55" t="s">
        <v>139</v>
      </c>
      <c r="K32" s="55" t="s">
        <v>139</v>
      </c>
      <c r="L32" s="55" t="s">
        <v>139</v>
      </c>
      <c r="M32" s="49"/>
      <c r="O32" s="55"/>
      <c r="P32" s="55"/>
      <c r="Q32" s="55"/>
      <c r="R32" s="55"/>
    </row>
    <row r="33" spans="1:18">
      <c r="A33" s="53" t="s">
        <v>188</v>
      </c>
      <c r="B33" s="55" t="s">
        <v>189</v>
      </c>
      <c r="C33" s="49"/>
      <c r="D33" s="53" t="s">
        <v>188</v>
      </c>
      <c r="E33" s="55" t="s">
        <v>190</v>
      </c>
      <c r="F33" s="55" t="s">
        <v>191</v>
      </c>
      <c r="G33" s="49"/>
      <c r="H33" s="53" t="s">
        <v>188</v>
      </c>
      <c r="I33" s="55">
        <v>791</v>
      </c>
      <c r="J33" s="55" t="s">
        <v>192</v>
      </c>
      <c r="K33" s="55" t="s">
        <v>193</v>
      </c>
      <c r="L33" s="55" t="s">
        <v>193</v>
      </c>
      <c r="M33" s="49"/>
      <c r="N33" s="53" t="s">
        <v>188</v>
      </c>
      <c r="O33" s="55" t="s">
        <v>192</v>
      </c>
      <c r="P33" s="55" t="s">
        <v>192</v>
      </c>
      <c r="Q33" s="55" t="s">
        <v>193</v>
      </c>
      <c r="R33" s="55" t="s">
        <v>193</v>
      </c>
    </row>
    <row r="34" spans="1:18">
      <c r="A34" s="53" t="s">
        <v>194</v>
      </c>
      <c r="B34" s="55" t="s">
        <v>329</v>
      </c>
      <c r="C34" s="49"/>
      <c r="D34" s="53" t="s">
        <v>194</v>
      </c>
      <c r="E34" s="55" t="s">
        <v>195</v>
      </c>
      <c r="F34" s="55" t="s">
        <v>329</v>
      </c>
      <c r="G34" s="49"/>
      <c r="H34" s="53" t="s">
        <v>194</v>
      </c>
      <c r="I34" s="55" t="s">
        <v>329</v>
      </c>
      <c r="J34" s="55" t="s">
        <v>240</v>
      </c>
      <c r="K34" s="55" t="s">
        <v>240</v>
      </c>
      <c r="L34" s="55" t="s">
        <v>240</v>
      </c>
      <c r="M34" s="49"/>
      <c r="N34" s="53" t="s">
        <v>194</v>
      </c>
      <c r="O34" s="55" t="s">
        <v>329</v>
      </c>
      <c r="P34" s="55" t="s">
        <v>240</v>
      </c>
      <c r="Q34" s="55" t="s">
        <v>329</v>
      </c>
      <c r="R34" s="55" t="s">
        <v>329</v>
      </c>
    </row>
    <row r="35" spans="1:18">
      <c r="A35" s="53" t="s">
        <v>197</v>
      </c>
      <c r="B35" s="58">
        <v>0.17</v>
      </c>
      <c r="C35" s="49"/>
      <c r="D35" s="53" t="s">
        <v>197</v>
      </c>
      <c r="E35" s="58">
        <v>0.20599999999999999</v>
      </c>
      <c r="F35" s="58">
        <v>0.17699999999999999</v>
      </c>
      <c r="G35" s="49"/>
      <c r="H35" s="53" t="s">
        <v>197</v>
      </c>
      <c r="I35" s="55">
        <v>0.20219999999999999</v>
      </c>
      <c r="J35" s="55">
        <v>0.19819999999999999</v>
      </c>
      <c r="K35" s="55">
        <v>0.1915</v>
      </c>
      <c r="L35" s="55">
        <v>0.1951</v>
      </c>
      <c r="M35" s="49"/>
      <c r="N35" s="53" t="s">
        <v>197</v>
      </c>
      <c r="O35" s="55">
        <v>0.20399999999999999</v>
      </c>
      <c r="P35" s="55">
        <v>0.1981</v>
      </c>
      <c r="Q35" s="55">
        <v>0.19919999999999999</v>
      </c>
      <c r="R35" s="55">
        <v>0.19819999999999999</v>
      </c>
    </row>
    <row r="36" spans="1:18">
      <c r="A36" s="53" t="s">
        <v>198</v>
      </c>
      <c r="B36" s="58">
        <v>7.8E-2</v>
      </c>
      <c r="C36" s="49"/>
      <c r="D36" s="53" t="s">
        <v>198</v>
      </c>
      <c r="E36" s="58">
        <v>8.1000000000000003E-2</v>
      </c>
      <c r="F36" s="58">
        <v>0.08</v>
      </c>
      <c r="G36" s="49"/>
      <c r="H36" s="53" t="s">
        <v>198</v>
      </c>
      <c r="I36" s="55">
        <v>7.85E-2</v>
      </c>
      <c r="J36" s="55">
        <v>7.8700000000000006E-2</v>
      </c>
      <c r="K36" s="55">
        <v>7.8799999999999995E-2</v>
      </c>
      <c r="L36" s="55">
        <v>7.8600000000000003E-2</v>
      </c>
      <c r="M36" s="49"/>
      <c r="N36" s="53" t="s">
        <v>198</v>
      </c>
      <c r="O36" s="55">
        <v>7.8399999999999997E-2</v>
      </c>
      <c r="P36" s="55">
        <v>7.8700000000000006E-2</v>
      </c>
      <c r="Q36" s="55">
        <v>7.8399999999999997E-2</v>
      </c>
      <c r="R36" s="55">
        <v>7.85E-2</v>
      </c>
    </row>
    <row r="37" spans="1:18">
      <c r="I37" s="55" t="s">
        <v>139</v>
      </c>
      <c r="J37" s="55" t="s">
        <v>139</v>
      </c>
      <c r="K37" s="55" t="s">
        <v>139</v>
      </c>
      <c r="L37" s="55" t="s">
        <v>139</v>
      </c>
      <c r="O37" s="55"/>
      <c r="P37" s="55"/>
      <c r="Q37" s="55"/>
      <c r="R37" s="55"/>
    </row>
    <row r="38" spans="1:18">
      <c r="I38" s="55" t="s">
        <v>139</v>
      </c>
      <c r="J38" s="55" t="s">
        <v>139</v>
      </c>
      <c r="K38" s="55" t="s">
        <v>139</v>
      </c>
      <c r="L38" s="55" t="s">
        <v>139</v>
      </c>
    </row>
    <row r="39" spans="1:18">
      <c r="I39" s="55" t="s">
        <v>139</v>
      </c>
      <c r="J39" s="55" t="s">
        <v>139</v>
      </c>
      <c r="K39" s="55" t="s">
        <v>139</v>
      </c>
      <c r="L39" s="55" t="s">
        <v>139</v>
      </c>
      <c r="O39" s="55"/>
      <c r="P39" s="55"/>
      <c r="Q39" s="55"/>
      <c r="R39" s="55"/>
    </row>
    <row r="40" spans="1:18">
      <c r="I40" s="55" t="s">
        <v>139</v>
      </c>
      <c r="J40" s="55" t="s">
        <v>139</v>
      </c>
      <c r="K40" s="55" t="s">
        <v>139</v>
      </c>
      <c r="L40" s="55" t="s">
        <v>139</v>
      </c>
      <c r="O40" s="55" t="s">
        <v>139</v>
      </c>
      <c r="P40" s="55" t="s">
        <v>139</v>
      </c>
      <c r="Q40" s="55" t="s">
        <v>139</v>
      </c>
      <c r="R40" s="55" t="s">
        <v>139</v>
      </c>
    </row>
    <row r="41" spans="1:18">
      <c r="I41" s="55" t="s">
        <v>139</v>
      </c>
      <c r="J41" s="55" t="s">
        <v>139</v>
      </c>
      <c r="K41" s="55" t="s">
        <v>139</v>
      </c>
      <c r="L41" s="55" t="s">
        <v>139</v>
      </c>
      <c r="O41" s="55" t="s">
        <v>139</v>
      </c>
      <c r="P41" s="55" t="s">
        <v>139</v>
      </c>
      <c r="Q41" s="55" t="s">
        <v>139</v>
      </c>
      <c r="R41" s="55" t="s">
        <v>139</v>
      </c>
    </row>
    <row r="42" spans="1:18">
      <c r="I42" s="55" t="s">
        <v>139</v>
      </c>
      <c r="J42" s="55" t="s">
        <v>139</v>
      </c>
      <c r="K42" s="55" t="s">
        <v>139</v>
      </c>
      <c r="L42" s="55" t="s">
        <v>139</v>
      </c>
      <c r="O42" s="55" t="s">
        <v>139</v>
      </c>
      <c r="P42" s="55" t="s">
        <v>139</v>
      </c>
      <c r="Q42" s="55" t="s">
        <v>139</v>
      </c>
      <c r="R42" s="55" t="s">
        <v>139</v>
      </c>
    </row>
    <row r="43" spans="1:18">
      <c r="I43" s="55" t="s">
        <v>139</v>
      </c>
      <c r="J43" s="55" t="s">
        <v>139</v>
      </c>
      <c r="K43" s="55" t="s">
        <v>139</v>
      </c>
      <c r="L43" s="55" t="s">
        <v>139</v>
      </c>
      <c r="O43" s="55" t="s">
        <v>139</v>
      </c>
      <c r="P43" s="55" t="s">
        <v>139</v>
      </c>
      <c r="Q43" s="55" t="s">
        <v>139</v>
      </c>
      <c r="R43" s="55" t="s">
        <v>139</v>
      </c>
    </row>
    <row r="44" spans="1:18">
      <c r="I44" s="55" t="s">
        <v>139</v>
      </c>
      <c r="J44" s="55" t="s">
        <v>139</v>
      </c>
      <c r="K44" s="55" t="s">
        <v>139</v>
      </c>
      <c r="L44" s="55" t="s">
        <v>139</v>
      </c>
      <c r="O44" s="55" t="s">
        <v>139</v>
      </c>
      <c r="P44" s="55" t="s">
        <v>139</v>
      </c>
      <c r="Q44" s="55" t="s">
        <v>139</v>
      </c>
      <c r="R44" s="55" t="s">
        <v>139</v>
      </c>
    </row>
    <row r="45" spans="1:18">
      <c r="I45" s="55" t="s">
        <v>139</v>
      </c>
      <c r="J45" s="55" t="s">
        <v>139</v>
      </c>
      <c r="K45" s="55" t="s">
        <v>139</v>
      </c>
      <c r="L45" s="55" t="s">
        <v>139</v>
      </c>
      <c r="O45" s="55" t="s">
        <v>139</v>
      </c>
      <c r="P45" s="55" t="s">
        <v>139</v>
      </c>
      <c r="Q45" s="55" t="s">
        <v>139</v>
      </c>
      <c r="R45" s="55" t="s">
        <v>139</v>
      </c>
    </row>
    <row r="46" spans="1:18">
      <c r="I46" s="55" t="s">
        <v>139</v>
      </c>
      <c r="J46" s="55" t="s">
        <v>139</v>
      </c>
      <c r="K46" s="55" t="s">
        <v>139</v>
      </c>
      <c r="L46" s="55" t="s">
        <v>139</v>
      </c>
      <c r="O46" s="55" t="s">
        <v>139</v>
      </c>
      <c r="P46" s="55" t="s">
        <v>139</v>
      </c>
      <c r="Q46" s="55" t="s">
        <v>139</v>
      </c>
      <c r="R46" s="55" t="s">
        <v>139</v>
      </c>
    </row>
    <row r="47" spans="1:18">
      <c r="I47" s="55" t="s">
        <v>139</v>
      </c>
      <c r="J47" s="55" t="s">
        <v>139</v>
      </c>
      <c r="K47" s="55" t="s">
        <v>139</v>
      </c>
      <c r="L47" s="55" t="s">
        <v>139</v>
      </c>
      <c r="O47" s="55" t="s">
        <v>139</v>
      </c>
      <c r="P47" s="55" t="s">
        <v>139</v>
      </c>
      <c r="Q47" s="55" t="s">
        <v>139</v>
      </c>
      <c r="R47" s="55" t="s">
        <v>139</v>
      </c>
    </row>
    <row r="48" spans="1:18">
      <c r="I48" s="55" t="s">
        <v>139</v>
      </c>
      <c r="J48" s="55" t="s">
        <v>139</v>
      </c>
      <c r="K48" s="55" t="s">
        <v>139</v>
      </c>
      <c r="L48" s="55" t="s">
        <v>139</v>
      </c>
      <c r="O48" s="55" t="s">
        <v>139</v>
      </c>
      <c r="P48" s="55" t="s">
        <v>139</v>
      </c>
      <c r="Q48" s="55" t="s">
        <v>139</v>
      </c>
      <c r="R48" s="55" t="s">
        <v>139</v>
      </c>
    </row>
    <row r="49" spans="9:18">
      <c r="I49" s="55" t="s">
        <v>139</v>
      </c>
      <c r="J49" s="55" t="s">
        <v>139</v>
      </c>
      <c r="K49" s="55" t="s">
        <v>139</v>
      </c>
      <c r="L49" s="55" t="s">
        <v>139</v>
      </c>
      <c r="O49" s="55" t="s">
        <v>139</v>
      </c>
      <c r="P49" s="55" t="s">
        <v>139</v>
      </c>
      <c r="Q49" s="55" t="s">
        <v>139</v>
      </c>
      <c r="R49" s="55" t="s">
        <v>139</v>
      </c>
    </row>
    <row r="50" spans="9:18">
      <c r="I50" s="55" t="s">
        <v>139</v>
      </c>
      <c r="J50" s="55" t="s">
        <v>139</v>
      </c>
      <c r="K50" s="55" t="s">
        <v>139</v>
      </c>
      <c r="L50" s="55" t="s">
        <v>139</v>
      </c>
      <c r="O50" s="55" t="s">
        <v>139</v>
      </c>
      <c r="P50" s="55" t="s">
        <v>139</v>
      </c>
      <c r="Q50" s="55" t="s">
        <v>139</v>
      </c>
      <c r="R50" s="55" t="s">
        <v>139</v>
      </c>
    </row>
    <row r="51" spans="9:18">
      <c r="I51" s="55" t="s">
        <v>139</v>
      </c>
      <c r="J51" s="55" t="s">
        <v>139</v>
      </c>
      <c r="K51" s="55" t="s">
        <v>139</v>
      </c>
      <c r="L51" s="55" t="s">
        <v>139</v>
      </c>
      <c r="O51" s="55" t="s">
        <v>139</v>
      </c>
      <c r="P51" s="55" t="s">
        <v>139</v>
      </c>
      <c r="Q51" s="55" t="s">
        <v>139</v>
      </c>
      <c r="R51" s="55" t="s">
        <v>139</v>
      </c>
    </row>
    <row r="52" spans="9:18">
      <c r="I52" s="55" t="s">
        <v>139</v>
      </c>
      <c r="J52" s="55" t="s">
        <v>139</v>
      </c>
      <c r="K52" s="55" t="s">
        <v>139</v>
      </c>
      <c r="L52" s="55" t="s">
        <v>139</v>
      </c>
      <c r="O52" s="55" t="s">
        <v>139</v>
      </c>
      <c r="P52" s="55" t="s">
        <v>139</v>
      </c>
      <c r="Q52" s="55" t="s">
        <v>139</v>
      </c>
      <c r="R52" s="55" t="s">
        <v>139</v>
      </c>
    </row>
    <row r="53" spans="9:18">
      <c r="I53" s="55" t="s">
        <v>139</v>
      </c>
      <c r="J53" s="55" t="s">
        <v>139</v>
      </c>
      <c r="K53" s="55" t="s">
        <v>139</v>
      </c>
      <c r="L53" s="55" t="s">
        <v>139</v>
      </c>
      <c r="O53" s="55" t="s">
        <v>139</v>
      </c>
      <c r="P53" s="55" t="s">
        <v>139</v>
      </c>
      <c r="Q53" s="55" t="s">
        <v>139</v>
      </c>
      <c r="R53" s="55" t="s">
        <v>139</v>
      </c>
    </row>
    <row r="54" spans="9:18">
      <c r="I54" s="55" t="s">
        <v>139</v>
      </c>
      <c r="J54" s="55" t="s">
        <v>139</v>
      </c>
      <c r="K54" s="55" t="s">
        <v>139</v>
      </c>
      <c r="L54" s="55" t="s">
        <v>139</v>
      </c>
      <c r="O54" s="55" t="s">
        <v>139</v>
      </c>
      <c r="P54" s="55" t="s">
        <v>139</v>
      </c>
      <c r="Q54" s="55" t="s">
        <v>139</v>
      </c>
      <c r="R54" s="55" t="s">
        <v>139</v>
      </c>
    </row>
    <row r="55" spans="9:18">
      <c r="I55" s="55" t="s">
        <v>139</v>
      </c>
      <c r="J55" s="55" t="s">
        <v>139</v>
      </c>
      <c r="K55" s="55" t="s">
        <v>139</v>
      </c>
      <c r="L55" s="55" t="s">
        <v>139</v>
      </c>
      <c r="O55" s="55" t="s">
        <v>139</v>
      </c>
      <c r="P55" s="55" t="s">
        <v>139</v>
      </c>
      <c r="Q55" s="55" t="s">
        <v>139</v>
      </c>
      <c r="R55" s="55" t="s">
        <v>139</v>
      </c>
    </row>
    <row r="56" spans="9:18">
      <c r="I56" s="55" t="s">
        <v>139</v>
      </c>
      <c r="J56" s="55" t="s">
        <v>139</v>
      </c>
      <c r="K56" s="55" t="s">
        <v>139</v>
      </c>
      <c r="L56" s="55" t="s">
        <v>139</v>
      </c>
      <c r="O56" s="55" t="s">
        <v>139</v>
      </c>
      <c r="P56" s="55" t="s">
        <v>139</v>
      </c>
      <c r="Q56" s="55" t="s">
        <v>139</v>
      </c>
      <c r="R56" s="55" t="s">
        <v>139</v>
      </c>
    </row>
    <row r="57" spans="9:18">
      <c r="I57" s="55" t="s">
        <v>139</v>
      </c>
      <c r="J57" s="55" t="s">
        <v>139</v>
      </c>
      <c r="K57" s="55" t="s">
        <v>139</v>
      </c>
      <c r="L57" s="55" t="s">
        <v>139</v>
      </c>
      <c r="O57" s="55" t="s">
        <v>139</v>
      </c>
      <c r="P57" s="55" t="s">
        <v>139</v>
      </c>
      <c r="Q57" s="55" t="s">
        <v>139</v>
      </c>
      <c r="R57" s="55" t="s">
        <v>139</v>
      </c>
    </row>
    <row r="58" spans="9:18">
      <c r="I58" s="55" t="s">
        <v>139</v>
      </c>
      <c r="J58" s="55" t="s">
        <v>139</v>
      </c>
      <c r="K58" s="55" t="s">
        <v>139</v>
      </c>
      <c r="L58" s="55" t="s">
        <v>139</v>
      </c>
      <c r="O58" s="55" t="s">
        <v>139</v>
      </c>
      <c r="P58" s="55" t="s">
        <v>139</v>
      </c>
      <c r="Q58" s="55" t="s">
        <v>139</v>
      </c>
      <c r="R58" s="55" t="s">
        <v>139</v>
      </c>
    </row>
    <row r="59" spans="9:18">
      <c r="I59" s="55" t="s">
        <v>139</v>
      </c>
      <c r="J59" s="55" t="s">
        <v>139</v>
      </c>
      <c r="K59" s="55" t="s">
        <v>139</v>
      </c>
      <c r="L59" s="55" t="s">
        <v>139</v>
      </c>
      <c r="O59" s="55" t="s">
        <v>139</v>
      </c>
      <c r="P59" s="55" t="s">
        <v>139</v>
      </c>
      <c r="Q59" s="55" t="s">
        <v>139</v>
      </c>
      <c r="R59" s="55" t="s">
        <v>139</v>
      </c>
    </row>
    <row r="60" spans="9:18">
      <c r="I60" s="55" t="s">
        <v>139</v>
      </c>
      <c r="J60" s="55" t="s">
        <v>139</v>
      </c>
      <c r="K60" s="55" t="s">
        <v>139</v>
      </c>
      <c r="L60" s="55" t="s">
        <v>139</v>
      </c>
      <c r="O60" s="55" t="s">
        <v>139</v>
      </c>
      <c r="P60" s="55" t="s">
        <v>139</v>
      </c>
      <c r="Q60" s="55" t="s">
        <v>139</v>
      </c>
      <c r="R60" s="55" t="s">
        <v>139</v>
      </c>
    </row>
    <row r="61" spans="9:18">
      <c r="I61" s="55" t="s">
        <v>139</v>
      </c>
      <c r="J61" s="55" t="s">
        <v>139</v>
      </c>
      <c r="K61" s="55" t="s">
        <v>139</v>
      </c>
      <c r="L61" s="55" t="s">
        <v>139</v>
      </c>
      <c r="O61" s="55" t="s">
        <v>139</v>
      </c>
      <c r="P61" s="55" t="s">
        <v>139</v>
      </c>
      <c r="Q61" s="55" t="s">
        <v>139</v>
      </c>
      <c r="R61" s="55" t="s">
        <v>139</v>
      </c>
    </row>
    <row r="62" spans="9:18">
      <c r="I62" s="55" t="s">
        <v>139</v>
      </c>
      <c r="J62" s="55" t="s">
        <v>139</v>
      </c>
      <c r="K62" s="55" t="s">
        <v>139</v>
      </c>
      <c r="L62" s="55" t="s">
        <v>139</v>
      </c>
      <c r="O62" s="55" t="s">
        <v>139</v>
      </c>
      <c r="P62" s="55" t="s">
        <v>139</v>
      </c>
      <c r="Q62" s="55" t="s">
        <v>139</v>
      </c>
      <c r="R62" s="55" t="s">
        <v>139</v>
      </c>
    </row>
    <row r="63" spans="9:18">
      <c r="I63" s="55" t="s">
        <v>139</v>
      </c>
      <c r="J63" s="55" t="s">
        <v>139</v>
      </c>
      <c r="K63" s="55" t="s">
        <v>139</v>
      </c>
      <c r="L63" s="55" t="s">
        <v>139</v>
      </c>
      <c r="O63" s="55" t="s">
        <v>139</v>
      </c>
      <c r="P63" s="55" t="s">
        <v>139</v>
      </c>
      <c r="Q63" s="55" t="s">
        <v>139</v>
      </c>
      <c r="R63" s="55" t="s">
        <v>139</v>
      </c>
    </row>
    <row r="64" spans="9:18">
      <c r="I64" s="55" t="s">
        <v>139</v>
      </c>
      <c r="J64" s="55" t="s">
        <v>139</v>
      </c>
      <c r="K64" s="55" t="s">
        <v>139</v>
      </c>
      <c r="L64" s="55" t="s">
        <v>139</v>
      </c>
      <c r="O64" s="55" t="s">
        <v>139</v>
      </c>
      <c r="P64" s="55" t="s">
        <v>139</v>
      </c>
      <c r="Q64" s="55" t="s">
        <v>139</v>
      </c>
      <c r="R64" s="55" t="s">
        <v>139</v>
      </c>
    </row>
    <row r="65" spans="9:18">
      <c r="I65" s="55" t="s">
        <v>139</v>
      </c>
      <c r="J65" s="55" t="s">
        <v>139</v>
      </c>
      <c r="K65" s="55" t="s">
        <v>139</v>
      </c>
      <c r="L65" s="55" t="s">
        <v>139</v>
      </c>
      <c r="O65" s="55" t="s">
        <v>139</v>
      </c>
      <c r="P65" s="55" t="s">
        <v>139</v>
      </c>
      <c r="Q65" s="55" t="s">
        <v>139</v>
      </c>
      <c r="R65" s="55" t="s">
        <v>139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2841-BA71-BA4D-8E46-92E1FA275571}">
  <dimension ref="A1:P55"/>
  <sheetViews>
    <sheetView zoomScale="70" zoomScaleNormal="70" workbookViewId="0">
      <selection activeCell="G2" sqref="G2"/>
    </sheetView>
  </sheetViews>
  <sheetFormatPr baseColWidth="10" defaultColWidth="8.7109375" defaultRowHeight="15" outlineLevelRow="1"/>
  <cols>
    <col min="1" max="1" width="54.28515625" customWidth="1"/>
    <col min="2" max="2" width="13.7109375" bestFit="1" customWidth="1"/>
    <col min="3" max="3" width="14.42578125" bestFit="1" customWidth="1"/>
    <col min="4" max="4" width="15.28515625" bestFit="1" customWidth="1"/>
    <col min="5" max="5" width="13.7109375" bestFit="1" customWidth="1"/>
    <col min="6" max="6" width="3.7109375" customWidth="1"/>
    <col min="7" max="7" width="32.42578125" customWidth="1"/>
    <col min="8" max="12" width="12.140625" bestFit="1" customWidth="1"/>
    <col min="13" max="14" width="11.28515625" bestFit="1" customWidth="1"/>
    <col min="16" max="16" width="5.7109375" bestFit="1" customWidth="1"/>
  </cols>
  <sheetData>
    <row r="1" spans="1:16" ht="45">
      <c r="B1" s="59"/>
      <c r="C1" s="59" t="s">
        <v>199</v>
      </c>
      <c r="D1" s="59" t="s">
        <v>200</v>
      </c>
      <c r="E1" s="59" t="s">
        <v>201</v>
      </c>
      <c r="F1" s="49"/>
      <c r="H1" s="59"/>
      <c r="I1" s="59" t="s">
        <v>202</v>
      </c>
      <c r="J1" s="59" t="s">
        <v>203</v>
      </c>
      <c r="K1" s="59" t="s">
        <v>204</v>
      </c>
      <c r="L1" s="59" t="s">
        <v>205</v>
      </c>
    </row>
    <row r="2" spans="1:16">
      <c r="A2" s="20" t="s">
        <v>206</v>
      </c>
      <c r="B2" s="55" t="s">
        <v>207</v>
      </c>
      <c r="C2" t="s">
        <v>208</v>
      </c>
      <c r="D2" t="s">
        <v>209</v>
      </c>
      <c r="E2" t="s">
        <v>210</v>
      </c>
      <c r="F2" s="49"/>
      <c r="G2" s="20" t="s">
        <v>575</v>
      </c>
      <c r="H2" s="55" t="s">
        <v>207</v>
      </c>
      <c r="I2" t="s">
        <v>211</v>
      </c>
      <c r="J2" s="54" t="s">
        <v>212</v>
      </c>
      <c r="K2" s="54" t="s">
        <v>213</v>
      </c>
      <c r="L2" s="54" t="s">
        <v>214</v>
      </c>
    </row>
    <row r="3" spans="1:16">
      <c r="B3" s="50" t="s">
        <v>132</v>
      </c>
      <c r="C3" s="50" t="s">
        <v>133</v>
      </c>
      <c r="D3" s="50" t="s">
        <v>134</v>
      </c>
      <c r="E3" s="50" t="s">
        <v>135</v>
      </c>
      <c r="F3" s="49"/>
      <c r="H3" s="50" t="s">
        <v>132</v>
      </c>
      <c r="I3" s="50" t="s">
        <v>133</v>
      </c>
      <c r="J3" s="50" t="s">
        <v>134</v>
      </c>
      <c r="K3" s="50" t="s">
        <v>135</v>
      </c>
      <c r="L3" s="50" t="s">
        <v>215</v>
      </c>
    </row>
    <row r="4" spans="1:16">
      <c r="A4" s="51" t="s">
        <v>83</v>
      </c>
      <c r="B4" s="52" t="s">
        <v>136</v>
      </c>
      <c r="C4" s="52" t="s">
        <v>136</v>
      </c>
      <c r="D4" s="52" t="s">
        <v>136</v>
      </c>
      <c r="E4" s="52" t="s">
        <v>136</v>
      </c>
      <c r="F4" s="49"/>
      <c r="G4" s="51" t="s">
        <v>83</v>
      </c>
      <c r="H4" s="52" t="s">
        <v>136</v>
      </c>
      <c r="I4" s="52" t="s">
        <v>136</v>
      </c>
      <c r="J4" s="52" t="s">
        <v>136</v>
      </c>
      <c r="K4" s="52" t="s">
        <v>136</v>
      </c>
      <c r="L4" s="52" t="s">
        <v>136</v>
      </c>
    </row>
    <row r="5" spans="1:16">
      <c r="F5" s="49"/>
    </row>
    <row r="6" spans="1:16">
      <c r="A6" t="s">
        <v>138</v>
      </c>
      <c r="B6" s="55" t="s">
        <v>332</v>
      </c>
      <c r="C6" s="55" t="s">
        <v>446</v>
      </c>
      <c r="D6" s="55" t="s">
        <v>447</v>
      </c>
      <c r="E6" s="65" t="s">
        <v>448</v>
      </c>
      <c r="F6" s="49"/>
      <c r="G6" t="s">
        <v>138</v>
      </c>
      <c r="H6" s="55" t="s">
        <v>332</v>
      </c>
      <c r="I6" s="55" t="s">
        <v>498</v>
      </c>
      <c r="J6" s="55" t="s">
        <v>499</v>
      </c>
      <c r="K6" s="55" t="s">
        <v>500</v>
      </c>
      <c r="L6" s="55" t="s">
        <v>501</v>
      </c>
    </row>
    <row r="7" spans="1:16">
      <c r="A7" t="s">
        <v>139</v>
      </c>
      <c r="B7" s="55" t="s">
        <v>261</v>
      </c>
      <c r="C7" s="55" t="s">
        <v>449</v>
      </c>
      <c r="D7" s="55" t="s">
        <v>450</v>
      </c>
      <c r="E7" s="55" t="s">
        <v>451</v>
      </c>
      <c r="F7" s="49"/>
      <c r="G7" t="s">
        <v>139</v>
      </c>
      <c r="H7" s="55" t="s">
        <v>261</v>
      </c>
      <c r="I7" s="55" t="s">
        <v>502</v>
      </c>
      <c r="J7" s="55" t="s">
        <v>503</v>
      </c>
      <c r="K7" s="55" t="s">
        <v>504</v>
      </c>
      <c r="L7" s="55" t="s">
        <v>505</v>
      </c>
    </row>
    <row r="8" spans="1:16">
      <c r="A8" s="60" t="s">
        <v>216</v>
      </c>
      <c r="B8" s="55"/>
      <c r="C8" s="55" t="s">
        <v>452</v>
      </c>
      <c r="D8" s="55" t="s">
        <v>453</v>
      </c>
      <c r="E8" s="61"/>
      <c r="F8" s="49"/>
      <c r="G8" t="s">
        <v>217</v>
      </c>
      <c r="H8" s="55"/>
      <c r="I8" s="55" t="s">
        <v>506</v>
      </c>
      <c r="J8" s="55" t="s">
        <v>139</v>
      </c>
      <c r="K8" s="55"/>
      <c r="L8" s="55" t="s">
        <v>139</v>
      </c>
    </row>
    <row r="9" spans="1:16">
      <c r="B9" s="55"/>
      <c r="C9" s="55" t="s">
        <v>454</v>
      </c>
      <c r="D9" s="55" t="s">
        <v>167</v>
      </c>
      <c r="E9" s="61"/>
      <c r="F9" s="49"/>
      <c r="H9" s="55"/>
      <c r="I9" s="55" t="s">
        <v>507</v>
      </c>
      <c r="J9" s="55" t="s">
        <v>139</v>
      </c>
      <c r="K9" s="55"/>
      <c r="L9" s="55" t="s">
        <v>139</v>
      </c>
    </row>
    <row r="10" spans="1:16" ht="30">
      <c r="A10" s="62" t="s">
        <v>218</v>
      </c>
      <c r="B10" s="55"/>
      <c r="C10" s="55" t="s">
        <v>455</v>
      </c>
      <c r="D10" s="61" t="s">
        <v>139</v>
      </c>
      <c r="E10" s="61"/>
      <c r="F10" s="49"/>
      <c r="G10" t="s">
        <v>219</v>
      </c>
      <c r="H10" s="55"/>
      <c r="I10" s="55" t="s">
        <v>508</v>
      </c>
      <c r="J10" s="55" t="s">
        <v>139</v>
      </c>
      <c r="K10" s="55"/>
      <c r="L10" s="55" t="s">
        <v>139</v>
      </c>
      <c r="P10" s="65"/>
    </row>
    <row r="11" spans="1:16">
      <c r="B11" s="55"/>
      <c r="C11" s="55" t="s">
        <v>456</v>
      </c>
      <c r="D11" s="61" t="s">
        <v>139</v>
      </c>
      <c r="E11" s="61"/>
      <c r="F11" s="49"/>
      <c r="H11" s="55"/>
      <c r="I11" s="55" t="s">
        <v>509</v>
      </c>
      <c r="J11" s="55" t="s">
        <v>139</v>
      </c>
      <c r="K11" s="55" t="s">
        <v>139</v>
      </c>
      <c r="L11" s="55" t="s">
        <v>139</v>
      </c>
    </row>
    <row r="12" spans="1:16">
      <c r="A12" t="s">
        <v>220</v>
      </c>
      <c r="B12" s="55"/>
      <c r="C12" s="61"/>
      <c r="D12" s="61"/>
      <c r="E12" s="55" t="s">
        <v>457</v>
      </c>
      <c r="F12" s="49"/>
      <c r="G12" t="s">
        <v>221</v>
      </c>
      <c r="H12" s="55"/>
      <c r="I12" s="55"/>
      <c r="J12" s="55" t="s">
        <v>510</v>
      </c>
    </row>
    <row r="13" spans="1:16">
      <c r="B13" s="55"/>
      <c r="C13" s="61"/>
      <c r="D13" s="61"/>
      <c r="E13" s="55" t="s">
        <v>149</v>
      </c>
      <c r="F13" s="49"/>
      <c r="H13" s="55"/>
      <c r="I13" s="55"/>
      <c r="J13" s="55" t="s">
        <v>389</v>
      </c>
    </row>
    <row r="14" spans="1:16">
      <c r="A14" t="s">
        <v>222</v>
      </c>
      <c r="B14" s="55"/>
      <c r="C14" s="61"/>
      <c r="D14" s="61"/>
      <c r="E14" s="55" t="s">
        <v>458</v>
      </c>
      <c r="F14" s="49"/>
      <c r="G14" t="s">
        <v>223</v>
      </c>
      <c r="H14" s="55"/>
      <c r="I14" s="55"/>
      <c r="J14" s="55" t="s">
        <v>511</v>
      </c>
    </row>
    <row r="15" spans="1:16">
      <c r="C15" s="61"/>
      <c r="D15" s="61"/>
      <c r="E15" s="55" t="s">
        <v>459</v>
      </c>
      <c r="F15" s="49"/>
      <c r="H15" s="55"/>
      <c r="I15" s="55"/>
      <c r="J15" s="55" t="s">
        <v>512</v>
      </c>
    </row>
    <row r="16" spans="1:16">
      <c r="C16" s="55"/>
      <c r="D16" s="55"/>
      <c r="E16" s="55"/>
      <c r="F16" s="49"/>
      <c r="G16" t="s">
        <v>225</v>
      </c>
      <c r="J16" s="55" t="s">
        <v>139</v>
      </c>
      <c r="K16" s="55" t="s">
        <v>513</v>
      </c>
      <c r="L16" s="55" t="s">
        <v>139</v>
      </c>
    </row>
    <row r="17" spans="1:12">
      <c r="C17" s="55"/>
      <c r="D17" s="55"/>
      <c r="E17" s="55"/>
      <c r="F17" s="49"/>
      <c r="J17" s="55" t="s">
        <v>139</v>
      </c>
      <c r="K17" s="55" t="s">
        <v>514</v>
      </c>
      <c r="L17" s="55" t="s">
        <v>139</v>
      </c>
    </row>
    <row r="18" spans="1:12">
      <c r="C18" s="55"/>
      <c r="D18" s="55"/>
      <c r="E18" s="55"/>
      <c r="F18" s="49"/>
      <c r="G18" t="s">
        <v>227</v>
      </c>
      <c r="J18" s="55" t="s">
        <v>139</v>
      </c>
      <c r="K18" s="55" t="s">
        <v>515</v>
      </c>
      <c r="L18" s="55" t="s">
        <v>139</v>
      </c>
    </row>
    <row r="19" spans="1:12">
      <c r="C19" s="55"/>
      <c r="D19" s="55"/>
      <c r="E19" s="55"/>
      <c r="F19" s="49"/>
      <c r="J19" s="55" t="s">
        <v>139</v>
      </c>
      <c r="K19" s="55" t="s">
        <v>516</v>
      </c>
      <c r="L19" s="55" t="s">
        <v>139</v>
      </c>
    </row>
    <row r="20" spans="1:12">
      <c r="F20" s="49"/>
      <c r="G20" t="s">
        <v>228</v>
      </c>
      <c r="K20" s="55" t="s">
        <v>139</v>
      </c>
      <c r="L20" s="55" t="s">
        <v>517</v>
      </c>
    </row>
    <row r="21" spans="1:12">
      <c r="F21" s="49"/>
      <c r="K21" s="55" t="s">
        <v>139</v>
      </c>
      <c r="L21" s="55" t="s">
        <v>518</v>
      </c>
    </row>
    <row r="22" spans="1:12">
      <c r="F22" s="49"/>
      <c r="G22" t="s">
        <v>229</v>
      </c>
      <c r="K22" s="55" t="s">
        <v>139</v>
      </c>
      <c r="L22" s="55" t="s">
        <v>519</v>
      </c>
    </row>
    <row r="23" spans="1:12">
      <c r="F23" s="49"/>
      <c r="K23" s="55" t="s">
        <v>139</v>
      </c>
      <c r="L23" s="55" t="s">
        <v>224</v>
      </c>
    </row>
    <row r="24" spans="1:12">
      <c r="A24" s="20" t="s">
        <v>230</v>
      </c>
      <c r="C24" s="55"/>
      <c r="F24" s="49"/>
      <c r="G24" s="20" t="s">
        <v>230</v>
      </c>
      <c r="I24" s="55"/>
    </row>
    <row r="25" spans="1:12" outlineLevel="1">
      <c r="A25" t="s">
        <v>147</v>
      </c>
      <c r="B25" s="55" t="s">
        <v>271</v>
      </c>
      <c r="C25" s="55" t="s">
        <v>460</v>
      </c>
      <c r="D25" s="55" t="s">
        <v>461</v>
      </c>
      <c r="E25" s="55" t="s">
        <v>462</v>
      </c>
      <c r="F25" s="49"/>
      <c r="G25" t="s">
        <v>147</v>
      </c>
      <c r="H25" s="55" t="s">
        <v>271</v>
      </c>
      <c r="I25" s="55" t="s">
        <v>520</v>
      </c>
      <c r="J25" s="55" t="s">
        <v>521</v>
      </c>
      <c r="K25" s="55" t="s">
        <v>522</v>
      </c>
      <c r="L25" s="55" t="s">
        <v>523</v>
      </c>
    </row>
    <row r="26" spans="1:12" outlineLevel="1">
      <c r="A26" t="s">
        <v>139</v>
      </c>
      <c r="B26" s="55" t="s">
        <v>231</v>
      </c>
      <c r="C26" s="55" t="s">
        <v>277</v>
      </c>
      <c r="D26" s="55" t="s">
        <v>243</v>
      </c>
      <c r="E26" s="55" t="s">
        <v>463</v>
      </c>
      <c r="F26" s="49"/>
      <c r="G26" t="s">
        <v>139</v>
      </c>
      <c r="H26" s="55" t="s">
        <v>231</v>
      </c>
      <c r="I26" s="55" t="s">
        <v>231</v>
      </c>
      <c r="J26" s="55" t="s">
        <v>524</v>
      </c>
      <c r="K26" s="55" t="s">
        <v>231</v>
      </c>
      <c r="L26" s="55" t="s">
        <v>525</v>
      </c>
    </row>
    <row r="27" spans="1:12" outlineLevel="1">
      <c r="A27" t="s">
        <v>151</v>
      </c>
      <c r="B27" s="55" t="s">
        <v>278</v>
      </c>
      <c r="C27" s="55" t="s">
        <v>464</v>
      </c>
      <c r="D27" s="55" t="s">
        <v>465</v>
      </c>
      <c r="E27" s="55" t="s">
        <v>466</v>
      </c>
      <c r="F27" s="49"/>
      <c r="G27" t="s">
        <v>151</v>
      </c>
      <c r="H27" s="55" t="s">
        <v>278</v>
      </c>
      <c r="I27" s="55" t="s">
        <v>526</v>
      </c>
      <c r="J27" s="55" t="s">
        <v>527</v>
      </c>
      <c r="K27" s="55" t="s">
        <v>528</v>
      </c>
      <c r="L27" s="55" t="s">
        <v>529</v>
      </c>
    </row>
    <row r="28" spans="1:12" outlineLevel="1">
      <c r="B28" s="55" t="s">
        <v>283</v>
      </c>
      <c r="C28" s="55" t="s">
        <v>285</v>
      </c>
      <c r="D28" s="55" t="s">
        <v>155</v>
      </c>
      <c r="E28" s="55" t="s">
        <v>283</v>
      </c>
      <c r="F28" s="49"/>
      <c r="H28" s="55" t="s">
        <v>283</v>
      </c>
      <c r="I28" s="55" t="s">
        <v>244</v>
      </c>
      <c r="J28" s="55" t="s">
        <v>152</v>
      </c>
      <c r="K28" s="55" t="s">
        <v>152</v>
      </c>
      <c r="L28" s="55" t="s">
        <v>530</v>
      </c>
    </row>
    <row r="29" spans="1:12" outlineLevel="1">
      <c r="A29" t="s">
        <v>157</v>
      </c>
      <c r="B29" s="55" t="s">
        <v>286</v>
      </c>
      <c r="C29" s="55" t="s">
        <v>467</v>
      </c>
      <c r="D29" s="55" t="s">
        <v>468</v>
      </c>
      <c r="E29" s="55" t="s">
        <v>469</v>
      </c>
      <c r="F29" s="49"/>
      <c r="G29" t="s">
        <v>157</v>
      </c>
      <c r="H29" s="55" t="s">
        <v>286</v>
      </c>
      <c r="I29" s="55" t="s">
        <v>531</v>
      </c>
      <c r="J29" s="55" t="s">
        <v>532</v>
      </c>
      <c r="K29" s="55" t="s">
        <v>533</v>
      </c>
      <c r="L29" s="55" t="s">
        <v>534</v>
      </c>
    </row>
    <row r="30" spans="1:12" outlineLevel="1">
      <c r="B30" s="55" t="s">
        <v>291</v>
      </c>
      <c r="C30" s="55" t="s">
        <v>470</v>
      </c>
      <c r="D30" s="55" t="s">
        <v>471</v>
      </c>
      <c r="E30" s="55" t="s">
        <v>158</v>
      </c>
      <c r="F30" s="49"/>
      <c r="H30" s="55" t="s">
        <v>291</v>
      </c>
      <c r="I30" s="55" t="s">
        <v>535</v>
      </c>
      <c r="J30" s="55" t="s">
        <v>536</v>
      </c>
      <c r="K30" s="55" t="s">
        <v>537</v>
      </c>
      <c r="L30" s="55" t="s">
        <v>538</v>
      </c>
    </row>
    <row r="31" spans="1:12" outlineLevel="1">
      <c r="A31" t="s">
        <v>161</v>
      </c>
      <c r="B31" s="55" t="s">
        <v>294</v>
      </c>
      <c r="C31" s="55" t="s">
        <v>472</v>
      </c>
      <c r="D31" s="55" t="s">
        <v>473</v>
      </c>
      <c r="E31" s="55" t="s">
        <v>474</v>
      </c>
      <c r="F31" s="49"/>
      <c r="G31" t="s">
        <v>161</v>
      </c>
      <c r="H31" s="55" t="s">
        <v>294</v>
      </c>
      <c r="I31" s="55" t="s">
        <v>164</v>
      </c>
      <c r="J31" s="55" t="s">
        <v>165</v>
      </c>
      <c r="K31" s="55" t="s">
        <v>539</v>
      </c>
      <c r="L31" s="55" t="s">
        <v>540</v>
      </c>
    </row>
    <row r="32" spans="1:12" outlineLevel="1">
      <c r="B32" s="55" t="s">
        <v>297</v>
      </c>
      <c r="C32" s="55" t="s">
        <v>475</v>
      </c>
      <c r="D32" s="55" t="s">
        <v>476</v>
      </c>
      <c r="E32" s="55" t="s">
        <v>168</v>
      </c>
      <c r="F32" s="49"/>
      <c r="H32" s="55" t="s">
        <v>297</v>
      </c>
      <c r="I32" s="55" t="s">
        <v>541</v>
      </c>
      <c r="J32" s="55" t="s">
        <v>542</v>
      </c>
      <c r="K32" s="55" t="s">
        <v>543</v>
      </c>
      <c r="L32" s="55" t="s">
        <v>544</v>
      </c>
    </row>
    <row r="33" spans="1:12" outlineLevel="1">
      <c r="A33" t="s">
        <v>170</v>
      </c>
      <c r="B33" s="55" t="s">
        <v>299</v>
      </c>
      <c r="C33" s="55" t="s">
        <v>477</v>
      </c>
      <c r="D33" s="55" t="s">
        <v>478</v>
      </c>
      <c r="E33" s="55" t="s">
        <v>479</v>
      </c>
      <c r="F33" s="49"/>
      <c r="G33" t="s">
        <v>170</v>
      </c>
      <c r="H33" s="55" t="s">
        <v>299</v>
      </c>
      <c r="I33" s="55" t="s">
        <v>235</v>
      </c>
      <c r="J33" s="55" t="s">
        <v>545</v>
      </c>
      <c r="K33" s="55" t="s">
        <v>546</v>
      </c>
      <c r="L33" s="55" t="s">
        <v>547</v>
      </c>
    </row>
    <row r="34" spans="1:12" outlineLevel="1">
      <c r="B34" s="55" t="s">
        <v>237</v>
      </c>
      <c r="C34" s="55" t="s">
        <v>172</v>
      </c>
      <c r="D34" s="55" t="s">
        <v>480</v>
      </c>
      <c r="E34" s="55" t="s">
        <v>245</v>
      </c>
      <c r="F34" s="49"/>
      <c r="H34" s="55" t="s">
        <v>237</v>
      </c>
      <c r="I34" s="55" t="s">
        <v>548</v>
      </c>
      <c r="J34" s="55" t="s">
        <v>549</v>
      </c>
      <c r="K34" s="55" t="s">
        <v>550</v>
      </c>
      <c r="L34" s="55" t="s">
        <v>551</v>
      </c>
    </row>
    <row r="35" spans="1:12" outlineLevel="1">
      <c r="A35" t="s">
        <v>174</v>
      </c>
      <c r="B35" s="55" t="s">
        <v>308</v>
      </c>
      <c r="C35" s="55" t="s">
        <v>481</v>
      </c>
      <c r="D35" s="55" t="s">
        <v>482</v>
      </c>
      <c r="E35" s="55" t="s">
        <v>483</v>
      </c>
      <c r="F35" s="49"/>
      <c r="G35" t="s">
        <v>174</v>
      </c>
      <c r="H35" s="55" t="s">
        <v>308</v>
      </c>
      <c r="I35" s="55" t="s">
        <v>552</v>
      </c>
      <c r="J35" s="55" t="s">
        <v>553</v>
      </c>
      <c r="K35" s="55" t="s">
        <v>554</v>
      </c>
      <c r="L35" s="55" t="s">
        <v>555</v>
      </c>
    </row>
    <row r="36" spans="1:12" outlineLevel="1">
      <c r="B36" s="55" t="s">
        <v>176</v>
      </c>
      <c r="C36" s="55" t="s">
        <v>313</v>
      </c>
      <c r="D36" s="55" t="s">
        <v>484</v>
      </c>
      <c r="E36" s="55" t="s">
        <v>238</v>
      </c>
      <c r="F36" s="49"/>
      <c r="H36" s="55" t="s">
        <v>176</v>
      </c>
      <c r="I36" s="55" t="s">
        <v>556</v>
      </c>
      <c r="J36" s="55" t="s">
        <v>557</v>
      </c>
      <c r="K36" s="55" t="s">
        <v>558</v>
      </c>
      <c r="L36" s="55" t="s">
        <v>559</v>
      </c>
    </row>
    <row r="37" spans="1:12" outlineLevel="1">
      <c r="A37" s="53" t="s">
        <v>178</v>
      </c>
      <c r="B37" s="55" t="s">
        <v>315</v>
      </c>
      <c r="C37" s="55" t="s">
        <v>180</v>
      </c>
      <c r="D37" s="55" t="s">
        <v>485</v>
      </c>
      <c r="E37" s="55" t="s">
        <v>486</v>
      </c>
      <c r="F37" s="49"/>
      <c r="G37" s="53" t="s">
        <v>178</v>
      </c>
      <c r="H37" s="55" t="s">
        <v>315</v>
      </c>
      <c r="I37" s="55" t="s">
        <v>560</v>
      </c>
      <c r="J37" s="55" t="s">
        <v>561</v>
      </c>
      <c r="K37" s="55" t="s">
        <v>562</v>
      </c>
      <c r="L37" s="55" t="s">
        <v>563</v>
      </c>
    </row>
    <row r="38" spans="1:12" outlineLevel="1">
      <c r="B38" s="55" t="s">
        <v>183</v>
      </c>
      <c r="C38" s="55" t="s">
        <v>487</v>
      </c>
      <c r="D38" s="55" t="s">
        <v>488</v>
      </c>
      <c r="E38" s="55" t="s">
        <v>184</v>
      </c>
      <c r="F38" s="49"/>
      <c r="H38" s="55" t="s">
        <v>183</v>
      </c>
      <c r="I38" s="55" t="s">
        <v>564</v>
      </c>
      <c r="J38" s="55" t="s">
        <v>248</v>
      </c>
      <c r="K38" s="55" t="s">
        <v>565</v>
      </c>
      <c r="L38" s="55" t="s">
        <v>566</v>
      </c>
    </row>
    <row r="39" spans="1:12" outlineLevel="1">
      <c r="C39" s="55"/>
      <c r="D39" s="55"/>
      <c r="E39" s="55"/>
      <c r="F39" s="49"/>
    </row>
    <row r="40" spans="1:12">
      <c r="A40" s="53" t="s">
        <v>185</v>
      </c>
      <c r="B40" s="55" t="s">
        <v>357</v>
      </c>
      <c r="C40" s="55" t="s">
        <v>489</v>
      </c>
      <c r="D40" s="55" t="s">
        <v>490</v>
      </c>
      <c r="E40" s="55" t="s">
        <v>491</v>
      </c>
      <c r="F40" s="49"/>
      <c r="G40" s="53" t="s">
        <v>185</v>
      </c>
      <c r="H40" s="55" t="s">
        <v>357</v>
      </c>
      <c r="I40" s="55" t="s">
        <v>567</v>
      </c>
      <c r="J40" s="55" t="s">
        <v>568</v>
      </c>
      <c r="K40" s="55" t="s">
        <v>569</v>
      </c>
      <c r="L40" s="55" t="s">
        <v>568</v>
      </c>
    </row>
    <row r="41" spans="1:12">
      <c r="B41" s="55" t="s">
        <v>359</v>
      </c>
      <c r="C41" s="55" t="s">
        <v>492</v>
      </c>
      <c r="D41" s="55" t="s">
        <v>493</v>
      </c>
      <c r="E41" s="55" t="s">
        <v>494</v>
      </c>
      <c r="F41" s="49"/>
      <c r="H41" s="55" t="s">
        <v>359</v>
      </c>
      <c r="I41" s="55" t="s">
        <v>570</v>
      </c>
      <c r="J41" s="55" t="s">
        <v>571</v>
      </c>
      <c r="K41" s="55" t="s">
        <v>572</v>
      </c>
      <c r="L41" s="55" t="s">
        <v>571</v>
      </c>
    </row>
    <row r="42" spans="1:12">
      <c r="F42" s="49"/>
    </row>
    <row r="43" spans="1:12">
      <c r="A43" s="53" t="s">
        <v>188</v>
      </c>
      <c r="B43" s="55" t="s">
        <v>190</v>
      </c>
      <c r="C43" s="55" t="s">
        <v>190</v>
      </c>
      <c r="D43" s="55" t="s">
        <v>190</v>
      </c>
      <c r="E43" s="55" t="s">
        <v>190</v>
      </c>
      <c r="F43" s="49"/>
      <c r="G43" s="53" t="s">
        <v>188</v>
      </c>
      <c r="H43" s="55" t="s">
        <v>190</v>
      </c>
      <c r="I43" s="55" t="s">
        <v>190</v>
      </c>
      <c r="J43" s="55" t="s">
        <v>190</v>
      </c>
      <c r="K43" s="55" t="s">
        <v>190</v>
      </c>
      <c r="L43" s="55" t="s">
        <v>190</v>
      </c>
    </row>
    <row r="44" spans="1:12">
      <c r="A44" s="53" t="s">
        <v>194</v>
      </c>
      <c r="B44" s="55" t="s">
        <v>195</v>
      </c>
      <c r="C44" s="55" t="s">
        <v>240</v>
      </c>
      <c r="D44" s="55" t="s">
        <v>240</v>
      </c>
      <c r="E44" s="55" t="s">
        <v>240</v>
      </c>
      <c r="F44" s="49"/>
      <c r="G44" s="53" t="s">
        <v>194</v>
      </c>
      <c r="H44" s="55" t="s">
        <v>196</v>
      </c>
      <c r="I44" s="55" t="s">
        <v>240</v>
      </c>
      <c r="J44" s="55" t="s">
        <v>240</v>
      </c>
      <c r="K44" s="55" t="s">
        <v>240</v>
      </c>
      <c r="L44" s="55" t="s">
        <v>240</v>
      </c>
    </row>
    <row r="45" spans="1:12">
      <c r="A45" s="53" t="s">
        <v>241</v>
      </c>
      <c r="B45" s="55"/>
      <c r="C45" s="55">
        <v>19.73</v>
      </c>
      <c r="D45" s="55">
        <f>'[1]A7 target dummies'!E68</f>
        <v>0</v>
      </c>
      <c r="E45" s="55">
        <v>10.79</v>
      </c>
      <c r="F45" s="49"/>
      <c r="G45" s="53" t="s">
        <v>241</v>
      </c>
      <c r="H45" s="55"/>
      <c r="I45" s="55">
        <v>8.27</v>
      </c>
      <c r="J45" s="55">
        <v>12.86</v>
      </c>
      <c r="K45" s="55">
        <v>5.12</v>
      </c>
      <c r="L45" s="55">
        <v>37.06</v>
      </c>
    </row>
    <row r="46" spans="1:12">
      <c r="A46" s="53" t="s">
        <v>242</v>
      </c>
      <c r="B46" s="55"/>
      <c r="C46" s="55">
        <f>'[1]A7 target dummies'!D69</f>
        <v>0</v>
      </c>
      <c r="D46" s="55">
        <f>'[1]A7 target dummies'!E69</f>
        <v>0</v>
      </c>
      <c r="E46" s="55">
        <f>'[1]A7 target dummies'!H69</f>
        <v>0</v>
      </c>
      <c r="F46" s="49"/>
      <c r="G46" s="53" t="s">
        <v>242</v>
      </c>
      <c r="H46" s="55"/>
      <c r="I46" s="55">
        <v>2.9999999999999997E-4</v>
      </c>
      <c r="J46" s="63">
        <v>0</v>
      </c>
      <c r="K46" s="64">
        <v>6.1999999999999998E-3</v>
      </c>
      <c r="L46" s="63">
        <v>0</v>
      </c>
    </row>
    <row r="47" spans="1:12">
      <c r="A47" s="53" t="s">
        <v>197</v>
      </c>
      <c r="B47" s="65">
        <v>0.19739999999999999</v>
      </c>
      <c r="C47" s="55">
        <v>0.245</v>
      </c>
      <c r="D47" s="55">
        <v>0.2172</v>
      </c>
      <c r="E47" s="55">
        <v>0.21859999999999999</v>
      </c>
      <c r="F47" s="49"/>
      <c r="G47" s="53" t="s">
        <v>197</v>
      </c>
      <c r="H47" s="66">
        <v>0.19739999999999999</v>
      </c>
      <c r="I47" s="55">
        <v>0.22109999999999999</v>
      </c>
      <c r="J47" s="55">
        <v>0.23430000000000001</v>
      </c>
      <c r="K47" s="54">
        <v>0.22570000000000001</v>
      </c>
      <c r="L47" s="54">
        <v>0.2888</v>
      </c>
    </row>
    <row r="48" spans="1:12">
      <c r="A48" s="53" t="s">
        <v>198</v>
      </c>
      <c r="B48" s="65">
        <v>8.2799999999999999E-2</v>
      </c>
      <c r="C48" s="55">
        <v>7.9000000000000001E-2</v>
      </c>
      <c r="D48" s="55">
        <v>8.0399999999999999E-2</v>
      </c>
      <c r="E48" s="55">
        <v>8.0399999999999999E-2</v>
      </c>
      <c r="F48" s="49"/>
      <c r="G48" s="53" t="s">
        <v>198</v>
      </c>
      <c r="H48" s="66">
        <v>8.2799999999999999E-2</v>
      </c>
      <c r="I48" s="55">
        <v>8.0199999999999994E-2</v>
      </c>
      <c r="J48" s="55">
        <v>7.9500000000000001E-2</v>
      </c>
      <c r="K48" s="54">
        <v>0.08</v>
      </c>
      <c r="L48" s="54">
        <v>7.6700000000000004E-2</v>
      </c>
    </row>
    <row r="49" spans="1:12">
      <c r="A49" s="53"/>
      <c r="C49" s="67"/>
    </row>
    <row r="50" spans="1:12">
      <c r="I50" s="55"/>
      <c r="J50" s="68"/>
      <c r="K50" s="69"/>
      <c r="L50" s="69"/>
    </row>
    <row r="51" spans="1:12">
      <c r="I51" s="55"/>
      <c r="J51" s="69"/>
      <c r="K51" s="69"/>
      <c r="L51" s="69"/>
    </row>
    <row r="52" spans="1:12">
      <c r="J52" s="68"/>
      <c r="K52" s="68"/>
      <c r="L52" s="68"/>
    </row>
    <row r="53" spans="1:12">
      <c r="J53" s="68"/>
      <c r="K53" s="68"/>
      <c r="L53" s="70"/>
    </row>
    <row r="54" spans="1:12">
      <c r="J54" s="71"/>
      <c r="K54" s="71"/>
      <c r="L54" s="71"/>
    </row>
    <row r="55" spans="1:12">
      <c r="I55" s="72"/>
      <c r="K55" s="72"/>
      <c r="L55" s="7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BCA7F-EE44-4C01-A442-A753BD6F49EA}">
  <dimension ref="A1:I30"/>
  <sheetViews>
    <sheetView zoomScale="70" zoomScaleNormal="70" workbookViewId="0">
      <selection activeCell="H1" sqref="H1"/>
    </sheetView>
  </sheetViews>
  <sheetFormatPr baseColWidth="10" defaultColWidth="8.85546875" defaultRowHeight="15"/>
  <cols>
    <col min="1" max="1" width="37.42578125" customWidth="1"/>
    <col min="2" max="2" width="18.85546875" customWidth="1"/>
    <col min="3" max="3" width="3.7109375" customWidth="1"/>
    <col min="4" max="4" width="31.42578125" customWidth="1"/>
    <col min="5" max="5" width="14.28515625" bestFit="1" customWidth="1"/>
    <col min="6" max="6" width="15.140625" bestFit="1" customWidth="1"/>
    <col min="7" max="7" width="3.7109375" customWidth="1"/>
    <col min="8" max="8" width="32.42578125" customWidth="1"/>
    <col min="9" max="9" width="19" bestFit="1" customWidth="1"/>
  </cols>
  <sheetData>
    <row r="1" spans="1:9" ht="30">
      <c r="A1" s="77" t="s">
        <v>496</v>
      </c>
      <c r="B1" s="78" t="s">
        <v>495</v>
      </c>
      <c r="C1" s="49"/>
      <c r="D1" s="77" t="s">
        <v>497</v>
      </c>
      <c r="E1" s="55" t="s">
        <v>207</v>
      </c>
      <c r="F1" s="55" t="s">
        <v>378</v>
      </c>
      <c r="G1" s="49"/>
      <c r="H1" s="77" t="s">
        <v>576</v>
      </c>
      <c r="I1" s="55" t="s">
        <v>379</v>
      </c>
    </row>
    <row r="2" spans="1:9">
      <c r="A2" t="s">
        <v>139</v>
      </c>
      <c r="B2" s="55" t="s">
        <v>132</v>
      </c>
      <c r="C2" s="49"/>
      <c r="D2" s="55"/>
      <c r="E2" s="55" t="s">
        <v>132</v>
      </c>
      <c r="F2" s="55" t="s">
        <v>133</v>
      </c>
      <c r="G2" s="49"/>
      <c r="I2" s="50" t="s">
        <v>132</v>
      </c>
    </row>
    <row r="3" spans="1:9">
      <c r="A3" s="51" t="s">
        <v>83</v>
      </c>
      <c r="B3" s="52" t="s">
        <v>331</v>
      </c>
      <c r="C3" s="49"/>
      <c r="D3" s="51" t="s">
        <v>83</v>
      </c>
      <c r="E3" s="52" t="s">
        <v>136</v>
      </c>
      <c r="F3" s="52" t="s">
        <v>136</v>
      </c>
      <c r="G3" s="49"/>
      <c r="H3" s="51" t="s">
        <v>83</v>
      </c>
      <c r="I3" s="52" t="s">
        <v>331</v>
      </c>
    </row>
    <row r="4" spans="1:9">
      <c r="C4" s="49"/>
      <c r="D4" s="74" t="s">
        <v>139</v>
      </c>
      <c r="E4" s="75" t="s">
        <v>139</v>
      </c>
      <c r="F4" s="75" t="s">
        <v>139</v>
      </c>
      <c r="G4" s="49"/>
    </row>
    <row r="5" spans="1:9" ht="30">
      <c r="A5" s="62" t="s">
        <v>377</v>
      </c>
      <c r="B5" s="54" t="s">
        <v>332</v>
      </c>
      <c r="C5" s="76"/>
      <c r="D5" s="79" t="s">
        <v>138</v>
      </c>
      <c r="E5" s="54" t="s">
        <v>332</v>
      </c>
      <c r="F5" s="54" t="s">
        <v>345</v>
      </c>
      <c r="G5" s="76"/>
      <c r="H5" s="79" t="s">
        <v>137</v>
      </c>
      <c r="I5" s="54" t="s">
        <v>363</v>
      </c>
    </row>
    <row r="6" spans="1:9">
      <c r="A6" t="s">
        <v>139</v>
      </c>
      <c r="B6" s="54" t="s">
        <v>261</v>
      </c>
      <c r="C6" s="76"/>
      <c r="D6" s="54" t="s">
        <v>139</v>
      </c>
      <c r="E6" s="54" t="s">
        <v>261</v>
      </c>
      <c r="F6" s="54" t="s">
        <v>346</v>
      </c>
      <c r="G6" s="76"/>
      <c r="H6" s="54" t="s">
        <v>139</v>
      </c>
      <c r="I6" s="54" t="s">
        <v>364</v>
      </c>
    </row>
    <row r="7" spans="1:9">
      <c r="C7" s="49"/>
      <c r="G7" s="49"/>
    </row>
    <row r="8" spans="1:9">
      <c r="A8" s="20" t="s">
        <v>230</v>
      </c>
      <c r="C8" s="49"/>
      <c r="D8" s="20" t="s">
        <v>230</v>
      </c>
      <c r="G8" s="49"/>
      <c r="H8" s="20" t="s">
        <v>230</v>
      </c>
    </row>
    <row r="9" spans="1:9">
      <c r="A9" t="s">
        <v>147</v>
      </c>
      <c r="B9" s="55" t="s">
        <v>271</v>
      </c>
      <c r="C9" s="49"/>
      <c r="D9" t="s">
        <v>147</v>
      </c>
      <c r="E9" s="55" t="s">
        <v>271</v>
      </c>
      <c r="F9" s="55" t="s">
        <v>347</v>
      </c>
      <c r="G9" s="49"/>
      <c r="H9" t="s">
        <v>380</v>
      </c>
      <c r="I9" s="55" t="s">
        <v>365</v>
      </c>
    </row>
    <row r="10" spans="1:9">
      <c r="A10" t="s">
        <v>139</v>
      </c>
      <c r="B10" s="55" t="s">
        <v>231</v>
      </c>
      <c r="C10" s="49"/>
      <c r="D10" t="s">
        <v>139</v>
      </c>
      <c r="E10" s="55" t="s">
        <v>231</v>
      </c>
      <c r="F10" s="55" t="s">
        <v>226</v>
      </c>
      <c r="G10" s="49"/>
      <c r="H10" t="s">
        <v>139</v>
      </c>
      <c r="I10" s="55" t="s">
        <v>366</v>
      </c>
    </row>
    <row r="11" spans="1:9">
      <c r="A11" t="s">
        <v>151</v>
      </c>
      <c r="B11" s="55" t="s">
        <v>278</v>
      </c>
      <c r="C11" s="49"/>
      <c r="D11" t="s">
        <v>151</v>
      </c>
      <c r="E11" s="55" t="s">
        <v>278</v>
      </c>
      <c r="F11" s="55" t="s">
        <v>348</v>
      </c>
      <c r="G11" s="49"/>
      <c r="H11" t="s">
        <v>150</v>
      </c>
      <c r="I11" s="55" t="s">
        <v>367</v>
      </c>
    </row>
    <row r="12" spans="1:9">
      <c r="B12" s="55" t="s">
        <v>283</v>
      </c>
      <c r="C12" s="49"/>
      <c r="E12" s="55" t="s">
        <v>283</v>
      </c>
      <c r="F12" s="55" t="s">
        <v>283</v>
      </c>
      <c r="G12" s="49"/>
      <c r="I12" s="55" t="s">
        <v>154</v>
      </c>
    </row>
    <row r="13" spans="1:9">
      <c r="A13" t="s">
        <v>157</v>
      </c>
      <c r="B13" s="55" t="s">
        <v>286</v>
      </c>
      <c r="C13" s="49"/>
      <c r="D13" t="s">
        <v>157</v>
      </c>
      <c r="E13" s="55" t="s">
        <v>286</v>
      </c>
      <c r="F13" s="55" t="s">
        <v>349</v>
      </c>
      <c r="G13" s="49"/>
      <c r="H13" t="s">
        <v>156</v>
      </c>
      <c r="I13" s="55" t="s">
        <v>368</v>
      </c>
    </row>
    <row r="14" spans="1:9">
      <c r="B14" s="55" t="s">
        <v>291</v>
      </c>
      <c r="C14" s="49"/>
      <c r="E14" s="55" t="s">
        <v>291</v>
      </c>
      <c r="F14" s="55" t="s">
        <v>350</v>
      </c>
      <c r="G14" s="49"/>
      <c r="I14" s="55" t="s">
        <v>369</v>
      </c>
    </row>
    <row r="15" spans="1:9">
      <c r="A15" t="s">
        <v>161</v>
      </c>
      <c r="B15" s="55" t="s">
        <v>294</v>
      </c>
      <c r="C15" s="49"/>
      <c r="D15" t="s">
        <v>161</v>
      </c>
      <c r="E15" s="55" t="s">
        <v>294</v>
      </c>
      <c r="F15" s="55" t="s">
        <v>351</v>
      </c>
      <c r="G15" s="49"/>
      <c r="H15" t="s">
        <v>159</v>
      </c>
      <c r="I15" s="55" t="s">
        <v>164</v>
      </c>
    </row>
    <row r="16" spans="1:9">
      <c r="B16" s="55" t="s">
        <v>297</v>
      </c>
      <c r="C16" s="49"/>
      <c r="E16" s="55" t="s">
        <v>297</v>
      </c>
      <c r="F16" s="55" t="s">
        <v>352</v>
      </c>
      <c r="G16" s="49"/>
      <c r="I16" s="55" t="s">
        <v>370</v>
      </c>
    </row>
    <row r="17" spans="1:9">
      <c r="A17" t="s">
        <v>170</v>
      </c>
      <c r="B17" s="55" t="s">
        <v>299</v>
      </c>
      <c r="C17" s="49"/>
      <c r="D17" t="s">
        <v>170</v>
      </c>
      <c r="E17" s="55" t="s">
        <v>299</v>
      </c>
      <c r="F17" s="55" t="s">
        <v>354</v>
      </c>
      <c r="G17" s="49"/>
      <c r="H17" t="s">
        <v>169</v>
      </c>
      <c r="I17" s="55" t="s">
        <v>371</v>
      </c>
    </row>
    <row r="18" spans="1:9">
      <c r="B18" s="55" t="s">
        <v>237</v>
      </c>
      <c r="C18" s="49"/>
      <c r="E18" s="55" t="s">
        <v>237</v>
      </c>
      <c r="F18" s="55" t="s">
        <v>355</v>
      </c>
      <c r="G18" s="49"/>
      <c r="I18" s="55" t="s">
        <v>171</v>
      </c>
    </row>
    <row r="19" spans="1:9">
      <c r="A19" t="s">
        <v>174</v>
      </c>
      <c r="B19" s="55" t="s">
        <v>308</v>
      </c>
      <c r="C19" s="49"/>
      <c r="D19" t="s">
        <v>174</v>
      </c>
      <c r="E19" s="55" t="s">
        <v>308</v>
      </c>
      <c r="F19" s="55" t="s">
        <v>356</v>
      </c>
      <c r="G19" s="49"/>
      <c r="H19" t="s">
        <v>173</v>
      </c>
      <c r="I19" s="55" t="s">
        <v>372</v>
      </c>
    </row>
    <row r="20" spans="1:9">
      <c r="B20" s="55" t="s">
        <v>176</v>
      </c>
      <c r="C20" s="49"/>
      <c r="E20" s="55" t="s">
        <v>176</v>
      </c>
      <c r="F20" s="55" t="s">
        <v>246</v>
      </c>
      <c r="G20" s="49"/>
      <c r="I20" s="55" t="s">
        <v>314</v>
      </c>
    </row>
    <row r="21" spans="1:9">
      <c r="A21" s="53" t="s">
        <v>178</v>
      </c>
      <c r="B21" s="55" t="s">
        <v>315</v>
      </c>
      <c r="C21" s="49"/>
      <c r="D21" s="53" t="s">
        <v>178</v>
      </c>
      <c r="E21" s="55" t="s">
        <v>315</v>
      </c>
      <c r="F21" s="55" t="s">
        <v>318</v>
      </c>
      <c r="G21" s="49"/>
      <c r="H21" s="53" t="s">
        <v>177</v>
      </c>
      <c r="I21" s="55" t="s">
        <v>373</v>
      </c>
    </row>
    <row r="22" spans="1:9">
      <c r="B22" s="55" t="s">
        <v>183</v>
      </c>
      <c r="C22" s="49"/>
      <c r="E22" s="55" t="s">
        <v>183</v>
      </c>
      <c r="F22" s="55" t="s">
        <v>249</v>
      </c>
      <c r="G22" s="49"/>
      <c r="I22" s="55" t="s">
        <v>182</v>
      </c>
    </row>
    <row r="23" spans="1:9">
      <c r="B23" s="55" t="s">
        <v>139</v>
      </c>
      <c r="C23" s="49"/>
      <c r="G23" s="49"/>
    </row>
    <row r="24" spans="1:9">
      <c r="A24" t="s">
        <v>185</v>
      </c>
      <c r="B24" s="55" t="s">
        <v>573</v>
      </c>
      <c r="C24" s="49"/>
      <c r="D24" t="s">
        <v>185</v>
      </c>
      <c r="E24" s="55" t="s">
        <v>357</v>
      </c>
      <c r="F24" s="55" t="s">
        <v>358</v>
      </c>
      <c r="G24" s="49"/>
      <c r="H24" t="s">
        <v>185</v>
      </c>
      <c r="I24" s="55" t="s">
        <v>374</v>
      </c>
    </row>
    <row r="25" spans="1:9">
      <c r="A25" t="s">
        <v>139</v>
      </c>
      <c r="B25" s="55" t="s">
        <v>574</v>
      </c>
      <c r="C25" s="49"/>
      <c r="D25" t="s">
        <v>139</v>
      </c>
      <c r="E25" s="55" t="s">
        <v>359</v>
      </c>
      <c r="F25" s="55" t="s">
        <v>360</v>
      </c>
      <c r="G25" s="49"/>
      <c r="H25" t="s">
        <v>139</v>
      </c>
      <c r="I25" s="55" t="s">
        <v>375</v>
      </c>
    </row>
    <row r="26" spans="1:9">
      <c r="A26" t="s">
        <v>139</v>
      </c>
      <c r="B26" s="55" t="s">
        <v>139</v>
      </c>
      <c r="C26" s="49"/>
      <c r="D26" t="s">
        <v>139</v>
      </c>
      <c r="E26" s="55" t="s">
        <v>139</v>
      </c>
      <c r="F26" s="55" t="s">
        <v>139</v>
      </c>
      <c r="G26" s="49"/>
      <c r="H26" t="s">
        <v>139</v>
      </c>
      <c r="I26" s="55" t="s">
        <v>139</v>
      </c>
    </row>
    <row r="27" spans="1:9">
      <c r="A27" s="53" t="s">
        <v>188</v>
      </c>
      <c r="B27" s="54" t="s">
        <v>190</v>
      </c>
      <c r="C27" s="76"/>
      <c r="D27" s="53" t="s">
        <v>188</v>
      </c>
      <c r="E27" s="54" t="s">
        <v>190</v>
      </c>
      <c r="F27" s="54" t="s">
        <v>361</v>
      </c>
      <c r="G27" s="49"/>
      <c r="H27" s="53" t="s">
        <v>188</v>
      </c>
      <c r="I27" s="55" t="s">
        <v>376</v>
      </c>
    </row>
    <row r="28" spans="1:9">
      <c r="A28" s="53" t="s">
        <v>194</v>
      </c>
      <c r="B28" s="54" t="s">
        <v>195</v>
      </c>
      <c r="C28" s="76"/>
      <c r="D28" s="53" t="s">
        <v>194</v>
      </c>
      <c r="E28" s="54" t="s">
        <v>195</v>
      </c>
      <c r="F28" s="54" t="s">
        <v>362</v>
      </c>
      <c r="G28" s="49"/>
      <c r="H28" s="53" t="s">
        <v>194</v>
      </c>
      <c r="I28" s="55" t="s">
        <v>240</v>
      </c>
    </row>
    <row r="29" spans="1:9">
      <c r="A29" s="53" t="s">
        <v>197</v>
      </c>
      <c r="B29" s="54">
        <v>0.20580000000000001</v>
      </c>
      <c r="C29" s="76"/>
      <c r="D29" s="53" t="s">
        <v>197</v>
      </c>
      <c r="E29" s="54">
        <v>0.20580000000000001</v>
      </c>
      <c r="F29" s="54">
        <v>0.19750000000000001</v>
      </c>
      <c r="G29" s="49"/>
      <c r="H29" s="53" t="s">
        <v>197</v>
      </c>
      <c r="I29" s="55">
        <v>0.18740000000000001</v>
      </c>
    </row>
    <row r="30" spans="1:9">
      <c r="A30" s="53" t="s">
        <v>198</v>
      </c>
      <c r="B30" s="54">
        <v>8.09E-2</v>
      </c>
      <c r="C30" s="76"/>
      <c r="D30" s="53" t="s">
        <v>198</v>
      </c>
      <c r="E30" s="54">
        <v>8.09E-2</v>
      </c>
      <c r="F30" s="54">
        <v>8.09E-2</v>
      </c>
      <c r="G30" s="49"/>
      <c r="H30" s="53" t="s">
        <v>198</v>
      </c>
      <c r="I30" s="55">
        <v>8.0299999999999996E-2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C5295-5896-4016-B575-AA4041602C91}">
  <dimension ref="A1:P59"/>
  <sheetViews>
    <sheetView zoomScaleNormal="100" workbookViewId="0">
      <pane xSplit="1" ySplit="2" topLeftCell="B3" activePane="bottomRight" state="frozen"/>
      <selection pane="topRight" activeCell="B1" sqref="B1"/>
      <selection pane="bottomLeft" activeCell="A3" sqref="A3"/>
      <selection pane="bottomRight" activeCell="A39" sqref="A39"/>
    </sheetView>
  </sheetViews>
  <sheetFormatPr baseColWidth="10" defaultColWidth="8.85546875" defaultRowHeight="15"/>
  <cols>
    <col min="1" max="1" width="22.28515625" style="20" bestFit="1" customWidth="1"/>
    <col min="2" max="2" width="14.7109375" bestFit="1" customWidth="1"/>
    <col min="3" max="3" width="12.42578125" customWidth="1"/>
    <col min="4" max="4" width="18.42578125" customWidth="1"/>
    <col min="5" max="5" width="13.140625" bestFit="1" customWidth="1"/>
    <col min="6" max="6" width="10.28515625" bestFit="1" customWidth="1"/>
    <col min="7" max="7" width="14" bestFit="1" customWidth="1"/>
    <col min="8" max="8" width="14.42578125" customWidth="1"/>
    <col min="9" max="9" width="12" customWidth="1"/>
    <col min="10" max="10" width="13.140625" customWidth="1"/>
    <col min="12" max="12" width="15.28515625" style="15" customWidth="1"/>
    <col min="14" max="16" width="11.28515625" style="15" customWidth="1"/>
  </cols>
  <sheetData>
    <row r="1" spans="1:16" s="20" customFormat="1" ht="49.7" customHeight="1">
      <c r="B1" s="80" t="s">
        <v>47</v>
      </c>
      <c r="C1" s="80"/>
      <c r="D1" s="21" t="s">
        <v>45</v>
      </c>
      <c r="E1" s="81" t="s">
        <v>65</v>
      </c>
      <c r="F1" s="81"/>
      <c r="G1" s="81"/>
      <c r="H1" s="81" t="s">
        <v>66</v>
      </c>
      <c r="I1" s="81"/>
      <c r="J1" s="81"/>
      <c r="L1" s="26"/>
      <c r="N1" s="83" t="s">
        <v>53</v>
      </c>
      <c r="O1" s="83"/>
      <c r="P1" s="83"/>
    </row>
    <row r="2" spans="1:16" s="20" customFormat="1" ht="102.6" customHeight="1">
      <c r="A2" s="22"/>
      <c r="B2" s="22" t="s">
        <v>54</v>
      </c>
      <c r="C2" s="23" t="s">
        <v>55</v>
      </c>
      <c r="D2" s="23" t="s">
        <v>55</v>
      </c>
      <c r="E2" s="22" t="s">
        <v>44</v>
      </c>
      <c r="F2" s="22" t="s">
        <v>56</v>
      </c>
      <c r="G2" s="23" t="s">
        <v>57</v>
      </c>
      <c r="H2" s="22" t="s">
        <v>58</v>
      </c>
      <c r="I2" s="22" t="s">
        <v>59</v>
      </c>
      <c r="J2" s="22" t="s">
        <v>43</v>
      </c>
      <c r="K2" s="22"/>
      <c r="L2" s="27" t="s">
        <v>64</v>
      </c>
      <c r="M2" s="29" t="s">
        <v>63</v>
      </c>
      <c r="N2" s="27" t="s">
        <v>60</v>
      </c>
      <c r="O2" s="27" t="s">
        <v>61</v>
      </c>
      <c r="P2" s="27" t="s">
        <v>62</v>
      </c>
    </row>
    <row r="3" spans="1:16">
      <c r="A3" s="24" t="s">
        <v>40</v>
      </c>
      <c r="B3" s="2">
        <v>7058709</v>
      </c>
      <c r="C3" s="4">
        <v>0.61899999999999999</v>
      </c>
      <c r="D3" s="6">
        <v>-0.38571430000000001</v>
      </c>
      <c r="E3">
        <v>210</v>
      </c>
      <c r="F3" s="8">
        <v>0.34655760000000002</v>
      </c>
      <c r="G3" s="9">
        <v>6.4270800000000003E-2</v>
      </c>
      <c r="H3">
        <v>0</v>
      </c>
      <c r="I3">
        <v>0</v>
      </c>
      <c r="J3">
        <v>0</v>
      </c>
      <c r="L3" s="31" t="str">
        <f>A3</f>
        <v>China</v>
      </c>
      <c r="M3" s="32">
        <f>D3</f>
        <v>-0.38571430000000001</v>
      </c>
      <c r="N3" s="33" t="str">
        <f t="shared" ref="N3:N45" si="0">IF(E3&lt;E$56,"L",IF(E3&lt;E$57,"M","H"))</f>
        <v>H</v>
      </c>
      <c r="O3" s="33" t="str">
        <f t="shared" ref="O3:O45" si="1">IF(F3&lt;F$56,"L",IF(F3&lt;F$57,"M","H"))</f>
        <v>L</v>
      </c>
      <c r="P3" s="33" t="str">
        <f t="shared" ref="P3:P45" si="2">IF(G3&lt;G$56,"L",IF(G3&lt;G$57,"M","H"))</f>
        <v>H</v>
      </c>
    </row>
    <row r="4" spans="1:16">
      <c r="A4" s="24" t="s">
        <v>34</v>
      </c>
      <c r="B4" s="2">
        <v>5277652</v>
      </c>
      <c r="C4" s="4">
        <v>0.32500000000000001</v>
      </c>
      <c r="D4" s="6">
        <v>-0.42857139999999999</v>
      </c>
      <c r="E4">
        <v>178</v>
      </c>
      <c r="F4" s="8">
        <v>0.34348459999999997</v>
      </c>
      <c r="G4" s="9">
        <v>4.1092499999999997E-2</v>
      </c>
      <c r="H4">
        <v>1</v>
      </c>
      <c r="I4">
        <v>1</v>
      </c>
      <c r="J4">
        <v>0</v>
      </c>
      <c r="L4" s="31" t="str">
        <f>A4</f>
        <v>United States of America</v>
      </c>
      <c r="M4" s="32">
        <f t="shared" ref="M4:M45" si="3">D4</f>
        <v>-0.42857139999999999</v>
      </c>
      <c r="N4" s="33" t="str">
        <f t="shared" si="0"/>
        <v>H</v>
      </c>
      <c r="O4" s="33" t="str">
        <f t="shared" si="1"/>
        <v>L</v>
      </c>
      <c r="P4" s="33" t="str">
        <f t="shared" si="2"/>
        <v>L</v>
      </c>
    </row>
    <row r="5" spans="1:16">
      <c r="A5" s="24" t="s">
        <v>39</v>
      </c>
      <c r="B5" s="2">
        <v>1544338</v>
      </c>
      <c r="C5" s="4">
        <v>0.29499999999999998</v>
      </c>
      <c r="D5" s="6">
        <v>-0.24242430000000001</v>
      </c>
      <c r="E5">
        <v>117</v>
      </c>
      <c r="F5" s="8">
        <v>0.33984799999999998</v>
      </c>
      <c r="G5" s="9">
        <v>3.1489700000000002E-2</v>
      </c>
      <c r="H5">
        <v>0</v>
      </c>
      <c r="I5">
        <v>1</v>
      </c>
      <c r="J5">
        <v>0</v>
      </c>
      <c r="M5" s="28">
        <f t="shared" si="3"/>
        <v>-0.24242430000000001</v>
      </c>
      <c r="N5" s="30" t="str">
        <f t="shared" si="0"/>
        <v>H</v>
      </c>
      <c r="O5" s="30" t="str">
        <f t="shared" si="1"/>
        <v>L</v>
      </c>
      <c r="P5" s="30" t="str">
        <f t="shared" si="2"/>
        <v>L</v>
      </c>
    </row>
    <row r="6" spans="1:16">
      <c r="A6" s="24" t="s">
        <v>38</v>
      </c>
      <c r="B6" s="2">
        <v>1531436</v>
      </c>
      <c r="C6" s="4">
        <v>0.51149999999999995</v>
      </c>
      <c r="D6" s="6">
        <v>-0.39726030000000001</v>
      </c>
      <c r="E6">
        <v>32</v>
      </c>
      <c r="F6" s="8">
        <v>0.34499059999999998</v>
      </c>
      <c r="G6" s="9">
        <v>6.9191600000000006E-2</v>
      </c>
      <c r="H6">
        <v>1</v>
      </c>
      <c r="I6">
        <v>1</v>
      </c>
      <c r="J6">
        <v>0</v>
      </c>
      <c r="M6" s="28">
        <f t="shared" si="3"/>
        <v>-0.39726030000000001</v>
      </c>
      <c r="N6" s="30" t="str">
        <f t="shared" si="0"/>
        <v>L</v>
      </c>
      <c r="O6" s="30" t="str">
        <f t="shared" si="1"/>
        <v>L</v>
      </c>
      <c r="P6" s="30" t="str">
        <f t="shared" si="2"/>
        <v>H</v>
      </c>
    </row>
    <row r="7" spans="1:16">
      <c r="A7" s="24" t="s">
        <v>17</v>
      </c>
      <c r="B7" s="2">
        <v>1155131</v>
      </c>
      <c r="C7" s="4">
        <v>0.23200000000000001</v>
      </c>
      <c r="D7" s="6">
        <v>-0.2</v>
      </c>
      <c r="E7">
        <v>77</v>
      </c>
      <c r="F7" s="8">
        <v>0.33716649999999998</v>
      </c>
      <c r="G7" s="9">
        <v>3.9030799999999997E-2</v>
      </c>
      <c r="H7">
        <v>1</v>
      </c>
      <c r="I7">
        <v>0</v>
      </c>
      <c r="J7">
        <v>0</v>
      </c>
      <c r="M7" s="28">
        <f t="shared" si="3"/>
        <v>-0.2</v>
      </c>
      <c r="N7" s="30" t="str">
        <f t="shared" si="0"/>
        <v>H</v>
      </c>
      <c r="O7" s="30" t="str">
        <f t="shared" si="1"/>
        <v>L</v>
      </c>
      <c r="P7" s="30" t="str">
        <f t="shared" si="2"/>
        <v>L</v>
      </c>
    </row>
    <row r="8" spans="1:16">
      <c r="A8" s="24" t="s">
        <v>10</v>
      </c>
      <c r="B8" s="2">
        <v>758862.8</v>
      </c>
      <c r="C8" s="4">
        <v>0.21099999999999999</v>
      </c>
      <c r="D8" s="6">
        <v>-0.36</v>
      </c>
      <c r="E8">
        <v>152</v>
      </c>
      <c r="F8" s="8">
        <v>0.33753470000000002</v>
      </c>
      <c r="G8" s="9">
        <v>4.79447E-2</v>
      </c>
      <c r="H8">
        <v>1</v>
      </c>
      <c r="I8">
        <v>1</v>
      </c>
      <c r="J8">
        <v>1</v>
      </c>
      <c r="M8" s="28">
        <f t="shared" si="3"/>
        <v>-0.36</v>
      </c>
      <c r="N8" s="30" t="str">
        <f t="shared" si="0"/>
        <v>H</v>
      </c>
      <c r="O8" s="30" t="str">
        <f t="shared" si="1"/>
        <v>L</v>
      </c>
      <c r="P8" s="30" t="str">
        <f t="shared" si="2"/>
        <v>M</v>
      </c>
    </row>
    <row r="9" spans="1:16">
      <c r="A9" s="24" t="s">
        <v>3</v>
      </c>
      <c r="B9" s="2">
        <v>537671.4</v>
      </c>
      <c r="C9" s="4">
        <v>0.374</v>
      </c>
      <c r="D9" s="6">
        <v>-0.2142857</v>
      </c>
      <c r="E9">
        <v>123</v>
      </c>
      <c r="F9" s="8">
        <v>0.33779219999999999</v>
      </c>
      <c r="G9" s="9">
        <v>5.4291199999999998E-2</v>
      </c>
      <c r="H9">
        <v>1</v>
      </c>
      <c r="I9">
        <v>0</v>
      </c>
      <c r="J9">
        <v>0</v>
      </c>
      <c r="M9" s="28">
        <f t="shared" si="3"/>
        <v>-0.2142857</v>
      </c>
      <c r="N9" s="30" t="str">
        <f t="shared" si="0"/>
        <v>H</v>
      </c>
      <c r="O9" s="30" t="str">
        <f t="shared" si="1"/>
        <v>L</v>
      </c>
      <c r="P9" s="30" t="str">
        <f t="shared" si="2"/>
        <v>H</v>
      </c>
    </row>
    <row r="10" spans="1:16">
      <c r="A10" s="24" t="s">
        <v>18</v>
      </c>
      <c r="B10" s="2">
        <v>520125.5</v>
      </c>
      <c r="C10" s="4">
        <v>0.32950000000000002</v>
      </c>
      <c r="D10" s="6">
        <v>-0.34146339999999997</v>
      </c>
      <c r="E10">
        <v>57</v>
      </c>
      <c r="F10" s="8">
        <v>0.33487650000000002</v>
      </c>
      <c r="G10" s="9">
        <v>4.1356900000000002E-2</v>
      </c>
      <c r="H10">
        <v>0</v>
      </c>
      <c r="I10">
        <v>1</v>
      </c>
      <c r="J10">
        <v>0</v>
      </c>
      <c r="M10" s="28">
        <f t="shared" si="3"/>
        <v>-0.34146339999999997</v>
      </c>
      <c r="N10" s="30" t="str">
        <f t="shared" si="0"/>
        <v>M</v>
      </c>
      <c r="O10" s="30" t="str">
        <f t="shared" si="1"/>
        <v>L</v>
      </c>
      <c r="P10" s="30" t="str">
        <f t="shared" si="2"/>
        <v>L</v>
      </c>
    </row>
    <row r="11" spans="1:16">
      <c r="A11" s="24" t="s">
        <v>33</v>
      </c>
      <c r="B11" s="2">
        <v>462735</v>
      </c>
      <c r="C11" s="4">
        <v>0.1845</v>
      </c>
      <c r="D11" s="6">
        <v>-0.5</v>
      </c>
      <c r="E11">
        <v>118</v>
      </c>
      <c r="F11" s="8">
        <v>0.36559560000000002</v>
      </c>
      <c r="G11" s="9">
        <v>5.2206799999999998E-2</v>
      </c>
      <c r="H11">
        <v>1</v>
      </c>
      <c r="I11">
        <v>1</v>
      </c>
      <c r="J11">
        <v>1</v>
      </c>
      <c r="L11" s="31" t="str">
        <f>A11</f>
        <v>United Kingdom</v>
      </c>
      <c r="M11" s="32">
        <f t="shared" si="3"/>
        <v>-0.5</v>
      </c>
      <c r="N11" s="33" t="str">
        <f t="shared" si="0"/>
        <v>H</v>
      </c>
      <c r="O11" s="33" t="str">
        <f t="shared" si="1"/>
        <v>M</v>
      </c>
      <c r="P11" s="33" t="str">
        <f t="shared" si="2"/>
        <v>M</v>
      </c>
    </row>
    <row r="12" spans="1:16">
      <c r="A12" s="24" t="s">
        <v>21</v>
      </c>
      <c r="B12" s="2">
        <v>421075.5</v>
      </c>
      <c r="C12" s="4">
        <v>0.215</v>
      </c>
      <c r="D12" s="6">
        <v>-0.18181810000000001</v>
      </c>
      <c r="E12">
        <v>111</v>
      </c>
      <c r="F12" s="8">
        <v>0.41635109999999997</v>
      </c>
      <c r="G12" s="9">
        <v>2.9407599999999999E-2</v>
      </c>
      <c r="H12">
        <v>0</v>
      </c>
      <c r="I12">
        <v>1</v>
      </c>
      <c r="J12">
        <v>0</v>
      </c>
      <c r="L12" s="31" t="str">
        <f>A12</f>
        <v>Mexico</v>
      </c>
      <c r="M12" s="32">
        <f t="shared" si="3"/>
        <v>-0.18181810000000001</v>
      </c>
      <c r="N12" s="33" t="str">
        <f t="shared" si="0"/>
        <v>H</v>
      </c>
      <c r="O12" s="33" t="str">
        <f t="shared" si="1"/>
        <v>H</v>
      </c>
      <c r="P12" s="33" t="str">
        <f t="shared" si="2"/>
        <v>L</v>
      </c>
    </row>
    <row r="13" spans="1:16">
      <c r="A13" s="24" t="s">
        <v>41</v>
      </c>
      <c r="B13" s="2">
        <v>392976.1</v>
      </c>
      <c r="C13" s="4">
        <v>0.65500000000000003</v>
      </c>
      <c r="D13" s="6">
        <v>-3.1746000000000003E-2</v>
      </c>
      <c r="E13">
        <v>59</v>
      </c>
      <c r="F13" s="8">
        <v>0.37122620000000001</v>
      </c>
      <c r="G13" s="9">
        <v>4.8938000000000002E-2</v>
      </c>
      <c r="H13">
        <v>0</v>
      </c>
      <c r="I13">
        <v>1</v>
      </c>
      <c r="J13">
        <v>0</v>
      </c>
      <c r="M13" s="28">
        <f t="shared" si="3"/>
        <v>-3.1746000000000003E-2</v>
      </c>
      <c r="N13" s="30" t="str">
        <f t="shared" si="0"/>
        <v>M</v>
      </c>
      <c r="O13" s="30" t="str">
        <f t="shared" si="1"/>
        <v>M</v>
      </c>
      <c r="P13" s="30" t="str">
        <f t="shared" si="2"/>
        <v>M</v>
      </c>
    </row>
    <row r="14" spans="1:16">
      <c r="A14" s="24" t="s">
        <v>42</v>
      </c>
      <c r="B14" s="2">
        <v>391593.6</v>
      </c>
      <c r="C14" s="4">
        <v>0.19450000000000001</v>
      </c>
      <c r="D14" s="6">
        <v>-0.14285709999999999</v>
      </c>
      <c r="E14">
        <v>74</v>
      </c>
      <c r="F14" s="8">
        <v>0.33632430000000002</v>
      </c>
      <c r="G14" s="9">
        <v>3.5207099999999998E-2</v>
      </c>
      <c r="H14">
        <v>0</v>
      </c>
      <c r="I14">
        <v>1</v>
      </c>
      <c r="J14">
        <v>0</v>
      </c>
      <c r="L14" s="31" t="str">
        <f>A14</f>
        <v>Indonesia</v>
      </c>
      <c r="M14" s="32">
        <f t="shared" si="3"/>
        <v>-0.14285709999999999</v>
      </c>
      <c r="N14" s="33" t="str">
        <f t="shared" si="0"/>
        <v>M</v>
      </c>
      <c r="O14" s="33" t="str">
        <f t="shared" si="1"/>
        <v>L</v>
      </c>
      <c r="P14" s="33" t="str">
        <f t="shared" si="2"/>
        <v>L</v>
      </c>
    </row>
    <row r="15" spans="1:16">
      <c r="A15" s="24" t="s">
        <v>16</v>
      </c>
      <c r="B15" s="2">
        <v>386523.1</v>
      </c>
      <c r="C15" s="4">
        <v>0.16700000000000001</v>
      </c>
      <c r="D15" s="6">
        <v>-0.3157895</v>
      </c>
      <c r="E15">
        <v>79</v>
      </c>
      <c r="F15" s="8">
        <v>0.40597220000000001</v>
      </c>
      <c r="G15" s="9">
        <v>4.9205100000000002E-2</v>
      </c>
      <c r="H15">
        <v>1</v>
      </c>
      <c r="I15">
        <v>0</v>
      </c>
      <c r="J15">
        <v>0</v>
      </c>
      <c r="M15" s="28">
        <f t="shared" si="3"/>
        <v>-0.3157895</v>
      </c>
      <c r="N15" s="30" t="str">
        <f t="shared" si="0"/>
        <v>H</v>
      </c>
      <c r="O15" s="30" t="str">
        <f t="shared" si="1"/>
        <v>H</v>
      </c>
      <c r="P15" s="30" t="str">
        <f t="shared" si="2"/>
        <v>M</v>
      </c>
    </row>
    <row r="16" spans="1:16">
      <c r="A16" s="24" t="s">
        <v>37</v>
      </c>
      <c r="B16" s="2">
        <v>370936.3</v>
      </c>
      <c r="C16" s="4">
        <v>0.14050000000000001</v>
      </c>
      <c r="D16" s="6">
        <v>-6.6666699999999995E-2</v>
      </c>
      <c r="E16">
        <v>46</v>
      </c>
      <c r="F16" s="8">
        <v>0.37414969999999997</v>
      </c>
      <c r="G16" s="9">
        <v>4.4822300000000002E-2</v>
      </c>
      <c r="H16">
        <v>0</v>
      </c>
      <c r="I16">
        <v>1</v>
      </c>
      <c r="J16">
        <v>0</v>
      </c>
      <c r="L16" s="31" t="str">
        <f>A16</f>
        <v>Brazil</v>
      </c>
      <c r="M16" s="32">
        <f t="shared" si="3"/>
        <v>-6.6666699999999995E-2</v>
      </c>
      <c r="N16" s="33" t="str">
        <f t="shared" si="0"/>
        <v>M</v>
      </c>
      <c r="O16" s="33" t="str">
        <f t="shared" si="1"/>
        <v>M</v>
      </c>
      <c r="P16" s="33" t="str">
        <f t="shared" si="2"/>
        <v>M</v>
      </c>
    </row>
    <row r="17" spans="1:16">
      <c r="A17" s="24" t="s">
        <v>0</v>
      </c>
      <c r="B17" s="2">
        <v>370795.2</v>
      </c>
      <c r="C17" s="4">
        <v>0.38650000000000001</v>
      </c>
      <c r="D17" s="6">
        <v>-0.3043478</v>
      </c>
      <c r="E17">
        <v>167</v>
      </c>
      <c r="F17" s="8">
        <v>0.35172490000000001</v>
      </c>
      <c r="G17" s="9">
        <v>3.4898800000000001E-2</v>
      </c>
      <c r="H17">
        <v>1</v>
      </c>
      <c r="I17">
        <v>1</v>
      </c>
      <c r="J17">
        <v>1</v>
      </c>
      <c r="M17" s="28">
        <f t="shared" si="3"/>
        <v>-0.3043478</v>
      </c>
      <c r="N17" s="30" t="str">
        <f t="shared" si="0"/>
        <v>H</v>
      </c>
      <c r="O17" s="30" t="str">
        <f t="shared" si="1"/>
        <v>M</v>
      </c>
      <c r="P17" s="30" t="str">
        <f t="shared" si="2"/>
        <v>L</v>
      </c>
    </row>
    <row r="18" spans="1:16">
      <c r="A18" s="24" t="s">
        <v>9</v>
      </c>
      <c r="B18" s="2">
        <v>337676.79999999999</v>
      </c>
      <c r="C18" s="4">
        <v>0.13100000000000001</v>
      </c>
      <c r="D18" s="6">
        <v>-0.375</v>
      </c>
      <c r="E18">
        <v>94</v>
      </c>
      <c r="F18" s="8">
        <v>0.38124799999999998</v>
      </c>
      <c r="G18" s="9">
        <v>5.05513E-2</v>
      </c>
      <c r="H18">
        <v>1</v>
      </c>
      <c r="I18">
        <v>1</v>
      </c>
      <c r="J18">
        <v>1</v>
      </c>
      <c r="M18" s="28">
        <f t="shared" si="3"/>
        <v>-0.375</v>
      </c>
      <c r="N18" s="30" t="str">
        <f t="shared" si="0"/>
        <v>H</v>
      </c>
      <c r="O18" s="30" t="str">
        <f t="shared" si="1"/>
        <v>M</v>
      </c>
      <c r="P18" s="30" t="str">
        <f t="shared" si="2"/>
        <v>M</v>
      </c>
    </row>
    <row r="19" spans="1:16">
      <c r="A19" s="24" t="s">
        <v>25</v>
      </c>
      <c r="B19" s="2">
        <v>295351.40000000002</v>
      </c>
      <c r="C19" s="4">
        <v>0.35949999999999999</v>
      </c>
      <c r="D19" s="6">
        <v>-0.5</v>
      </c>
      <c r="E19">
        <v>44</v>
      </c>
      <c r="F19" s="8">
        <v>0.3679847</v>
      </c>
      <c r="G19" s="9">
        <v>5.2402200000000003E-2</v>
      </c>
      <c r="H19">
        <v>1</v>
      </c>
      <c r="I19">
        <v>1</v>
      </c>
      <c r="J19">
        <v>0</v>
      </c>
      <c r="M19" s="28">
        <f t="shared" si="3"/>
        <v>-0.5</v>
      </c>
      <c r="N19" s="30" t="str">
        <f t="shared" si="0"/>
        <v>M</v>
      </c>
      <c r="O19" s="30" t="str">
        <f t="shared" si="1"/>
        <v>M</v>
      </c>
      <c r="P19" s="30" t="str">
        <f t="shared" si="2"/>
        <v>H</v>
      </c>
    </row>
    <row r="20" spans="1:16">
      <c r="A20" s="24" t="s">
        <v>29</v>
      </c>
      <c r="B20" s="2">
        <v>276585</v>
      </c>
      <c r="C20" s="4">
        <v>0.17599999999999999</v>
      </c>
      <c r="D20" s="6">
        <v>-0.38095240000000002</v>
      </c>
      <c r="E20">
        <v>132</v>
      </c>
      <c r="F20" s="8">
        <v>0.35335640000000001</v>
      </c>
      <c r="G20" s="9">
        <v>5.1954800000000002E-2</v>
      </c>
      <c r="H20">
        <v>1</v>
      </c>
      <c r="I20">
        <v>1</v>
      </c>
      <c r="J20">
        <v>0</v>
      </c>
      <c r="M20" s="28">
        <f t="shared" si="3"/>
        <v>-0.38095240000000002</v>
      </c>
      <c r="N20" s="30" t="str">
        <f t="shared" si="0"/>
        <v>H</v>
      </c>
      <c r="O20" s="30" t="str">
        <f t="shared" si="1"/>
        <v>M</v>
      </c>
      <c r="P20" s="30" t="str">
        <f t="shared" si="2"/>
        <v>M</v>
      </c>
    </row>
    <row r="21" spans="1:16">
      <c r="A21" s="24" t="s">
        <v>32</v>
      </c>
      <c r="B21" s="2">
        <v>272818</v>
      </c>
      <c r="C21" s="4">
        <v>0.18049999999999999</v>
      </c>
      <c r="D21" s="6">
        <v>-0.23809520000000001</v>
      </c>
      <c r="E21">
        <v>36</v>
      </c>
      <c r="F21" s="8">
        <v>0.3428099</v>
      </c>
      <c r="G21" s="9">
        <v>4.6939300000000003E-2</v>
      </c>
      <c r="H21">
        <v>0</v>
      </c>
      <c r="I21">
        <v>1</v>
      </c>
      <c r="J21">
        <v>0</v>
      </c>
      <c r="M21" s="28">
        <f t="shared" si="3"/>
        <v>-0.23809520000000001</v>
      </c>
      <c r="N21" s="30" t="str">
        <f t="shared" si="0"/>
        <v>L</v>
      </c>
      <c r="O21" s="30" t="str">
        <f t="shared" si="1"/>
        <v>L</v>
      </c>
      <c r="P21" s="30" t="str">
        <f t="shared" si="2"/>
        <v>M</v>
      </c>
    </row>
    <row r="22" spans="1:16">
      <c r="A22" s="24" t="s">
        <v>22</v>
      </c>
      <c r="B22" s="2">
        <v>160870.70000000001</v>
      </c>
      <c r="C22" s="4">
        <v>0.2</v>
      </c>
      <c r="D22" s="6">
        <v>-0.3043478</v>
      </c>
      <c r="E22">
        <v>84</v>
      </c>
      <c r="F22" s="8">
        <v>0.38038450000000001</v>
      </c>
      <c r="G22" s="9">
        <v>4.2771200000000002E-2</v>
      </c>
      <c r="H22">
        <v>1</v>
      </c>
      <c r="I22">
        <v>0</v>
      </c>
      <c r="J22">
        <v>0</v>
      </c>
      <c r="M22" s="28">
        <f t="shared" si="3"/>
        <v>-0.3043478</v>
      </c>
      <c r="N22" s="30" t="str">
        <f t="shared" si="0"/>
        <v>H</v>
      </c>
      <c r="O22" s="30" t="str">
        <f t="shared" si="1"/>
        <v>M</v>
      </c>
      <c r="P22" s="30" t="str">
        <f t="shared" si="2"/>
        <v>L</v>
      </c>
    </row>
    <row r="23" spans="1:16">
      <c r="A23" s="24" t="s">
        <v>5</v>
      </c>
      <c r="B23" s="2">
        <v>109850</v>
      </c>
      <c r="C23" s="4">
        <v>0.35399999999999998</v>
      </c>
      <c r="D23" s="6">
        <v>-0.54901960000000005</v>
      </c>
      <c r="E23">
        <v>25</v>
      </c>
      <c r="F23" s="8">
        <v>0.39646199999999998</v>
      </c>
      <c r="G23" s="9">
        <v>5.5765000000000002E-2</v>
      </c>
      <c r="H23">
        <v>1</v>
      </c>
      <c r="I23">
        <v>0</v>
      </c>
      <c r="J23">
        <v>0</v>
      </c>
      <c r="M23" s="28">
        <f t="shared" si="3"/>
        <v>-0.54901960000000005</v>
      </c>
      <c r="N23" s="30" t="str">
        <f t="shared" si="0"/>
        <v>L</v>
      </c>
      <c r="O23" s="30" t="str">
        <f t="shared" si="1"/>
        <v>H</v>
      </c>
      <c r="P23" s="30" t="str">
        <f t="shared" si="2"/>
        <v>H</v>
      </c>
    </row>
    <row r="24" spans="1:16">
      <c r="A24" s="24" t="s">
        <v>2</v>
      </c>
      <c r="B24" s="2">
        <v>100241.4</v>
      </c>
      <c r="C24" s="4">
        <v>0.21099999999999999</v>
      </c>
      <c r="D24" s="6">
        <v>-0.42857139999999999</v>
      </c>
      <c r="E24">
        <v>31</v>
      </c>
      <c r="F24" s="8">
        <v>0.33527699999999999</v>
      </c>
      <c r="G24" s="9">
        <v>4.3242299999999997E-2</v>
      </c>
      <c r="H24">
        <v>1</v>
      </c>
      <c r="I24">
        <v>1</v>
      </c>
      <c r="J24">
        <v>0</v>
      </c>
      <c r="M24" s="28">
        <f t="shared" si="3"/>
        <v>-0.42857139999999999</v>
      </c>
      <c r="N24" s="30" t="str">
        <f t="shared" si="0"/>
        <v>L</v>
      </c>
      <c r="O24" s="30" t="str">
        <f t="shared" si="1"/>
        <v>L</v>
      </c>
      <c r="P24" s="30" t="str">
        <f t="shared" si="2"/>
        <v>M</v>
      </c>
    </row>
    <row r="25" spans="1:16">
      <c r="A25" s="24" t="s">
        <v>11</v>
      </c>
      <c r="B25" s="2">
        <v>80663.25</v>
      </c>
      <c r="C25" s="4">
        <v>0.247</v>
      </c>
      <c r="D25" s="6">
        <v>-0.36666670000000001</v>
      </c>
      <c r="E25">
        <v>30</v>
      </c>
      <c r="F25" s="8">
        <v>0.4372124</v>
      </c>
      <c r="G25" s="9">
        <v>5.0923299999999998E-2</v>
      </c>
      <c r="H25">
        <v>1</v>
      </c>
      <c r="I25">
        <v>1</v>
      </c>
      <c r="J25">
        <v>0</v>
      </c>
      <c r="M25" s="28">
        <f t="shared" si="3"/>
        <v>-0.36666670000000001</v>
      </c>
      <c r="N25" s="30" t="str">
        <f t="shared" si="0"/>
        <v>L</v>
      </c>
      <c r="O25" s="30" t="str">
        <f t="shared" si="1"/>
        <v>H</v>
      </c>
      <c r="P25" s="30" t="str">
        <f t="shared" si="2"/>
        <v>M</v>
      </c>
    </row>
    <row r="26" spans="1:16">
      <c r="A26" s="24" t="s">
        <v>4</v>
      </c>
      <c r="B26" s="2">
        <v>67791.28</v>
      </c>
      <c r="C26" s="4">
        <v>0.20300000000000001</v>
      </c>
      <c r="D26" s="6">
        <v>-4.5454599999999998E-2</v>
      </c>
      <c r="E26">
        <v>32</v>
      </c>
      <c r="F26" s="8">
        <v>0.35626980000000003</v>
      </c>
      <c r="G26" s="9">
        <v>7.5734800000000005E-2</v>
      </c>
      <c r="H26">
        <v>0</v>
      </c>
      <c r="I26">
        <v>1</v>
      </c>
      <c r="J26">
        <v>0</v>
      </c>
      <c r="M26" s="28">
        <f t="shared" si="3"/>
        <v>-4.5454599999999998E-2</v>
      </c>
      <c r="N26" s="30" t="str">
        <f t="shared" si="0"/>
        <v>L</v>
      </c>
      <c r="O26" s="30" t="str">
        <f t="shared" si="1"/>
        <v>M</v>
      </c>
      <c r="P26" s="30" t="str">
        <f t="shared" si="2"/>
        <v>H</v>
      </c>
    </row>
    <row r="27" spans="1:16">
      <c r="A27" s="24" t="s">
        <v>1</v>
      </c>
      <c r="B27" s="2">
        <v>66200.75</v>
      </c>
      <c r="C27" s="4">
        <v>0.16400000000000001</v>
      </c>
      <c r="D27" s="6">
        <v>-0.22222230000000001</v>
      </c>
      <c r="E27">
        <v>56</v>
      </c>
      <c r="F27" s="8">
        <v>0.34992279999999998</v>
      </c>
      <c r="G27" s="9">
        <v>3.7784699999999997E-2</v>
      </c>
      <c r="H27">
        <v>1</v>
      </c>
      <c r="I27">
        <v>0</v>
      </c>
      <c r="J27">
        <v>0</v>
      </c>
      <c r="M27" s="28">
        <f t="shared" si="3"/>
        <v>-0.22222230000000001</v>
      </c>
      <c r="N27" s="30" t="str">
        <f t="shared" si="0"/>
        <v>M</v>
      </c>
      <c r="O27" s="30" t="str">
        <f t="shared" si="1"/>
        <v>M</v>
      </c>
      <c r="P27" s="30" t="str">
        <f t="shared" si="2"/>
        <v>L</v>
      </c>
    </row>
    <row r="28" spans="1:16">
      <c r="A28" s="24" t="s">
        <v>15</v>
      </c>
      <c r="B28" s="2">
        <v>62663.46</v>
      </c>
      <c r="C28" s="4">
        <v>0.26100000000000001</v>
      </c>
      <c r="D28" s="6">
        <v>-0.4</v>
      </c>
      <c r="E28">
        <v>15</v>
      </c>
      <c r="F28" s="8">
        <v>0.44888889999999998</v>
      </c>
      <c r="G28" s="9">
        <v>7.1598499999999995E-2</v>
      </c>
      <c r="H28">
        <v>0</v>
      </c>
      <c r="I28">
        <v>1</v>
      </c>
      <c r="J28">
        <v>0</v>
      </c>
      <c r="L28" s="31" t="str">
        <f>A28</f>
        <v>Israel</v>
      </c>
      <c r="M28" s="32">
        <f t="shared" si="3"/>
        <v>-0.4</v>
      </c>
      <c r="N28" s="33" t="str">
        <f t="shared" si="0"/>
        <v>L</v>
      </c>
      <c r="O28" s="33" t="str">
        <f t="shared" si="1"/>
        <v>H</v>
      </c>
      <c r="P28" s="33" t="str">
        <f t="shared" si="2"/>
        <v>H</v>
      </c>
    </row>
    <row r="29" spans="1:16">
      <c r="A29" s="24" t="s">
        <v>35</v>
      </c>
      <c r="B29" s="2">
        <v>61451.55</v>
      </c>
      <c r="C29" s="4">
        <v>0.126</v>
      </c>
      <c r="D29" s="6">
        <v>-0.3125</v>
      </c>
      <c r="E29">
        <v>31</v>
      </c>
      <c r="F29" s="8">
        <v>0.35209879999999999</v>
      </c>
      <c r="G29" s="9">
        <v>4.76462E-2</v>
      </c>
      <c r="H29">
        <v>0</v>
      </c>
      <c r="I29">
        <v>1</v>
      </c>
      <c r="J29">
        <v>0</v>
      </c>
      <c r="M29" s="28">
        <f t="shared" si="3"/>
        <v>-0.3125</v>
      </c>
      <c r="N29" s="30" t="str">
        <f t="shared" si="0"/>
        <v>L</v>
      </c>
      <c r="O29" s="30" t="str">
        <f t="shared" si="1"/>
        <v>M</v>
      </c>
      <c r="P29" s="30" t="str">
        <f t="shared" si="2"/>
        <v>M</v>
      </c>
    </row>
    <row r="30" spans="1:16">
      <c r="A30" s="24" t="s">
        <v>8</v>
      </c>
      <c r="B30" s="2">
        <v>54356.22</v>
      </c>
      <c r="C30" s="4">
        <v>0.24099999999999999</v>
      </c>
      <c r="D30" s="6">
        <v>-0.42857139999999999</v>
      </c>
      <c r="E30">
        <v>52</v>
      </c>
      <c r="F30" s="8">
        <v>0.41998269999999999</v>
      </c>
      <c r="G30" s="9">
        <v>5.1062900000000001E-2</v>
      </c>
      <c r="H30">
        <v>1</v>
      </c>
      <c r="I30">
        <v>1</v>
      </c>
      <c r="J30">
        <v>1</v>
      </c>
      <c r="M30" s="28">
        <f t="shared" si="3"/>
        <v>-0.42857139999999999</v>
      </c>
      <c r="N30" s="30" t="str">
        <f t="shared" si="0"/>
        <v>M</v>
      </c>
      <c r="O30" s="30" t="str">
        <f t="shared" si="1"/>
        <v>H</v>
      </c>
      <c r="P30" s="30" t="str">
        <f t="shared" si="2"/>
        <v>M</v>
      </c>
    </row>
    <row r="31" spans="1:16">
      <c r="A31" s="24" t="s">
        <v>26</v>
      </c>
      <c r="B31" s="2">
        <v>51571.59</v>
      </c>
      <c r="C31" s="4">
        <v>0.16500000000000001</v>
      </c>
      <c r="D31" s="6">
        <v>-0.368421</v>
      </c>
      <c r="E31">
        <v>93</v>
      </c>
      <c r="F31" s="8">
        <v>0.523343</v>
      </c>
      <c r="G31" s="9">
        <v>5.7666200000000001E-2</v>
      </c>
      <c r="H31">
        <v>1</v>
      </c>
      <c r="I31">
        <v>0</v>
      </c>
      <c r="J31">
        <v>0</v>
      </c>
      <c r="M31" s="28">
        <f t="shared" si="3"/>
        <v>-0.368421</v>
      </c>
      <c r="N31" s="30" t="str">
        <f t="shared" si="0"/>
        <v>H</v>
      </c>
      <c r="O31" s="30" t="str">
        <f t="shared" si="1"/>
        <v>H</v>
      </c>
      <c r="P31" s="30" t="str">
        <f t="shared" si="2"/>
        <v>H</v>
      </c>
    </row>
    <row r="32" spans="1:16">
      <c r="A32" s="24" t="s">
        <v>12</v>
      </c>
      <c r="B32" s="2">
        <v>48678</v>
      </c>
      <c r="C32" s="4">
        <v>0.20300000000000001</v>
      </c>
      <c r="D32" s="6">
        <v>-0.46428570000000002</v>
      </c>
      <c r="E32">
        <v>46</v>
      </c>
      <c r="F32" s="8">
        <v>0.42219830000000003</v>
      </c>
      <c r="G32" s="9">
        <v>4.8854599999999998E-2</v>
      </c>
      <c r="H32">
        <v>1</v>
      </c>
      <c r="I32">
        <v>0</v>
      </c>
      <c r="J32">
        <v>0</v>
      </c>
      <c r="M32" s="28">
        <f t="shared" si="3"/>
        <v>-0.46428570000000002</v>
      </c>
      <c r="N32" s="30" t="str">
        <f t="shared" si="0"/>
        <v>M</v>
      </c>
      <c r="O32" s="30" t="str">
        <f t="shared" si="1"/>
        <v>H</v>
      </c>
      <c r="P32" s="30" t="str">
        <f t="shared" si="2"/>
        <v>M</v>
      </c>
    </row>
    <row r="33" spans="1:16">
      <c r="A33" s="24" t="s">
        <v>30</v>
      </c>
      <c r="B33" s="2">
        <v>43898.53</v>
      </c>
      <c r="C33" s="4">
        <v>0.1065</v>
      </c>
      <c r="D33" s="6">
        <v>-0.6</v>
      </c>
      <c r="E33">
        <v>68</v>
      </c>
      <c r="F33" s="8">
        <v>0.39555560000000001</v>
      </c>
      <c r="G33" s="9">
        <v>6.5978499999999995E-2</v>
      </c>
      <c r="H33">
        <v>1</v>
      </c>
      <c r="I33">
        <v>0</v>
      </c>
      <c r="J33">
        <v>1</v>
      </c>
      <c r="M33" s="28">
        <f t="shared" si="3"/>
        <v>-0.6</v>
      </c>
      <c r="N33" s="30" t="str">
        <f t="shared" si="0"/>
        <v>M</v>
      </c>
      <c r="O33" s="30" t="str">
        <f t="shared" si="1"/>
        <v>M</v>
      </c>
      <c r="P33" s="30" t="str">
        <f t="shared" si="2"/>
        <v>H</v>
      </c>
    </row>
    <row r="34" spans="1:16">
      <c r="A34" s="24" t="s">
        <v>6</v>
      </c>
      <c r="B34" s="2">
        <v>43752.51</v>
      </c>
      <c r="C34" s="4">
        <v>0.16700000000000001</v>
      </c>
      <c r="D34" s="6">
        <v>-0.57142850000000001</v>
      </c>
      <c r="E34">
        <v>44</v>
      </c>
      <c r="F34" s="8">
        <v>0.34754049999999997</v>
      </c>
      <c r="G34" s="9">
        <v>3.8711299999999997E-2</v>
      </c>
      <c r="H34">
        <v>1</v>
      </c>
      <c r="I34">
        <v>1</v>
      </c>
      <c r="J34">
        <v>1</v>
      </c>
      <c r="M34" s="28">
        <f t="shared" si="3"/>
        <v>-0.57142850000000001</v>
      </c>
      <c r="N34" s="30" t="str">
        <f t="shared" si="0"/>
        <v>M</v>
      </c>
      <c r="O34" s="30" t="str">
        <f t="shared" si="1"/>
        <v>L</v>
      </c>
      <c r="P34" s="30" t="str">
        <f t="shared" si="2"/>
        <v>L</v>
      </c>
    </row>
    <row r="35" spans="1:16">
      <c r="A35" s="24" t="s">
        <v>31</v>
      </c>
      <c r="B35" s="2">
        <v>40731.57</v>
      </c>
      <c r="C35" s="4">
        <v>8.4500000000000006E-2</v>
      </c>
      <c r="D35" s="6">
        <v>-0.4</v>
      </c>
      <c r="E35">
        <v>35</v>
      </c>
      <c r="F35" s="8">
        <v>0.3905305</v>
      </c>
      <c r="G35" s="9">
        <v>5.4944800000000002E-2</v>
      </c>
      <c r="H35">
        <v>1</v>
      </c>
      <c r="I35">
        <v>1</v>
      </c>
      <c r="J35">
        <v>0</v>
      </c>
      <c r="M35" s="28">
        <f t="shared" si="3"/>
        <v>-0.4</v>
      </c>
      <c r="N35" s="30" t="str">
        <f t="shared" si="0"/>
        <v>L</v>
      </c>
      <c r="O35" s="30" t="str">
        <f t="shared" si="1"/>
        <v>M</v>
      </c>
      <c r="P35" s="30" t="str">
        <f t="shared" si="2"/>
        <v>H</v>
      </c>
    </row>
    <row r="36" spans="1:16">
      <c r="A36" s="24" t="s">
        <v>14</v>
      </c>
      <c r="B36" s="2">
        <v>39185.769999999997</v>
      </c>
      <c r="C36" s="4">
        <v>0.161</v>
      </c>
      <c r="D36" s="6">
        <v>-0.65217389999999997</v>
      </c>
      <c r="E36">
        <v>80</v>
      </c>
      <c r="F36" s="8">
        <v>0.40080739999999998</v>
      </c>
      <c r="G36" s="9">
        <v>6.0392399999999999E-2</v>
      </c>
      <c r="H36">
        <v>1</v>
      </c>
      <c r="I36">
        <v>0</v>
      </c>
      <c r="J36">
        <v>1</v>
      </c>
      <c r="M36" s="28">
        <f t="shared" si="3"/>
        <v>-0.65217389999999997</v>
      </c>
      <c r="N36" s="30" t="str">
        <f t="shared" si="0"/>
        <v>H</v>
      </c>
      <c r="O36" s="30" t="str">
        <f t="shared" si="1"/>
        <v>H</v>
      </c>
      <c r="P36" s="30" t="str">
        <f t="shared" si="2"/>
        <v>H</v>
      </c>
    </row>
    <row r="37" spans="1:16">
      <c r="A37" s="24" t="s">
        <v>24</v>
      </c>
      <c r="B37" s="2">
        <v>35972.65</v>
      </c>
      <c r="C37" s="4">
        <v>0.126</v>
      </c>
      <c r="D37" s="6">
        <v>-0.15384610000000001</v>
      </c>
      <c r="E37">
        <v>39</v>
      </c>
      <c r="F37" s="8">
        <v>0.49426019999999998</v>
      </c>
      <c r="G37" s="9">
        <v>2.6077699999999999E-2</v>
      </c>
      <c r="H37">
        <v>1</v>
      </c>
      <c r="I37">
        <v>1</v>
      </c>
      <c r="J37">
        <v>1</v>
      </c>
      <c r="L37" s="31" t="str">
        <f>A37</f>
        <v>Norway</v>
      </c>
      <c r="M37" s="32">
        <f t="shared" si="3"/>
        <v>-0.15384610000000001</v>
      </c>
      <c r="N37" s="33" t="str">
        <f t="shared" si="0"/>
        <v>M</v>
      </c>
      <c r="O37" s="33" t="str">
        <f t="shared" si="1"/>
        <v>H</v>
      </c>
      <c r="P37" s="33" t="str">
        <f t="shared" si="2"/>
        <v>L</v>
      </c>
    </row>
    <row r="38" spans="1:16">
      <c r="A38" s="24" t="s">
        <v>27</v>
      </c>
      <c r="B38" s="2">
        <v>33759.72</v>
      </c>
      <c r="C38" s="4">
        <v>0.26350000000000001</v>
      </c>
      <c r="D38" s="6">
        <v>-0.61904760000000003</v>
      </c>
      <c r="E38">
        <v>45</v>
      </c>
      <c r="F38" s="8">
        <v>0.33928570000000002</v>
      </c>
      <c r="G38" s="9">
        <v>4.00779E-2</v>
      </c>
      <c r="H38">
        <v>1</v>
      </c>
      <c r="I38">
        <v>0</v>
      </c>
      <c r="J38">
        <v>0</v>
      </c>
      <c r="M38" s="28">
        <f t="shared" si="3"/>
        <v>-0.61904760000000003</v>
      </c>
      <c r="N38" s="30" t="str">
        <f t="shared" si="0"/>
        <v>M</v>
      </c>
      <c r="O38" s="30" t="str">
        <f t="shared" si="1"/>
        <v>L</v>
      </c>
      <c r="P38" s="30" t="str">
        <f t="shared" si="2"/>
        <v>L</v>
      </c>
    </row>
    <row r="39" spans="1:16">
      <c r="A39" s="24" t="s">
        <v>23</v>
      </c>
      <c r="B39" s="2">
        <v>31652.3</v>
      </c>
      <c r="C39" s="4">
        <v>0.2135</v>
      </c>
      <c r="D39" s="6">
        <v>-0.34615380000000001</v>
      </c>
      <c r="E39">
        <v>54</v>
      </c>
      <c r="F39" s="8">
        <v>0.33546710000000002</v>
      </c>
      <c r="G39" s="9">
        <v>5.06396E-2</v>
      </c>
      <c r="H39">
        <v>1</v>
      </c>
      <c r="I39">
        <v>0</v>
      </c>
      <c r="J39">
        <v>1</v>
      </c>
      <c r="M39" s="28">
        <f t="shared" si="3"/>
        <v>-0.34615380000000001</v>
      </c>
      <c r="N39" s="30" t="str">
        <f t="shared" si="0"/>
        <v>M</v>
      </c>
      <c r="O39" s="30" t="str">
        <f t="shared" si="1"/>
        <v>L</v>
      </c>
      <c r="P39" s="30" t="str">
        <f t="shared" si="2"/>
        <v>M</v>
      </c>
    </row>
    <row r="40" spans="1:16">
      <c r="A40" s="24" t="s">
        <v>7</v>
      </c>
      <c r="B40" s="2">
        <v>16180.28</v>
      </c>
      <c r="C40" s="4">
        <v>0.47499999999999998</v>
      </c>
      <c r="D40" s="6">
        <v>-0.6612903</v>
      </c>
      <c r="E40">
        <v>35</v>
      </c>
      <c r="F40" s="8">
        <v>0.61357340000000005</v>
      </c>
      <c r="G40" s="9">
        <v>6.9319099999999995E-2</v>
      </c>
      <c r="H40">
        <v>1</v>
      </c>
      <c r="I40">
        <v>0</v>
      </c>
      <c r="J40">
        <v>0</v>
      </c>
      <c r="L40" s="31" t="str">
        <f>A40</f>
        <v>Estonia</v>
      </c>
      <c r="M40" s="32">
        <f t="shared" si="3"/>
        <v>-0.6612903</v>
      </c>
      <c r="N40" s="33" t="str">
        <f t="shared" si="0"/>
        <v>L</v>
      </c>
      <c r="O40" s="33" t="str">
        <f t="shared" si="1"/>
        <v>H</v>
      </c>
      <c r="P40" s="33" t="str">
        <f t="shared" si="2"/>
        <v>H</v>
      </c>
    </row>
    <row r="41" spans="1:16">
      <c r="A41" s="24" t="s">
        <v>28</v>
      </c>
      <c r="B41" s="2">
        <v>14613.29</v>
      </c>
      <c r="C41" s="4">
        <v>0.23949999999999999</v>
      </c>
      <c r="D41" s="6">
        <v>-0.41379310000000002</v>
      </c>
      <c r="E41">
        <v>9</v>
      </c>
      <c r="F41" s="8">
        <v>0.45562130000000001</v>
      </c>
      <c r="G41" s="9">
        <v>7.2980699999999996E-2</v>
      </c>
      <c r="H41">
        <v>1</v>
      </c>
      <c r="I41">
        <v>0</v>
      </c>
      <c r="J41">
        <v>0</v>
      </c>
      <c r="M41" s="28">
        <f t="shared" si="3"/>
        <v>-0.41379310000000002</v>
      </c>
      <c r="N41" s="30" t="str">
        <f t="shared" si="0"/>
        <v>L</v>
      </c>
      <c r="O41" s="30" t="str">
        <f t="shared" si="1"/>
        <v>H</v>
      </c>
      <c r="P41" s="30" t="str">
        <f t="shared" si="2"/>
        <v>H</v>
      </c>
    </row>
    <row r="42" spans="1:16">
      <c r="A42" s="24" t="s">
        <v>36</v>
      </c>
      <c r="B42" s="2">
        <v>11362.04</v>
      </c>
      <c r="C42" s="4">
        <v>0.16450000000000001</v>
      </c>
      <c r="D42" s="6">
        <v>-0.47826089999999999</v>
      </c>
      <c r="E42">
        <v>20</v>
      </c>
      <c r="F42" s="8">
        <v>0.45562130000000001</v>
      </c>
      <c r="G42" s="9">
        <v>2.6617600000000002E-2</v>
      </c>
      <c r="H42">
        <v>1</v>
      </c>
      <c r="I42">
        <v>1</v>
      </c>
      <c r="J42">
        <v>0</v>
      </c>
      <c r="M42" s="28">
        <f t="shared" si="3"/>
        <v>-0.47826089999999999</v>
      </c>
      <c r="N42" s="30" t="str">
        <f t="shared" si="0"/>
        <v>L</v>
      </c>
      <c r="O42" s="30" t="str">
        <f t="shared" si="1"/>
        <v>H</v>
      </c>
      <c r="P42" s="30" t="str">
        <f t="shared" si="2"/>
        <v>L</v>
      </c>
    </row>
    <row r="43" spans="1:16">
      <c r="A43" s="24" t="s">
        <v>20</v>
      </c>
      <c r="B43" s="2">
        <v>9798.759</v>
      </c>
      <c r="C43" s="4">
        <v>0.19600000000000001</v>
      </c>
      <c r="D43" s="6">
        <v>-0.3333333</v>
      </c>
      <c r="E43">
        <v>38</v>
      </c>
      <c r="F43" s="8">
        <v>0.3645834</v>
      </c>
      <c r="G43" s="9">
        <v>3.90391E-2</v>
      </c>
      <c r="H43">
        <v>1</v>
      </c>
      <c r="I43">
        <v>1</v>
      </c>
      <c r="J43">
        <v>0</v>
      </c>
      <c r="M43" s="28">
        <f t="shared" si="3"/>
        <v>-0.3333333</v>
      </c>
      <c r="N43" s="30" t="str">
        <f t="shared" si="0"/>
        <v>M</v>
      </c>
      <c r="O43" s="30" t="str">
        <f t="shared" si="1"/>
        <v>M</v>
      </c>
      <c r="P43" s="30" t="str">
        <f t="shared" si="2"/>
        <v>L</v>
      </c>
    </row>
    <row r="44" spans="1:16">
      <c r="A44" s="24" t="s">
        <v>19</v>
      </c>
      <c r="B44" s="2">
        <v>7299.4089999999997</v>
      </c>
      <c r="C44" s="4">
        <v>0.17150000000000001</v>
      </c>
      <c r="D44" s="6">
        <v>-0.4583333</v>
      </c>
      <c r="E44">
        <v>19</v>
      </c>
      <c r="F44" s="8">
        <v>0.61937719999999996</v>
      </c>
      <c r="G44" s="9">
        <v>6.6160300000000005E-2</v>
      </c>
      <c r="H44">
        <v>1</v>
      </c>
      <c r="I44">
        <v>0</v>
      </c>
      <c r="J44">
        <v>0</v>
      </c>
      <c r="M44" s="28">
        <f t="shared" si="3"/>
        <v>-0.4583333</v>
      </c>
      <c r="N44" s="30" t="str">
        <f t="shared" si="0"/>
        <v>L</v>
      </c>
      <c r="O44" s="30" t="str">
        <f t="shared" si="1"/>
        <v>H</v>
      </c>
      <c r="P44" s="30" t="str">
        <f t="shared" si="2"/>
        <v>H</v>
      </c>
    </row>
    <row r="45" spans="1:16">
      <c r="A45" s="25" t="s">
        <v>13</v>
      </c>
      <c r="B45" s="3">
        <v>2020.7650000000001</v>
      </c>
      <c r="C45" s="5">
        <v>0.14199999999999999</v>
      </c>
      <c r="D45" s="7">
        <v>-0.55000000000000004</v>
      </c>
      <c r="E45" s="1">
        <v>4</v>
      </c>
      <c r="F45" s="10">
        <v>1</v>
      </c>
      <c r="G45" s="11">
        <v>0.15507319999999999</v>
      </c>
      <c r="H45" s="1">
        <v>1</v>
      </c>
      <c r="I45" s="1">
        <v>0</v>
      </c>
      <c r="J45" s="1">
        <v>0</v>
      </c>
      <c r="M45" s="28">
        <f t="shared" si="3"/>
        <v>-0.55000000000000004</v>
      </c>
      <c r="N45" s="30" t="str">
        <f t="shared" si="0"/>
        <v>L</v>
      </c>
      <c r="O45" s="30" t="str">
        <f t="shared" si="1"/>
        <v>H</v>
      </c>
      <c r="P45" s="30" t="str">
        <f t="shared" si="2"/>
        <v>H</v>
      </c>
    </row>
    <row r="46" spans="1:16" ht="45.6" customHeight="1">
      <c r="A46" s="82" t="s">
        <v>46</v>
      </c>
      <c r="B46" s="82"/>
      <c r="C46" s="82"/>
      <c r="D46" s="82"/>
      <c r="E46" s="82"/>
      <c r="F46" s="82"/>
      <c r="G46" s="82"/>
      <c r="H46" s="82"/>
      <c r="I46" s="82"/>
      <c r="J46" s="82"/>
    </row>
    <row r="48" spans="1:16">
      <c r="A48" s="20" t="s">
        <v>68</v>
      </c>
      <c r="B48" s="12"/>
      <c r="C48" s="13"/>
      <c r="D48" s="14"/>
      <c r="F48" s="8"/>
      <c r="G48" s="8"/>
    </row>
    <row r="49" spans="1:10">
      <c r="A49" s="20" t="s">
        <v>67</v>
      </c>
      <c r="B49" s="35">
        <f>AVERAGE(B3:B45)</f>
        <v>547850.17425581405</v>
      </c>
      <c r="C49" s="34">
        <f>AVERAGE(C3:C45)</f>
        <v>0.24587209302325577</v>
      </c>
      <c r="D49" s="14">
        <f t="shared" ref="D49:J49" si="4">AVERAGE(D3:D45)</f>
        <v>-0.36592356976744184</v>
      </c>
      <c r="E49" s="36">
        <f t="shared" si="4"/>
        <v>67.232558139534888</v>
      </c>
      <c r="F49" s="34">
        <f t="shared" si="4"/>
        <v>0.40519203488372096</v>
      </c>
      <c r="G49" s="34">
        <f t="shared" si="4"/>
        <v>5.1959613953488366E-2</v>
      </c>
      <c r="H49" s="34">
        <f t="shared" si="4"/>
        <v>0.7441860465116279</v>
      </c>
      <c r="I49" s="34">
        <f t="shared" si="4"/>
        <v>0.60465116279069764</v>
      </c>
      <c r="J49" s="34">
        <f t="shared" si="4"/>
        <v>0.23255813953488372</v>
      </c>
    </row>
    <row r="50" spans="1:10">
      <c r="A50" s="20" t="s">
        <v>69</v>
      </c>
      <c r="B50" s="35">
        <f>STDEV(B3:B45)</f>
        <v>1323229.6217497671</v>
      </c>
      <c r="C50" s="34">
        <f t="shared" ref="C50:J50" si="5">STDEV(C3:C45)</f>
        <v>0.12812986775994745</v>
      </c>
      <c r="D50" s="14">
        <f t="shared" si="5"/>
        <v>0.15682208267172074</v>
      </c>
      <c r="E50" s="36">
        <f t="shared" si="5"/>
        <v>48.059901714671867</v>
      </c>
      <c r="F50" s="34">
        <f t="shared" si="5"/>
        <v>0.11502048115328306</v>
      </c>
      <c r="G50" s="34">
        <f t="shared" si="5"/>
        <v>2.0414135034900086E-2</v>
      </c>
      <c r="H50" s="34">
        <f t="shared" si="5"/>
        <v>0.44148144844882664</v>
      </c>
      <c r="I50" s="34">
        <f t="shared" si="5"/>
        <v>0.49471179121551506</v>
      </c>
      <c r="J50" s="34">
        <f t="shared" si="5"/>
        <v>0.42746257437545843</v>
      </c>
    </row>
    <row r="51" spans="1:10">
      <c r="A51" s="20" t="s">
        <v>48</v>
      </c>
      <c r="B51" s="35">
        <f>MIN(B3:B45)</f>
        <v>2020.7650000000001</v>
      </c>
      <c r="C51" s="34">
        <f t="shared" ref="C51:J51" si="6">MIN(C3:C45)</f>
        <v>8.4500000000000006E-2</v>
      </c>
      <c r="D51" s="14">
        <f t="shared" si="6"/>
        <v>-0.6612903</v>
      </c>
      <c r="E51" s="36">
        <f t="shared" si="6"/>
        <v>4</v>
      </c>
      <c r="F51" s="34">
        <f t="shared" si="6"/>
        <v>0.33487650000000002</v>
      </c>
      <c r="G51" s="34">
        <f t="shared" si="6"/>
        <v>2.6077699999999999E-2</v>
      </c>
      <c r="H51">
        <f t="shared" si="6"/>
        <v>0</v>
      </c>
      <c r="I51">
        <f t="shared" si="6"/>
        <v>0</v>
      </c>
      <c r="J51">
        <f t="shared" si="6"/>
        <v>0</v>
      </c>
    </row>
    <row r="52" spans="1:10">
      <c r="A52" s="20" t="s">
        <v>49</v>
      </c>
      <c r="B52" s="35">
        <f>MAX(B3:B45)</f>
        <v>7058709</v>
      </c>
      <c r="C52" s="34">
        <f t="shared" ref="C52:J52" si="7">MAX(C3:C45)</f>
        <v>0.65500000000000003</v>
      </c>
      <c r="D52" s="14">
        <f t="shared" si="7"/>
        <v>-3.1746000000000003E-2</v>
      </c>
      <c r="E52" s="36">
        <f t="shared" si="7"/>
        <v>210</v>
      </c>
      <c r="F52" s="34">
        <f t="shared" si="7"/>
        <v>1</v>
      </c>
      <c r="G52" s="34">
        <f t="shared" si="7"/>
        <v>0.15507319999999999</v>
      </c>
      <c r="H52">
        <f t="shared" si="7"/>
        <v>1</v>
      </c>
      <c r="I52">
        <f t="shared" si="7"/>
        <v>1</v>
      </c>
      <c r="J52">
        <f t="shared" si="7"/>
        <v>1</v>
      </c>
    </row>
    <row r="53" spans="1:10">
      <c r="D53" s="14"/>
    </row>
    <row r="54" spans="1:10">
      <c r="A54" s="48" t="s">
        <v>129</v>
      </c>
    </row>
    <row r="55" spans="1:10">
      <c r="A55" s="26" t="s">
        <v>48</v>
      </c>
      <c r="B55" s="16">
        <f t="shared" ref="B55:G55" si="8">MIN(B3:B45)</f>
        <v>2020.7650000000001</v>
      </c>
      <c r="C55" s="17">
        <f t="shared" si="8"/>
        <v>8.4500000000000006E-2</v>
      </c>
      <c r="D55" s="18">
        <f t="shared" si="8"/>
        <v>-0.6612903</v>
      </c>
      <c r="E55" s="15">
        <f t="shared" si="8"/>
        <v>4</v>
      </c>
      <c r="F55" s="19">
        <f t="shared" si="8"/>
        <v>0.33487650000000002</v>
      </c>
      <c r="G55" s="19">
        <f t="shared" si="8"/>
        <v>2.6077699999999999E-2</v>
      </c>
    </row>
    <row r="56" spans="1:10">
      <c r="A56" s="26" t="s">
        <v>50</v>
      </c>
      <c r="B56" s="16">
        <f>_xlfn.PERCENTILE.INC(B$3:B$45,1/3)</f>
        <v>51571.59</v>
      </c>
      <c r="C56" s="17">
        <f t="shared" ref="C56:G56" si="9">_xlfn.PERCENTILE.INC(C$3:C$45,1/3)</f>
        <v>0.17599999999999999</v>
      </c>
      <c r="D56" s="18">
        <f t="shared" si="9"/>
        <v>-0.42857139999999999</v>
      </c>
      <c r="E56" s="15">
        <f t="shared" si="9"/>
        <v>38</v>
      </c>
      <c r="F56" s="19">
        <f t="shared" si="9"/>
        <v>0.34992279999999998</v>
      </c>
      <c r="G56" s="19">
        <f t="shared" si="9"/>
        <v>4.3242299999999997E-2</v>
      </c>
    </row>
    <row r="57" spans="1:10">
      <c r="A57" s="26" t="s">
        <v>51</v>
      </c>
      <c r="B57" s="16">
        <f>_xlfn.PERCENTILE.INC(B$3:B$45,2/3)</f>
        <v>370795.2</v>
      </c>
      <c r="C57" s="17">
        <f t="shared" ref="C57:G57" si="10">_xlfn.PERCENTILE.INC(C$3:C$45,2/3)</f>
        <v>0.24099999999999999</v>
      </c>
      <c r="D57" s="18">
        <f t="shared" si="10"/>
        <v>-0.3157895</v>
      </c>
      <c r="E57" s="15">
        <f t="shared" si="10"/>
        <v>77</v>
      </c>
      <c r="F57" s="19">
        <f t="shared" si="10"/>
        <v>0.39646199999999998</v>
      </c>
      <c r="G57" s="19">
        <f t="shared" si="10"/>
        <v>5.2402200000000003E-2</v>
      </c>
    </row>
    <row r="58" spans="1:10">
      <c r="A58" s="26" t="s">
        <v>52</v>
      </c>
      <c r="B58" s="16">
        <f>_xlfn.PERCENTILE.INC(B$3:B$45,3/3)</f>
        <v>7058709</v>
      </c>
      <c r="C58" s="17">
        <f t="shared" ref="C58:G58" si="11">_xlfn.PERCENTILE.INC(C$3:C$45,3/3)</f>
        <v>0.65500000000000003</v>
      </c>
      <c r="D58" s="18">
        <f t="shared" si="11"/>
        <v>-3.1746000000000003E-2</v>
      </c>
      <c r="E58" s="15">
        <f t="shared" si="11"/>
        <v>210</v>
      </c>
      <c r="F58" s="19">
        <f t="shared" si="11"/>
        <v>1</v>
      </c>
      <c r="G58" s="19">
        <f t="shared" si="11"/>
        <v>0.15507319999999999</v>
      </c>
    </row>
    <row r="59" spans="1:10">
      <c r="A59" s="26" t="s">
        <v>49</v>
      </c>
      <c r="B59" s="16">
        <f t="shared" ref="B59:G59" si="12">MAX(B3:B45)</f>
        <v>7058709</v>
      </c>
      <c r="C59" s="17">
        <f t="shared" si="12"/>
        <v>0.65500000000000003</v>
      </c>
      <c r="D59" s="18">
        <f t="shared" si="12"/>
        <v>-3.1746000000000003E-2</v>
      </c>
      <c r="E59" s="15">
        <f t="shared" si="12"/>
        <v>210</v>
      </c>
      <c r="F59" s="19">
        <f t="shared" si="12"/>
        <v>1</v>
      </c>
      <c r="G59" s="19">
        <f t="shared" si="12"/>
        <v>0.15507319999999999</v>
      </c>
    </row>
  </sheetData>
  <sortState xmlns:xlrd2="http://schemas.microsoft.com/office/spreadsheetml/2017/richdata2" ref="A3:J45">
    <sortCondition descending="1" ref="B3:B45"/>
  </sortState>
  <mergeCells count="5">
    <mergeCell ref="B1:C1"/>
    <mergeCell ref="E1:G1"/>
    <mergeCell ref="H1:J1"/>
    <mergeCell ref="A46:J46"/>
    <mergeCell ref="N1:P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0811-B729-FD4B-8F99-9C5062042E2C}">
  <dimension ref="A1:N29"/>
  <sheetViews>
    <sheetView workbookViewId="0">
      <selection activeCell="A33" sqref="A33"/>
    </sheetView>
  </sheetViews>
  <sheetFormatPr baseColWidth="10" defaultColWidth="8.85546875" defaultRowHeight="15"/>
  <cols>
    <col min="1" max="1" width="81.85546875" bestFit="1" customWidth="1"/>
    <col min="3" max="4" width="10.42578125" bestFit="1" customWidth="1"/>
    <col min="5" max="5" width="9.42578125" bestFit="1" customWidth="1"/>
    <col min="6" max="6" width="11.42578125" bestFit="1" customWidth="1"/>
    <col min="7" max="7" width="38.42578125" bestFit="1" customWidth="1"/>
    <col min="11" max="11" width="21" bestFit="1" customWidth="1"/>
  </cols>
  <sheetData>
    <row r="1" spans="1:14">
      <c r="A1" s="45" t="s">
        <v>83</v>
      </c>
      <c r="B1" s="47" t="s">
        <v>84</v>
      </c>
      <c r="C1" s="47" t="s">
        <v>85</v>
      </c>
      <c r="D1" s="47" t="s">
        <v>86</v>
      </c>
      <c r="E1" s="47" t="s">
        <v>87</v>
      </c>
      <c r="F1" s="47" t="s">
        <v>88</v>
      </c>
      <c r="G1" s="47" t="s">
        <v>89</v>
      </c>
    </row>
    <row r="2" spans="1:14">
      <c r="A2" s="46" t="s">
        <v>90</v>
      </c>
      <c r="B2">
        <v>860</v>
      </c>
      <c r="C2" s="8">
        <v>0.2452387</v>
      </c>
      <c r="D2" s="8">
        <v>0.13432640000000001</v>
      </c>
      <c r="E2" s="8">
        <v>6.0393700000000002E-2</v>
      </c>
      <c r="F2" s="8">
        <v>0.7603202</v>
      </c>
      <c r="G2" t="s">
        <v>91</v>
      </c>
    </row>
    <row r="3" spans="1:14">
      <c r="A3" s="46" t="s">
        <v>92</v>
      </c>
      <c r="B3">
        <v>860</v>
      </c>
      <c r="C3" s="8">
        <v>-1.5280899999999999</v>
      </c>
      <c r="D3" s="8">
        <v>0.4819966</v>
      </c>
      <c r="E3" s="8">
        <v>-2.8068710000000001</v>
      </c>
      <c r="F3" s="8">
        <v>-0.27401550000000002</v>
      </c>
      <c r="G3" t="s">
        <v>93</v>
      </c>
    </row>
    <row r="4" spans="1:14">
      <c r="A4" s="46"/>
      <c r="C4" s="8"/>
      <c r="D4" s="8"/>
      <c r="E4" s="8"/>
      <c r="F4" s="8"/>
    </row>
    <row r="5" spans="1:14">
      <c r="A5" s="45" t="s">
        <v>94</v>
      </c>
    </row>
    <row r="6" spans="1:14">
      <c r="A6" s="46" t="s">
        <v>95</v>
      </c>
      <c r="B6">
        <v>860</v>
      </c>
      <c r="C6" s="8">
        <v>32.598840000000003</v>
      </c>
      <c r="D6" s="8">
        <v>35.213509999999999</v>
      </c>
      <c r="E6" s="35">
        <v>0</v>
      </c>
      <c r="F6" s="35">
        <v>210</v>
      </c>
      <c r="G6" t="s">
        <v>96</v>
      </c>
      <c r="I6" s="35"/>
      <c r="J6" s="35"/>
      <c r="L6" s="13"/>
      <c r="N6" s="13"/>
    </row>
    <row r="7" spans="1:14">
      <c r="A7" s="46" t="s">
        <v>97</v>
      </c>
      <c r="B7">
        <v>834</v>
      </c>
      <c r="C7" s="8">
        <v>0.43108239999999998</v>
      </c>
      <c r="D7" s="8">
        <v>0.14881269999999999</v>
      </c>
      <c r="E7" s="8">
        <v>0.3333334</v>
      </c>
      <c r="F7" s="35">
        <v>1</v>
      </c>
      <c r="G7" t="s">
        <v>98</v>
      </c>
      <c r="I7" s="35"/>
      <c r="J7" s="35"/>
      <c r="L7" s="13"/>
      <c r="M7" s="13"/>
    </row>
    <row r="8" spans="1:14">
      <c r="A8" s="46" t="s">
        <v>99</v>
      </c>
      <c r="B8">
        <v>838</v>
      </c>
      <c r="C8" s="8">
        <v>6.3419799999999998E-2</v>
      </c>
      <c r="D8" s="8">
        <v>4.3734700000000001E-2</v>
      </c>
      <c r="E8" s="8">
        <v>9.1399999999999999E-4</v>
      </c>
      <c r="F8" s="8">
        <v>0.53655370000000002</v>
      </c>
      <c r="G8" t="s">
        <v>100</v>
      </c>
      <c r="I8" s="35"/>
      <c r="J8" s="35"/>
      <c r="L8" s="13"/>
      <c r="M8" s="13"/>
    </row>
    <row r="9" spans="1:14">
      <c r="A9" s="46" t="s">
        <v>101</v>
      </c>
      <c r="B9">
        <v>834</v>
      </c>
      <c r="C9" s="8">
        <v>0.32630490000000001</v>
      </c>
      <c r="D9" s="8">
        <v>0.16468070000000001</v>
      </c>
      <c r="E9" s="8">
        <v>0.18518519999999999</v>
      </c>
      <c r="F9" s="35">
        <v>1</v>
      </c>
      <c r="G9" t="s">
        <v>102</v>
      </c>
      <c r="I9" s="35"/>
      <c r="J9" s="35"/>
      <c r="L9" s="13"/>
      <c r="M9" s="13"/>
    </row>
    <row r="10" spans="1:14">
      <c r="A10" s="46" t="s">
        <v>103</v>
      </c>
      <c r="B10">
        <v>838</v>
      </c>
      <c r="C10" s="8">
        <v>0.30585909999999999</v>
      </c>
      <c r="D10" s="8">
        <v>0.1217176</v>
      </c>
      <c r="E10" s="35">
        <v>0.2</v>
      </c>
      <c r="F10" s="35">
        <v>1</v>
      </c>
      <c r="G10" t="s">
        <v>104</v>
      </c>
      <c r="I10" s="35"/>
      <c r="J10" s="35"/>
      <c r="L10" s="13"/>
      <c r="M10" s="13"/>
    </row>
    <row r="11" spans="1:14">
      <c r="A11" s="46" t="s">
        <v>105</v>
      </c>
      <c r="B11">
        <v>860</v>
      </c>
      <c r="C11" s="8">
        <v>8.6046499999999998E-2</v>
      </c>
      <c r="D11" s="8">
        <v>0.28059590000000001</v>
      </c>
      <c r="E11" s="35">
        <v>0</v>
      </c>
      <c r="F11" s="35">
        <v>1</v>
      </c>
      <c r="G11" t="s">
        <v>106</v>
      </c>
      <c r="I11" s="35"/>
      <c r="J11" s="35"/>
      <c r="L11" s="13"/>
      <c r="M11" s="13"/>
    </row>
    <row r="12" spans="1:14">
      <c r="A12" s="46" t="s">
        <v>107</v>
      </c>
      <c r="B12">
        <v>860</v>
      </c>
      <c r="C12" s="8">
        <v>0.25232559999999998</v>
      </c>
      <c r="D12" s="8">
        <v>0.43459979999999998</v>
      </c>
      <c r="E12" s="35">
        <v>0</v>
      </c>
      <c r="F12" s="35">
        <v>1</v>
      </c>
      <c r="G12" t="s">
        <v>108</v>
      </c>
      <c r="I12" s="35"/>
      <c r="J12" s="35"/>
      <c r="L12" s="13"/>
      <c r="M12" s="13"/>
    </row>
    <row r="13" spans="1:14">
      <c r="A13" s="46" t="s">
        <v>109</v>
      </c>
      <c r="B13">
        <v>860</v>
      </c>
      <c r="C13" s="8">
        <v>0.62441860000000005</v>
      </c>
      <c r="D13" s="8">
        <v>0.4845545</v>
      </c>
      <c r="E13" s="35">
        <v>0</v>
      </c>
      <c r="F13" s="35">
        <v>1</v>
      </c>
      <c r="G13" t="s">
        <v>110</v>
      </c>
      <c r="I13" s="35"/>
      <c r="J13" s="35"/>
      <c r="L13" s="13"/>
      <c r="M13" s="13"/>
    </row>
    <row r="14" spans="1:14">
      <c r="A14" s="46" t="s">
        <v>111</v>
      </c>
      <c r="B14">
        <v>860</v>
      </c>
      <c r="C14" s="8">
        <v>4.7674399999999999E-2</v>
      </c>
      <c r="D14" s="8">
        <v>0.21320040000000001</v>
      </c>
      <c r="E14" s="35">
        <v>0</v>
      </c>
      <c r="F14" s="35">
        <v>1</v>
      </c>
      <c r="G14" t="s">
        <v>112</v>
      </c>
      <c r="I14" s="35"/>
      <c r="J14" s="35"/>
      <c r="L14" s="13"/>
      <c r="M14" s="13"/>
    </row>
    <row r="15" spans="1:14">
      <c r="A15" s="46"/>
      <c r="C15" s="8"/>
      <c r="D15" s="8"/>
      <c r="E15" s="35"/>
      <c r="F15" s="35"/>
      <c r="I15" s="35"/>
      <c r="J15" s="35"/>
      <c r="L15" s="13"/>
      <c r="M15" s="13"/>
    </row>
    <row r="16" spans="1:14">
      <c r="A16" s="45" t="s">
        <v>113</v>
      </c>
      <c r="C16" s="8"/>
      <c r="D16" s="8"/>
      <c r="E16" s="8"/>
      <c r="F16" s="8"/>
      <c r="I16" s="35"/>
      <c r="J16" s="35"/>
      <c r="L16" s="13"/>
      <c r="M16" s="13"/>
    </row>
    <row r="17" spans="1:13">
      <c r="A17" s="46" t="s">
        <v>114</v>
      </c>
      <c r="B17">
        <v>817</v>
      </c>
      <c r="C17" s="8">
        <v>1.0054080000000001</v>
      </c>
      <c r="D17" s="8">
        <v>0.83059780000000005</v>
      </c>
      <c r="E17" s="8">
        <v>-1.097559</v>
      </c>
      <c r="F17" s="8">
        <v>2.1296680000000001</v>
      </c>
      <c r="G17" t="s">
        <v>115</v>
      </c>
      <c r="I17" s="35"/>
      <c r="J17" s="35"/>
      <c r="L17" s="13"/>
      <c r="M17" s="13"/>
    </row>
    <row r="18" spans="1:13">
      <c r="A18" s="46" t="s">
        <v>116</v>
      </c>
      <c r="B18">
        <v>860</v>
      </c>
      <c r="C18" s="8">
        <v>6.0700000000000004E-13</v>
      </c>
      <c r="D18" s="8">
        <v>1.7090399999999999E-2</v>
      </c>
      <c r="E18" s="8">
        <v>-9.5265699999999995E-2</v>
      </c>
      <c r="F18" s="8">
        <v>0.1054775</v>
      </c>
      <c r="G18" t="s">
        <v>117</v>
      </c>
      <c r="I18" s="35"/>
      <c r="J18" s="35"/>
      <c r="L18" s="13"/>
      <c r="M18" s="13"/>
    </row>
    <row r="19" spans="1:13">
      <c r="A19" s="46" t="s">
        <v>118</v>
      </c>
      <c r="B19">
        <v>860</v>
      </c>
      <c r="C19" s="8">
        <v>36321.06</v>
      </c>
      <c r="D19" s="8">
        <v>19173.419999999998</v>
      </c>
      <c r="E19" s="8">
        <v>2578.5920000000001</v>
      </c>
      <c r="F19" s="8">
        <v>114889.2</v>
      </c>
      <c r="I19" s="35"/>
      <c r="J19" s="35"/>
      <c r="L19" s="13"/>
      <c r="M19" s="13"/>
    </row>
    <row r="20" spans="1:13">
      <c r="A20" s="46" t="s">
        <v>119</v>
      </c>
      <c r="B20">
        <v>860</v>
      </c>
      <c r="C20" s="8">
        <v>10.33039</v>
      </c>
      <c r="D20" s="8">
        <v>0.64902899999999997</v>
      </c>
      <c r="E20" s="8">
        <v>7.8549990000000003</v>
      </c>
      <c r="F20" s="8">
        <v>11.651719999999999</v>
      </c>
      <c r="G20" t="s">
        <v>120</v>
      </c>
      <c r="I20" s="35"/>
      <c r="J20" s="35"/>
      <c r="L20" s="13"/>
      <c r="M20" s="13"/>
    </row>
    <row r="21" spans="1:13" ht="18" customHeight="1">
      <c r="A21" s="46" t="s">
        <v>121</v>
      </c>
      <c r="B21">
        <v>860</v>
      </c>
      <c r="C21" s="8">
        <v>107.1377</v>
      </c>
      <c r="D21" s="8">
        <v>12.945650000000001</v>
      </c>
      <c r="E21" s="8">
        <v>61.701000000000001</v>
      </c>
      <c r="F21" s="8">
        <v>135.76259999999999</v>
      </c>
      <c r="G21" t="s">
        <v>122</v>
      </c>
      <c r="I21" s="35"/>
      <c r="J21" s="35"/>
      <c r="L21" s="13"/>
      <c r="M21" s="13"/>
    </row>
    <row r="22" spans="1:13">
      <c r="A22" s="46" t="s">
        <v>123</v>
      </c>
      <c r="B22">
        <v>860</v>
      </c>
      <c r="C22" s="8">
        <v>42.478630000000003</v>
      </c>
      <c r="D22" s="8">
        <v>25.703140000000001</v>
      </c>
      <c r="E22" s="8">
        <v>9.1951680000000007</v>
      </c>
      <c r="F22" s="8">
        <v>187.16540000000001</v>
      </c>
      <c r="G22" t="s">
        <v>124</v>
      </c>
      <c r="I22" s="35"/>
      <c r="J22" s="35"/>
      <c r="L22" s="13"/>
      <c r="M22" s="13"/>
    </row>
    <row r="23" spans="1:13">
      <c r="A23" s="46" t="s">
        <v>125</v>
      </c>
      <c r="B23">
        <v>856</v>
      </c>
      <c r="C23" s="8">
        <v>60.848750000000003</v>
      </c>
      <c r="D23" s="8">
        <v>7.7118380000000002</v>
      </c>
      <c r="E23" s="8">
        <v>33.368639999999999</v>
      </c>
      <c r="F23" s="8">
        <v>79.331950000000006</v>
      </c>
      <c r="G23" t="s">
        <v>126</v>
      </c>
      <c r="I23" s="35"/>
      <c r="J23" s="35"/>
      <c r="L23" s="13"/>
      <c r="M23" s="13"/>
    </row>
    <row r="24" spans="1:13">
      <c r="A24" s="46" t="s">
        <v>127</v>
      </c>
      <c r="B24">
        <v>860</v>
      </c>
      <c r="C24" s="8">
        <v>0.16227130000000001</v>
      </c>
      <c r="D24" s="8">
        <v>0.49928660000000002</v>
      </c>
      <c r="E24" s="8">
        <v>-1.939333</v>
      </c>
      <c r="F24" s="8">
        <v>1.6153329999999999</v>
      </c>
      <c r="G24" t="s">
        <v>128</v>
      </c>
      <c r="I24" s="35"/>
      <c r="J24" s="35"/>
      <c r="L24" s="13"/>
      <c r="M24" s="13"/>
    </row>
    <row r="25" spans="1:13">
      <c r="A25" s="46"/>
      <c r="C25" s="8"/>
      <c r="D25" s="8"/>
      <c r="E25" s="8"/>
      <c r="F25" s="8"/>
      <c r="I25" s="35"/>
      <c r="J25" s="35"/>
      <c r="L25" s="13"/>
      <c r="M25" s="13"/>
    </row>
    <row r="26" spans="1:13">
      <c r="I26" s="35"/>
      <c r="J26" s="35"/>
      <c r="L26" s="13"/>
      <c r="M26" s="13"/>
    </row>
    <row r="27" spans="1:13">
      <c r="M27" s="13"/>
    </row>
    <row r="28" spans="1:13">
      <c r="M28" s="13"/>
    </row>
    <row r="29" spans="1:13">
      <c r="M29"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94C3-D2E1-FB47-A610-2C5ADFA72BF0}">
  <dimension ref="A1:S53"/>
  <sheetViews>
    <sheetView workbookViewId="0">
      <pane xSplit="1" ySplit="2" topLeftCell="B6" activePane="bottomRight" state="frozen"/>
      <selection pane="topRight" activeCell="B1" sqref="B1"/>
      <selection pane="bottomLeft" activeCell="A3" sqref="A3"/>
      <selection pane="bottomRight" activeCell="L34" sqref="L34"/>
    </sheetView>
  </sheetViews>
  <sheetFormatPr baseColWidth="10" defaultColWidth="8.85546875" defaultRowHeight="15"/>
  <cols>
    <col min="1" max="1" width="23.28515625" bestFit="1" customWidth="1"/>
    <col min="2" max="2" width="10.28515625" customWidth="1"/>
    <col min="3" max="3" width="11.7109375" customWidth="1"/>
    <col min="4" max="4" width="11.28515625" bestFit="1" customWidth="1"/>
    <col min="5" max="5" width="9.140625" bestFit="1" customWidth="1"/>
    <col min="6" max="6" width="9.42578125" customWidth="1"/>
    <col min="7" max="7" width="9.42578125" style="44" bestFit="1" customWidth="1"/>
    <col min="8" max="8" width="10.42578125" bestFit="1" customWidth="1"/>
    <col min="9" max="9" width="13.42578125" bestFit="1" customWidth="1"/>
    <col min="10" max="10" width="4.42578125" style="44" bestFit="1" customWidth="1"/>
    <col min="11" max="11" width="11.42578125" customWidth="1"/>
    <col min="12" max="12" width="9.28515625" customWidth="1"/>
    <col min="13" max="13" width="10.140625" customWidth="1"/>
    <col min="14" max="14" width="9.140625" bestFit="1" customWidth="1"/>
    <col min="15" max="15" width="11" customWidth="1"/>
    <col min="16" max="16" width="9.42578125" style="44" bestFit="1" customWidth="1"/>
    <col min="18" max="19" width="8.85546875" style="15"/>
  </cols>
  <sheetData>
    <row r="1" spans="1:19" ht="45" customHeight="1">
      <c r="B1" s="84" t="s">
        <v>70</v>
      </c>
      <c r="C1" s="80"/>
      <c r="D1" s="80"/>
      <c r="E1" s="80"/>
      <c r="F1" s="80"/>
      <c r="G1" s="85"/>
      <c r="H1" s="84" t="s">
        <v>71</v>
      </c>
      <c r="I1" s="80"/>
      <c r="J1" s="85"/>
      <c r="K1" s="84" t="s">
        <v>72</v>
      </c>
      <c r="L1" s="80"/>
      <c r="M1" s="80"/>
      <c r="N1" s="80"/>
      <c r="O1" s="80"/>
      <c r="P1" s="85"/>
    </row>
    <row r="2" spans="1:19" s="1" customFormat="1">
      <c r="A2" s="1" t="s">
        <v>73</v>
      </c>
      <c r="B2" s="1" t="s">
        <v>74</v>
      </c>
      <c r="C2" s="1" t="s">
        <v>75</v>
      </c>
      <c r="D2" s="1" t="s">
        <v>76</v>
      </c>
      <c r="E2" s="1" t="s">
        <v>77</v>
      </c>
      <c r="F2" s="1" t="s">
        <v>78</v>
      </c>
      <c r="G2" s="37" t="s">
        <v>79</v>
      </c>
      <c r="H2" s="1" t="s">
        <v>80</v>
      </c>
      <c r="I2" s="1" t="s">
        <v>81</v>
      </c>
      <c r="J2" s="37" t="s">
        <v>82</v>
      </c>
      <c r="K2" s="1" t="s">
        <v>74</v>
      </c>
      <c r="L2" s="1" t="s">
        <v>75</v>
      </c>
      <c r="M2" s="1" t="s">
        <v>76</v>
      </c>
      <c r="N2" s="1" t="s">
        <v>77</v>
      </c>
      <c r="O2" s="1" t="s">
        <v>78</v>
      </c>
      <c r="P2" s="37" t="s">
        <v>79</v>
      </c>
      <c r="R2" s="38"/>
      <c r="S2" s="38"/>
    </row>
    <row r="3" spans="1:19">
      <c r="A3" t="s">
        <v>40</v>
      </c>
      <c r="B3" s="13">
        <v>0.48852648999999998</v>
      </c>
      <c r="C3" s="13">
        <v>8.4008858000000006E-2</v>
      </c>
      <c r="D3" s="13">
        <v>1.0294783E-2</v>
      </c>
      <c r="E3" s="13">
        <v>4.6209968999999997E-2</v>
      </c>
      <c r="F3" s="13">
        <v>0.27915480999999998</v>
      </c>
      <c r="G3" s="4">
        <v>9.1805159999999997E-2</v>
      </c>
      <c r="H3" s="13">
        <v>0.3984375</v>
      </c>
      <c r="I3" s="13">
        <v>0.359375</v>
      </c>
      <c r="J3" s="4">
        <v>0.2421875</v>
      </c>
      <c r="K3" s="13">
        <v>0.33222592000000001</v>
      </c>
      <c r="L3" s="13">
        <v>0.25913619999999998</v>
      </c>
      <c r="M3" s="13">
        <v>3.3222591000000002E-3</v>
      </c>
      <c r="N3" s="13">
        <v>0.21262458000000001</v>
      </c>
      <c r="O3" s="13">
        <v>5.9800666000000002E-2</v>
      </c>
      <c r="P3" s="4">
        <v>0.13289036000000001</v>
      </c>
    </row>
    <row r="4" spans="1:19">
      <c r="A4" t="s">
        <v>34</v>
      </c>
      <c r="B4" s="13">
        <v>0.34694280999999999</v>
      </c>
      <c r="C4" s="13">
        <v>6.9121032999999998E-2</v>
      </c>
      <c r="D4" s="13">
        <v>8.2605387999999998E-3</v>
      </c>
      <c r="E4" s="13">
        <v>0.11604883000000001</v>
      </c>
      <c r="F4" s="13">
        <v>8.9226662999999998E-2</v>
      </c>
      <c r="G4" s="4">
        <v>0.37040019000000002</v>
      </c>
      <c r="H4" s="13">
        <v>0.28037383999999999</v>
      </c>
      <c r="I4" s="13">
        <v>0.41433020999999998</v>
      </c>
      <c r="J4" s="4">
        <v>0.30529593999999999</v>
      </c>
      <c r="K4" s="13">
        <v>0.15139443</v>
      </c>
      <c r="L4" s="13">
        <v>0.17529881</v>
      </c>
      <c r="M4" s="13">
        <v>0</v>
      </c>
      <c r="N4" s="13">
        <v>0.39043825999999998</v>
      </c>
      <c r="O4" s="13">
        <v>9.9601597E-2</v>
      </c>
      <c r="P4" s="4">
        <v>0.18326693999999999</v>
      </c>
    </row>
    <row r="5" spans="1:19">
      <c r="A5" t="s">
        <v>39</v>
      </c>
      <c r="B5" s="13">
        <v>0.43850528999999999</v>
      </c>
      <c r="C5" s="13">
        <v>0.10807243</v>
      </c>
      <c r="D5" s="13">
        <v>1.4946319E-2</v>
      </c>
      <c r="E5" s="13">
        <v>5.3775225000000003E-2</v>
      </c>
      <c r="F5" s="13">
        <v>0.24933369</v>
      </c>
      <c r="G5" s="4">
        <v>0.13536702</v>
      </c>
      <c r="H5" s="13">
        <v>0.33678754999999999</v>
      </c>
      <c r="I5" s="13">
        <v>0.27461141</v>
      </c>
      <c r="J5" s="4">
        <v>0.38860103000000001</v>
      </c>
      <c r="K5" s="13">
        <v>0.18791947000000001</v>
      </c>
      <c r="L5" s="13">
        <v>0.16107382000000001</v>
      </c>
      <c r="M5" s="13">
        <v>2.6845638000000002E-2</v>
      </c>
      <c r="N5" s="13">
        <v>0.40939596</v>
      </c>
      <c r="O5" s="13">
        <v>9.3959734000000003E-2</v>
      </c>
      <c r="P5" s="4">
        <v>0.12080537</v>
      </c>
    </row>
    <row r="6" spans="1:19">
      <c r="A6" t="s">
        <v>38</v>
      </c>
      <c r="B6" s="13">
        <v>0.31713997999999999</v>
      </c>
      <c r="C6" s="13">
        <v>0.21991596999999999</v>
      </c>
      <c r="D6" s="13">
        <v>8.4673063999999992E-3</v>
      </c>
      <c r="E6" s="13">
        <v>0.13440204</v>
      </c>
      <c r="F6" s="13">
        <v>0.16394579000000001</v>
      </c>
      <c r="G6" s="4">
        <v>0.15612891000000001</v>
      </c>
      <c r="H6" s="13">
        <v>0.41304347000000002</v>
      </c>
      <c r="I6" s="13">
        <v>0.32608696999999998</v>
      </c>
      <c r="J6" s="4">
        <v>0.26086956</v>
      </c>
      <c r="K6" s="13">
        <v>0.125</v>
      </c>
      <c r="L6" s="13">
        <v>0.1</v>
      </c>
      <c r="M6" s="13">
        <v>0</v>
      </c>
      <c r="N6" s="13">
        <v>0.67500000999999998</v>
      </c>
      <c r="O6" s="13">
        <v>5.0000001000000002E-2</v>
      </c>
      <c r="P6" s="4">
        <v>5.0000001000000002E-2</v>
      </c>
    </row>
    <row r="7" spans="1:19">
      <c r="A7" t="s">
        <v>17</v>
      </c>
      <c r="B7" s="13">
        <v>0.41549610999999997</v>
      </c>
      <c r="C7" s="13">
        <v>0.10054535000000001</v>
      </c>
      <c r="D7" s="13">
        <v>1.0312754E-2</v>
      </c>
      <c r="E7" s="13">
        <v>0.10358315999999999</v>
      </c>
      <c r="F7" s="13">
        <v>0.17915629999999999</v>
      </c>
      <c r="G7" s="4">
        <v>0.19090633000000001</v>
      </c>
      <c r="H7" s="13">
        <v>0.33009707999999999</v>
      </c>
      <c r="I7" s="13">
        <v>0.37864077000000002</v>
      </c>
      <c r="J7" s="4">
        <v>0.29126215</v>
      </c>
      <c r="K7" s="13">
        <v>0.16666666999999999</v>
      </c>
      <c r="L7" s="13">
        <v>0.13541666999999999</v>
      </c>
      <c r="M7" s="13">
        <v>0</v>
      </c>
      <c r="N7" s="13">
        <v>0.375</v>
      </c>
      <c r="O7" s="13">
        <v>0.10416665999999999</v>
      </c>
      <c r="P7" s="4">
        <v>0.21875</v>
      </c>
    </row>
    <row r="8" spans="1:19">
      <c r="A8" t="s">
        <v>10</v>
      </c>
      <c r="B8" s="13">
        <v>0.31399205000000002</v>
      </c>
      <c r="C8" s="13">
        <v>9.3547896000000005E-2</v>
      </c>
      <c r="D8" s="13">
        <v>1.0933254999999999E-2</v>
      </c>
      <c r="E8" s="13">
        <v>0.18796481000000001</v>
      </c>
      <c r="F8" s="13">
        <v>0.14441610999999999</v>
      </c>
      <c r="G8" s="4">
        <v>0.24914591</v>
      </c>
      <c r="H8" s="13">
        <v>0.33333333999999998</v>
      </c>
      <c r="I8" s="13">
        <v>0.37916665999999999</v>
      </c>
      <c r="J8" s="4">
        <v>0.28749998999999998</v>
      </c>
      <c r="K8" s="13">
        <v>0.14009662000000001</v>
      </c>
      <c r="L8" s="13">
        <v>0.13526568999999999</v>
      </c>
      <c r="M8" s="13">
        <v>4.8309177999999999E-3</v>
      </c>
      <c r="N8" s="13">
        <v>0.39613526999999998</v>
      </c>
      <c r="O8" s="13">
        <v>0.15458937</v>
      </c>
      <c r="P8" s="4">
        <v>0.16908212</v>
      </c>
    </row>
    <row r="9" spans="1:19">
      <c r="A9" t="s">
        <v>3</v>
      </c>
      <c r="B9" s="13">
        <v>0.12063403</v>
      </c>
      <c r="C9" s="13">
        <v>0.26359220999999999</v>
      </c>
      <c r="D9" s="13">
        <v>3.1211991000000001E-2</v>
      </c>
      <c r="E9" s="13">
        <v>0.138567</v>
      </c>
      <c r="F9" s="13">
        <v>0.11059647</v>
      </c>
      <c r="G9" s="4">
        <v>0.33539838</v>
      </c>
      <c r="H9" s="13">
        <v>0.32984292999999998</v>
      </c>
      <c r="I9" s="13">
        <v>0.38219895999999998</v>
      </c>
      <c r="J9" s="4">
        <v>0.28795811999999998</v>
      </c>
      <c r="K9" s="13">
        <v>9.1503269999999998E-2</v>
      </c>
      <c r="L9" s="13">
        <v>5.8823529999999999E-2</v>
      </c>
      <c r="M9" s="13">
        <v>0</v>
      </c>
      <c r="N9" s="13">
        <v>0.43137255000000002</v>
      </c>
      <c r="O9" s="13">
        <v>0.15032680000000001</v>
      </c>
      <c r="P9" s="4">
        <v>0.26797387</v>
      </c>
    </row>
    <row r="10" spans="1:19">
      <c r="A10" t="s">
        <v>18</v>
      </c>
      <c r="B10" s="13">
        <v>0.46446741000000002</v>
      </c>
      <c r="C10" s="13">
        <v>0.15236796</v>
      </c>
      <c r="D10" s="13">
        <v>6.4809270999999996E-3</v>
      </c>
      <c r="E10" s="13">
        <v>8.1792660000000003E-2</v>
      </c>
      <c r="F10" s="13">
        <v>0.11241312000000001</v>
      </c>
      <c r="G10" s="4">
        <v>0.18247789</v>
      </c>
      <c r="H10" s="13">
        <v>0.30555555000000001</v>
      </c>
      <c r="I10" s="13">
        <v>0.33333333999999998</v>
      </c>
      <c r="J10" s="4">
        <v>0.36111110000000002</v>
      </c>
      <c r="K10" s="13">
        <v>0.20547946</v>
      </c>
      <c r="L10" s="13">
        <v>0.12328767</v>
      </c>
      <c r="M10" s="13">
        <v>0</v>
      </c>
      <c r="N10" s="13">
        <v>0.35616439999999999</v>
      </c>
      <c r="O10" s="13">
        <v>0.10958904</v>
      </c>
      <c r="P10" s="4">
        <v>0.20547946</v>
      </c>
    </row>
    <row r="11" spans="1:19">
      <c r="A11" t="s">
        <v>33</v>
      </c>
      <c r="B11" s="13">
        <v>0.14848792999999999</v>
      </c>
      <c r="C11" s="13">
        <v>0.14214626</v>
      </c>
      <c r="D11" s="13">
        <v>8.2662823000000003E-3</v>
      </c>
      <c r="E11" s="13">
        <v>0.25853509000000002</v>
      </c>
      <c r="F11" s="13">
        <v>9.3315728000000001E-2</v>
      </c>
      <c r="G11" s="4">
        <v>0.34924867999999998</v>
      </c>
      <c r="H11" s="13">
        <v>0.30000000999999998</v>
      </c>
      <c r="I11" s="13">
        <v>0.47368421999999999</v>
      </c>
      <c r="J11" s="4">
        <v>0.22631580000000001</v>
      </c>
      <c r="K11" s="13">
        <v>0.17964073</v>
      </c>
      <c r="L11" s="13">
        <v>0.20359281000000001</v>
      </c>
      <c r="M11" s="13">
        <v>0</v>
      </c>
      <c r="N11" s="13">
        <v>0.2754491</v>
      </c>
      <c r="O11" s="13">
        <v>9.5808386999999995E-2</v>
      </c>
      <c r="P11" s="4">
        <v>0.24550897999999999</v>
      </c>
    </row>
    <row r="12" spans="1:19">
      <c r="A12" t="s">
        <v>21</v>
      </c>
      <c r="B12" s="13">
        <v>0.27381143000000002</v>
      </c>
      <c r="C12" s="13">
        <v>0.17323701</v>
      </c>
      <c r="D12" s="13">
        <v>2.2693946999999999E-2</v>
      </c>
      <c r="E12" s="13">
        <v>4.8257198000000001E-2</v>
      </c>
      <c r="F12" s="13">
        <v>0.1308165</v>
      </c>
      <c r="G12" s="4">
        <v>0.35118389</v>
      </c>
      <c r="H12" s="13">
        <v>0.55223882000000002</v>
      </c>
      <c r="I12" s="13">
        <v>0.29850745000000001</v>
      </c>
      <c r="J12" s="4">
        <v>0.14925373</v>
      </c>
      <c r="K12" s="13">
        <v>0.21232876000000001</v>
      </c>
      <c r="L12" s="13">
        <v>0.16438356000000001</v>
      </c>
      <c r="M12" s="13">
        <v>6.8493149999999999E-3</v>
      </c>
      <c r="N12" s="13">
        <v>0.43835615999999999</v>
      </c>
      <c r="O12" s="13">
        <v>0.11643836</v>
      </c>
      <c r="P12" s="4">
        <v>6.1643835000000001E-2</v>
      </c>
    </row>
    <row r="13" spans="1:19">
      <c r="A13" t="s">
        <v>41</v>
      </c>
      <c r="B13" s="13">
        <v>0.50682746999999995</v>
      </c>
      <c r="C13" s="13">
        <v>0.17484923999999999</v>
      </c>
      <c r="D13" s="13">
        <v>1.4349384E-2</v>
      </c>
      <c r="E13" s="13">
        <v>7.8757151999999997E-2</v>
      </c>
      <c r="F13" s="13">
        <v>9.2411406000000001E-2</v>
      </c>
      <c r="G13" s="4">
        <v>0.13280528999999999</v>
      </c>
      <c r="H13" s="13">
        <v>0.31168829999999997</v>
      </c>
      <c r="I13" s="13">
        <v>0.48051947</v>
      </c>
      <c r="J13" s="4">
        <v>0.20779221</v>
      </c>
      <c r="K13" s="13">
        <v>0.21428572000000001</v>
      </c>
      <c r="L13" s="13">
        <v>0.1</v>
      </c>
      <c r="M13" s="13">
        <v>0</v>
      </c>
      <c r="N13" s="13">
        <v>0.52857142999999995</v>
      </c>
      <c r="O13" s="13">
        <v>0.14285714999999999</v>
      </c>
      <c r="P13" s="4">
        <v>1.4285714E-2</v>
      </c>
    </row>
    <row r="14" spans="1:19">
      <c r="A14" t="s">
        <v>42</v>
      </c>
      <c r="B14" s="13">
        <v>0.26614460000000001</v>
      </c>
      <c r="C14" s="13">
        <v>0.17697342999999999</v>
      </c>
      <c r="D14" s="13">
        <v>4.7092521999999998E-3</v>
      </c>
      <c r="E14" s="13">
        <v>4.2920767999999998E-2</v>
      </c>
      <c r="F14" s="13">
        <v>0.25202087000000001</v>
      </c>
      <c r="G14" s="4">
        <v>0.25723103000000003</v>
      </c>
      <c r="H14" s="13">
        <v>0.29113925000000002</v>
      </c>
      <c r="I14" s="13">
        <v>0.36708861999999998</v>
      </c>
      <c r="J14" s="4">
        <v>0.34177214</v>
      </c>
      <c r="K14" s="13">
        <v>0.25263157000000003</v>
      </c>
      <c r="L14" s="13">
        <v>0.18947369</v>
      </c>
      <c r="M14" s="13">
        <v>0</v>
      </c>
      <c r="N14" s="13">
        <v>0.32631578999999999</v>
      </c>
      <c r="O14" s="13">
        <v>0.14736842</v>
      </c>
      <c r="P14" s="4">
        <v>8.4210530000000006E-2</v>
      </c>
    </row>
    <row r="15" spans="1:19">
      <c r="A15" t="s">
        <v>16</v>
      </c>
      <c r="B15" s="13">
        <v>0.25736755</v>
      </c>
      <c r="C15" s="13">
        <v>9.4097659E-2</v>
      </c>
      <c r="D15" s="13">
        <v>2.2780564E-2</v>
      </c>
      <c r="E15" s="13">
        <v>0.19909890999999999</v>
      </c>
      <c r="F15" s="13">
        <v>0.10022441999999999</v>
      </c>
      <c r="G15" s="4">
        <v>0.32643097999999998</v>
      </c>
      <c r="H15" s="13">
        <v>0.25833333000000003</v>
      </c>
      <c r="I15" s="13">
        <v>0.55000000999999998</v>
      </c>
      <c r="J15" s="4">
        <v>0.19166665999999999</v>
      </c>
      <c r="K15" s="13">
        <v>0.25806451000000002</v>
      </c>
      <c r="L15" s="13">
        <v>0.19354837999999999</v>
      </c>
      <c r="M15" s="13">
        <v>0</v>
      </c>
      <c r="N15" s="13">
        <v>0.29032257</v>
      </c>
      <c r="O15" s="13">
        <v>7.2580643E-2</v>
      </c>
      <c r="P15" s="4">
        <v>0.18548387</v>
      </c>
    </row>
    <row r="16" spans="1:19">
      <c r="A16" t="s">
        <v>37</v>
      </c>
      <c r="B16" s="13">
        <v>9.6760944000000002E-2</v>
      </c>
      <c r="C16" s="13">
        <v>0.13896576999999999</v>
      </c>
      <c r="D16" s="13">
        <v>4.6514127000000002E-2</v>
      </c>
      <c r="E16" s="13">
        <v>4.9552914000000003E-2</v>
      </c>
      <c r="F16" s="13">
        <v>0.19719949000000001</v>
      </c>
      <c r="G16" s="4">
        <v>0.47100671999999999</v>
      </c>
      <c r="H16" s="13">
        <v>0.33333333999999998</v>
      </c>
      <c r="I16" s="13">
        <v>0.47619048000000003</v>
      </c>
      <c r="J16" s="4">
        <v>0.19047618999999999</v>
      </c>
      <c r="K16" s="13">
        <v>0.14814815000000001</v>
      </c>
      <c r="L16" s="13">
        <v>0.18518518</v>
      </c>
      <c r="M16" s="13">
        <v>1.8518519000000001E-2</v>
      </c>
      <c r="N16" s="13">
        <v>0.27777779000000002</v>
      </c>
      <c r="O16" s="13">
        <v>0.11111111</v>
      </c>
      <c r="P16" s="4">
        <v>0.25925925</v>
      </c>
    </row>
    <row r="17" spans="1:16">
      <c r="A17" t="s">
        <v>0</v>
      </c>
      <c r="B17" s="13">
        <v>0.43757716000000002</v>
      </c>
      <c r="C17" s="13">
        <v>0.16719200000000001</v>
      </c>
      <c r="D17" s="13">
        <v>1.7174181E-2</v>
      </c>
      <c r="E17" s="13">
        <v>3.8492604999999999E-2</v>
      </c>
      <c r="F17" s="13">
        <v>7.8580275000000005E-2</v>
      </c>
      <c r="G17" s="4">
        <v>0.26098370999999998</v>
      </c>
      <c r="H17" s="13">
        <v>0.30452675000000001</v>
      </c>
      <c r="I17" s="13">
        <v>0.44032922000000002</v>
      </c>
      <c r="J17" s="4">
        <v>0.25514403000000002</v>
      </c>
      <c r="K17" s="13">
        <v>0.21461187000000001</v>
      </c>
      <c r="L17" s="13">
        <v>0.15068493999999999</v>
      </c>
      <c r="M17" s="13">
        <v>0</v>
      </c>
      <c r="N17" s="13">
        <v>0.42922375000000001</v>
      </c>
      <c r="O17" s="13">
        <v>9.5890409999999995E-2</v>
      </c>
      <c r="P17" s="4">
        <v>0.10958904</v>
      </c>
    </row>
    <row r="18" spans="1:16">
      <c r="A18" t="s">
        <v>9</v>
      </c>
      <c r="B18" s="13">
        <v>7.5750685999999998E-2</v>
      </c>
      <c r="C18" s="13">
        <v>0.11825001</v>
      </c>
      <c r="D18" s="13">
        <v>3.3617433000000002E-2</v>
      </c>
      <c r="E18" s="13">
        <v>0.21048330000000001</v>
      </c>
      <c r="F18" s="13">
        <v>0.13188247</v>
      </c>
      <c r="G18" s="4">
        <v>0.43001613</v>
      </c>
      <c r="H18" s="13">
        <v>0.248</v>
      </c>
      <c r="I18" s="13">
        <v>0.51200002</v>
      </c>
      <c r="J18" s="4">
        <v>0.23999999</v>
      </c>
      <c r="K18" s="13">
        <v>0.20714286000000001</v>
      </c>
      <c r="L18" s="13">
        <v>0.17857143</v>
      </c>
      <c r="M18" s="13">
        <v>1.4285714E-2</v>
      </c>
      <c r="N18" s="13">
        <v>0.34285715</v>
      </c>
      <c r="O18" s="13">
        <v>5.0000001000000002E-2</v>
      </c>
      <c r="P18" s="4">
        <v>0.20714286000000001</v>
      </c>
    </row>
    <row r="19" spans="1:16">
      <c r="A19" t="s">
        <v>25</v>
      </c>
      <c r="B19" s="13">
        <v>0.45078063000000002</v>
      </c>
      <c r="C19" s="13">
        <v>5.6208923000000001E-2</v>
      </c>
      <c r="D19" s="13">
        <v>3.5893242999999998E-2</v>
      </c>
      <c r="E19" s="13">
        <v>0.12667684000000001</v>
      </c>
      <c r="F19" s="13">
        <v>0.1067182</v>
      </c>
      <c r="G19" s="4">
        <v>0.22372216</v>
      </c>
      <c r="H19" s="13">
        <v>0.28571429999999998</v>
      </c>
      <c r="I19" s="13">
        <v>0.48214287</v>
      </c>
      <c r="J19" s="4">
        <v>0.23214285000000001</v>
      </c>
      <c r="K19" s="13">
        <v>0.25806451000000002</v>
      </c>
      <c r="L19" s="13">
        <v>0.17741935</v>
      </c>
      <c r="M19" s="13">
        <v>1.6129032000000001E-2</v>
      </c>
      <c r="N19" s="13">
        <v>0.33870968000000001</v>
      </c>
      <c r="O19" s="13">
        <v>4.8387094999999998E-2</v>
      </c>
      <c r="P19" s="4">
        <v>0.16129031999999999</v>
      </c>
    </row>
    <row r="20" spans="1:16">
      <c r="A20" t="s">
        <v>29</v>
      </c>
      <c r="B20" s="13">
        <v>0.1804364</v>
      </c>
      <c r="C20" s="13">
        <v>0.14860411000000001</v>
      </c>
      <c r="D20" s="13">
        <v>3.063542E-2</v>
      </c>
      <c r="E20" s="13">
        <v>0.10183279000000001</v>
      </c>
      <c r="F20" s="13">
        <v>0.13208479000000001</v>
      </c>
      <c r="G20" s="4">
        <v>0.40640646000000002</v>
      </c>
      <c r="H20" s="13">
        <v>0.29411766</v>
      </c>
      <c r="I20" s="13">
        <v>0.44705883000000002</v>
      </c>
      <c r="J20" s="4">
        <v>0.25882354000000002</v>
      </c>
      <c r="K20" s="13">
        <v>0.27683616</v>
      </c>
      <c r="L20" s="13">
        <v>0.15254237000000001</v>
      </c>
      <c r="M20" s="13">
        <v>0</v>
      </c>
      <c r="N20" s="13">
        <v>0.25988700999999997</v>
      </c>
      <c r="O20" s="13">
        <v>5.0847455999999999E-2</v>
      </c>
      <c r="P20" s="4">
        <v>0.25988700999999997</v>
      </c>
    </row>
    <row r="21" spans="1:16">
      <c r="A21" t="s">
        <v>32</v>
      </c>
      <c r="B21" s="13">
        <v>0.31798288000000002</v>
      </c>
      <c r="C21" s="13">
        <v>9.1228522000000006E-2</v>
      </c>
      <c r="D21" s="13">
        <v>2.6830968E-2</v>
      </c>
      <c r="E21" s="13">
        <v>0.15468261</v>
      </c>
      <c r="F21" s="13">
        <v>0.18133982000000001</v>
      </c>
      <c r="G21" s="4">
        <v>0.22793519000000001</v>
      </c>
      <c r="H21" s="13">
        <v>0.38181818000000001</v>
      </c>
      <c r="I21" s="13">
        <v>0.36363636999999999</v>
      </c>
      <c r="J21" s="4">
        <v>0.25454545000000001</v>
      </c>
      <c r="K21" s="13">
        <v>0.22499999000000001</v>
      </c>
      <c r="L21" s="13">
        <v>0.1</v>
      </c>
      <c r="M21" s="13">
        <v>5.0000001000000002E-2</v>
      </c>
      <c r="N21" s="13">
        <v>0.40000001000000002</v>
      </c>
      <c r="O21" s="13">
        <v>0.125</v>
      </c>
      <c r="P21" s="4">
        <v>0.1</v>
      </c>
    </row>
    <row r="22" spans="1:16">
      <c r="A22" t="s">
        <v>22</v>
      </c>
      <c r="B22" s="13">
        <v>0.28687567000000003</v>
      </c>
      <c r="C22" s="13">
        <v>0.13312687000000001</v>
      </c>
      <c r="D22" s="13">
        <v>4.6332799000000001E-2</v>
      </c>
      <c r="E22" s="13">
        <v>0.1569083</v>
      </c>
      <c r="F22" s="13">
        <v>0.16873109</v>
      </c>
      <c r="G22" s="4">
        <v>0.20802525999999999</v>
      </c>
      <c r="H22" s="13">
        <v>0.19811319999999999</v>
      </c>
      <c r="I22" s="13">
        <v>0.5</v>
      </c>
      <c r="J22" s="4">
        <v>0.30188680000000001</v>
      </c>
      <c r="K22" s="13">
        <v>0.13402061000000001</v>
      </c>
      <c r="L22" s="13">
        <v>9.2783503000000003E-2</v>
      </c>
      <c r="M22" s="13">
        <v>4.1237111999999999E-2</v>
      </c>
      <c r="N22" s="13">
        <v>0.35051546</v>
      </c>
      <c r="O22" s="13">
        <v>0.11340206</v>
      </c>
      <c r="P22" s="4">
        <v>0.26804122000000002</v>
      </c>
    </row>
    <row r="23" spans="1:16">
      <c r="A23" t="s">
        <v>5</v>
      </c>
      <c r="B23" s="13">
        <v>0.46590424000000003</v>
      </c>
      <c r="C23" s="13">
        <v>8.8535934999999996E-2</v>
      </c>
      <c r="D23" s="13">
        <v>1.2928930999999999E-2</v>
      </c>
      <c r="E23" s="13">
        <v>0.10928684</v>
      </c>
      <c r="F23" s="13">
        <v>0.12283371</v>
      </c>
      <c r="G23" s="4">
        <v>0.20051034000000001</v>
      </c>
      <c r="H23" s="13">
        <v>0.32258063999999997</v>
      </c>
      <c r="I23" s="13">
        <v>0.51612902000000005</v>
      </c>
      <c r="J23" s="4">
        <v>0.16129031999999999</v>
      </c>
      <c r="K23" s="13">
        <v>0.27027025999999998</v>
      </c>
      <c r="L23" s="13">
        <v>0.13513512999999999</v>
      </c>
      <c r="M23" s="13">
        <v>0</v>
      </c>
      <c r="N23" s="13">
        <v>0.37837839000000001</v>
      </c>
      <c r="O23" s="13">
        <v>8.1081077000000001E-2</v>
      </c>
      <c r="P23" s="4">
        <v>0.13513512999999999</v>
      </c>
    </row>
    <row r="24" spans="1:16">
      <c r="A24" t="s">
        <v>2</v>
      </c>
      <c r="B24" s="13">
        <v>0.16425249</v>
      </c>
      <c r="C24" s="13">
        <v>9.5398030999999994E-2</v>
      </c>
      <c r="D24" s="13">
        <v>2.1481492000000001E-2</v>
      </c>
      <c r="E24" s="13">
        <v>0.24019325999999999</v>
      </c>
      <c r="F24" s="13">
        <v>0.20095916</v>
      </c>
      <c r="G24" s="4">
        <v>0.27771559000000001</v>
      </c>
      <c r="H24" s="13">
        <v>0.36734694000000001</v>
      </c>
      <c r="I24" s="13">
        <v>0.32653061</v>
      </c>
      <c r="J24" s="4">
        <v>0.30612244999999999</v>
      </c>
      <c r="K24" s="13">
        <v>0.23404256000000001</v>
      </c>
      <c r="L24" s="13">
        <v>0.19148936999999999</v>
      </c>
      <c r="M24" s="13">
        <v>0</v>
      </c>
      <c r="N24" s="13">
        <v>0.29787233000000002</v>
      </c>
      <c r="O24" s="13">
        <v>0.12765957</v>
      </c>
      <c r="P24" s="4">
        <v>0.14893617000000001</v>
      </c>
    </row>
    <row r="25" spans="1:16">
      <c r="A25" t="s">
        <v>11</v>
      </c>
      <c r="B25" s="13">
        <v>0.40528128000000002</v>
      </c>
      <c r="C25" s="13">
        <v>0.10776760000000001</v>
      </c>
      <c r="D25" s="13">
        <v>2.6764176000000001E-3</v>
      </c>
      <c r="E25" s="13">
        <v>9.2460512999999994E-2</v>
      </c>
      <c r="F25" s="13">
        <v>7.8037023999999997E-2</v>
      </c>
      <c r="G25" s="4">
        <v>0.31377717999999999</v>
      </c>
      <c r="H25" s="13">
        <v>0.25641027</v>
      </c>
      <c r="I25" s="13">
        <v>0.58974360999999997</v>
      </c>
      <c r="J25" s="4">
        <v>0.15384616000000001</v>
      </c>
      <c r="K25" s="13">
        <v>0.27659573999999998</v>
      </c>
      <c r="L25" s="13">
        <v>0.19148936999999999</v>
      </c>
      <c r="M25" s="13">
        <v>0</v>
      </c>
      <c r="N25" s="13">
        <v>0.36170211000000002</v>
      </c>
      <c r="O25" s="13">
        <v>6.3829786999999999E-2</v>
      </c>
      <c r="P25" s="4">
        <v>0.10638298</v>
      </c>
    </row>
    <row r="26" spans="1:16">
      <c r="A26" t="s">
        <v>4</v>
      </c>
      <c r="B26" s="13">
        <v>0.40675749999999999</v>
      </c>
      <c r="C26" s="13">
        <v>0.11368643</v>
      </c>
      <c r="D26" s="13">
        <v>1.5577841E-2</v>
      </c>
      <c r="E26" s="13">
        <v>7.0508218999999997E-2</v>
      </c>
      <c r="F26" s="13">
        <v>7.5949319000000001E-2</v>
      </c>
      <c r="G26" s="4">
        <v>0.31752061999999998</v>
      </c>
      <c r="H26" s="13">
        <v>0.31914893</v>
      </c>
      <c r="I26" s="13">
        <v>0.44680851999999999</v>
      </c>
      <c r="J26" s="4">
        <v>0.23404256000000001</v>
      </c>
      <c r="K26" s="13">
        <v>0.39130433999999997</v>
      </c>
      <c r="L26" s="13">
        <v>0.28260869</v>
      </c>
      <c r="M26" s="13">
        <v>0</v>
      </c>
      <c r="N26" s="13">
        <v>0.19565216999999999</v>
      </c>
      <c r="O26" s="13">
        <v>6.5217391E-2</v>
      </c>
      <c r="P26" s="4">
        <v>6.5217391E-2</v>
      </c>
    </row>
    <row r="27" spans="1:16">
      <c r="A27" t="s">
        <v>1</v>
      </c>
      <c r="B27" s="13">
        <v>0.11240203999999999</v>
      </c>
      <c r="C27" s="13">
        <v>0.19428764000000001</v>
      </c>
      <c r="D27" s="13">
        <v>1.1733772999999999E-2</v>
      </c>
      <c r="E27" s="13">
        <v>0.12265572</v>
      </c>
      <c r="F27" s="13">
        <v>0.16135773</v>
      </c>
      <c r="G27" s="4">
        <v>0.39756312999999999</v>
      </c>
      <c r="H27" s="13">
        <v>0.34722220999999998</v>
      </c>
      <c r="I27" s="13">
        <v>0.41666666000000002</v>
      </c>
      <c r="J27" s="4">
        <v>0.23611109999999999</v>
      </c>
      <c r="K27" s="13">
        <v>0.26027396000000003</v>
      </c>
      <c r="L27" s="13">
        <v>0.1780822</v>
      </c>
      <c r="M27" s="13">
        <v>0</v>
      </c>
      <c r="N27" s="13">
        <v>0.31506847999999998</v>
      </c>
      <c r="O27" s="13">
        <v>8.2191780000000006E-2</v>
      </c>
      <c r="P27" s="4">
        <v>0.16438356000000001</v>
      </c>
    </row>
    <row r="28" spans="1:16">
      <c r="A28" t="s">
        <v>15</v>
      </c>
      <c r="B28" s="13">
        <v>0.56139022000000005</v>
      </c>
      <c r="C28" s="13">
        <v>4.7392469E-2</v>
      </c>
      <c r="D28" s="13">
        <v>0</v>
      </c>
      <c r="E28" s="13">
        <v>1.1521933E-2</v>
      </c>
      <c r="F28" s="13">
        <v>7.6726019000000006E-2</v>
      </c>
      <c r="G28" s="4">
        <v>0.30296937000000002</v>
      </c>
      <c r="H28" s="13">
        <v>0.53333335999999998</v>
      </c>
      <c r="I28" s="13">
        <v>0.40000001000000002</v>
      </c>
      <c r="J28" s="4">
        <v>6.6666669999999997E-2</v>
      </c>
      <c r="K28" s="13">
        <v>0.33333333999999998</v>
      </c>
      <c r="L28" s="13">
        <v>0.375</v>
      </c>
      <c r="M28" s="13">
        <v>0</v>
      </c>
      <c r="N28" s="13">
        <v>0.16666666999999999</v>
      </c>
      <c r="O28" s="13">
        <v>4.1666667999999997E-2</v>
      </c>
      <c r="P28" s="4">
        <v>8.3333335999999994E-2</v>
      </c>
    </row>
    <row r="29" spans="1:16">
      <c r="A29" t="s">
        <v>35</v>
      </c>
      <c r="B29" s="13">
        <v>0.14540596</v>
      </c>
      <c r="C29" s="13">
        <v>0.16372268000000001</v>
      </c>
      <c r="D29" s="13">
        <v>3.8705543000000001E-3</v>
      </c>
      <c r="E29" s="13">
        <v>7.1592025000000004E-2</v>
      </c>
      <c r="F29" s="13">
        <v>0.17590205</v>
      </c>
      <c r="G29" s="4">
        <v>0.43950679999999998</v>
      </c>
      <c r="H29" s="13">
        <v>0.26666667999999999</v>
      </c>
      <c r="I29" s="13">
        <v>0.2888889</v>
      </c>
      <c r="J29" s="4">
        <v>0.44444444999999999</v>
      </c>
      <c r="K29" s="13">
        <v>0.42105262999999998</v>
      </c>
      <c r="L29" s="13">
        <v>0.23684210999999999</v>
      </c>
      <c r="M29" s="13">
        <v>0</v>
      </c>
      <c r="N29" s="13">
        <v>0.13157895</v>
      </c>
      <c r="O29" s="13">
        <v>5.2631578999999998E-2</v>
      </c>
      <c r="P29" s="4">
        <v>0.15789473000000001</v>
      </c>
    </row>
    <row r="30" spans="1:16">
      <c r="A30" t="s">
        <v>8</v>
      </c>
      <c r="B30" s="13">
        <v>0.36057307999999999</v>
      </c>
      <c r="C30" s="13">
        <v>0.1060342</v>
      </c>
      <c r="D30" s="13">
        <v>3.3469225999999998E-2</v>
      </c>
      <c r="E30" s="13">
        <v>4.7346354E-2</v>
      </c>
      <c r="F30" s="13">
        <v>0.17182657000000001</v>
      </c>
      <c r="G30" s="4">
        <v>0.28075056999999998</v>
      </c>
      <c r="H30" s="13">
        <v>0.22058823999999999</v>
      </c>
      <c r="I30" s="13">
        <v>0.57352941999999996</v>
      </c>
      <c r="J30" s="4">
        <v>0.20588235999999999</v>
      </c>
      <c r="K30" s="13">
        <v>0.19117646999999999</v>
      </c>
      <c r="L30" s="13">
        <v>0.11764706</v>
      </c>
      <c r="M30" s="13">
        <v>1.4705882E-2</v>
      </c>
      <c r="N30" s="13">
        <v>0.27941176000000001</v>
      </c>
      <c r="O30" s="13">
        <v>5.8823529999999999E-2</v>
      </c>
      <c r="P30" s="4">
        <v>0.33823529000000002</v>
      </c>
    </row>
    <row r="31" spans="1:16">
      <c r="A31" t="s">
        <v>26</v>
      </c>
      <c r="B31" s="13">
        <v>0.23777250999999999</v>
      </c>
      <c r="C31" s="13">
        <v>0.13554153999999999</v>
      </c>
      <c r="D31" s="13">
        <v>2.7676564000000001E-2</v>
      </c>
      <c r="E31" s="13">
        <v>6.6514127000000006E-2</v>
      </c>
      <c r="F31" s="13">
        <v>0.12630171000000001</v>
      </c>
      <c r="G31" s="4">
        <v>0.40619355000000001</v>
      </c>
      <c r="H31" s="13">
        <v>0.20472441999999999</v>
      </c>
      <c r="I31" s="13">
        <v>0.68503934</v>
      </c>
      <c r="J31" s="4">
        <v>0.11023622</v>
      </c>
      <c r="K31" s="13">
        <v>0.19834710999999999</v>
      </c>
      <c r="L31" s="13">
        <v>9.0909093999999996E-2</v>
      </c>
      <c r="M31" s="13">
        <v>0</v>
      </c>
      <c r="N31" s="13">
        <v>0.29752066999999999</v>
      </c>
      <c r="O31" s="13">
        <v>9.9173552999999998E-2</v>
      </c>
      <c r="P31" s="4">
        <v>0.31404959999999998</v>
      </c>
    </row>
    <row r="32" spans="1:16">
      <c r="A32" t="s">
        <v>12</v>
      </c>
      <c r="B32" s="13">
        <v>0.22558313999999999</v>
      </c>
      <c r="C32" s="13">
        <v>6.5255999999999995E-2</v>
      </c>
      <c r="D32" s="13">
        <v>3.4051258000000001E-2</v>
      </c>
      <c r="E32" s="13">
        <v>0.21353122999999999</v>
      </c>
      <c r="F32" s="13">
        <v>0.14513381</v>
      </c>
      <c r="G32" s="4">
        <v>0.31644452000000001</v>
      </c>
      <c r="H32" s="13">
        <v>0.24590164</v>
      </c>
      <c r="I32" s="13">
        <v>0.57377045999999998</v>
      </c>
      <c r="J32" s="4">
        <v>0.18032786000000001</v>
      </c>
      <c r="K32" s="13">
        <v>0.25641027</v>
      </c>
      <c r="L32" s="13">
        <v>0.21794872000000001</v>
      </c>
      <c r="M32" s="13">
        <v>0</v>
      </c>
      <c r="N32" s="13">
        <v>0.35897436999999999</v>
      </c>
      <c r="O32" s="13">
        <v>7.6923080000000005E-2</v>
      </c>
      <c r="P32" s="4">
        <v>8.9743591999999997E-2</v>
      </c>
    </row>
    <row r="33" spans="1:16">
      <c r="A33" t="s">
        <v>30</v>
      </c>
      <c r="B33" s="13">
        <v>0.17154064999999999</v>
      </c>
      <c r="C33" s="13">
        <v>7.7975638E-2</v>
      </c>
      <c r="D33" s="13">
        <v>3.0460215999999998E-2</v>
      </c>
      <c r="E33" s="13">
        <v>4.5260149999999999E-2</v>
      </c>
      <c r="F33" s="13">
        <v>0.18866214000000001</v>
      </c>
      <c r="G33" s="4">
        <v>0.48610118000000002</v>
      </c>
      <c r="H33" s="13">
        <v>0.2</v>
      </c>
      <c r="I33" s="13">
        <v>0.53333335999999998</v>
      </c>
      <c r="J33" s="4">
        <v>0.26666667999999999</v>
      </c>
      <c r="K33" s="13">
        <v>0.19047618999999999</v>
      </c>
      <c r="L33" s="13">
        <v>0.15476191</v>
      </c>
      <c r="M33" s="13">
        <v>0</v>
      </c>
      <c r="N33" s="13">
        <v>0.23809524000000001</v>
      </c>
      <c r="O33" s="13">
        <v>8.3333335999999994E-2</v>
      </c>
      <c r="P33" s="4">
        <v>0.33333333999999998</v>
      </c>
    </row>
    <row r="34" spans="1:16">
      <c r="A34" t="s">
        <v>6</v>
      </c>
      <c r="B34" s="13">
        <v>0.17923280999999999</v>
      </c>
      <c r="C34" s="13">
        <v>0.12691454999999999</v>
      </c>
      <c r="D34" s="13">
        <v>4.7902319999999998E-2</v>
      </c>
      <c r="E34" s="13">
        <v>9.3967869999999995E-2</v>
      </c>
      <c r="F34" s="13">
        <v>0.12203884</v>
      </c>
      <c r="G34" s="4">
        <v>0.42994362000000003</v>
      </c>
      <c r="H34" s="13">
        <v>0.27848100999999997</v>
      </c>
      <c r="I34" s="13">
        <v>0.43037975000000001</v>
      </c>
      <c r="J34" s="4">
        <v>0.29113925000000002</v>
      </c>
      <c r="K34" s="13">
        <v>0.19672132000000001</v>
      </c>
      <c r="L34" s="13">
        <v>0.18032786000000001</v>
      </c>
      <c r="M34" s="13">
        <v>1.6393442000000001E-2</v>
      </c>
      <c r="N34" s="13">
        <v>0.37704917999999998</v>
      </c>
      <c r="O34" s="13">
        <v>4.9180329000000002E-2</v>
      </c>
      <c r="P34" s="4">
        <v>0.18032786000000001</v>
      </c>
    </row>
    <row r="35" spans="1:16">
      <c r="A35" t="s">
        <v>31</v>
      </c>
      <c r="B35" s="13">
        <v>9.7443769000000006E-3</v>
      </c>
      <c r="C35" s="13">
        <v>7.8100613999999999E-2</v>
      </c>
      <c r="D35" s="13">
        <v>0</v>
      </c>
      <c r="E35" s="13">
        <v>0.32452130000000001</v>
      </c>
      <c r="F35" s="13">
        <v>0.13863665</v>
      </c>
      <c r="G35" s="4">
        <v>0.44899705000000001</v>
      </c>
      <c r="H35" s="13">
        <v>0.22641510000000001</v>
      </c>
      <c r="I35" s="13">
        <v>0.52830189000000005</v>
      </c>
      <c r="J35" s="4">
        <v>0.24528301999999999</v>
      </c>
      <c r="K35" s="13">
        <v>0.2888889</v>
      </c>
      <c r="L35" s="13">
        <v>6.6666669999999997E-2</v>
      </c>
      <c r="M35" s="13">
        <v>0</v>
      </c>
      <c r="N35" s="13">
        <v>0.24444444000000001</v>
      </c>
      <c r="O35" s="13">
        <v>0.13333333999999999</v>
      </c>
      <c r="P35" s="4">
        <v>0.26666667999999999</v>
      </c>
    </row>
    <row r="36" spans="1:16">
      <c r="A36" t="s">
        <v>14</v>
      </c>
      <c r="B36" s="13">
        <v>0.24805509000000001</v>
      </c>
      <c r="C36" s="13">
        <v>3.1051913E-2</v>
      </c>
      <c r="D36" s="13">
        <v>1.7935598000000001E-2</v>
      </c>
      <c r="E36" s="13">
        <v>0.23771974000000001</v>
      </c>
      <c r="F36" s="13">
        <v>0.11644535</v>
      </c>
      <c r="G36" s="4">
        <v>0.34879230999999999</v>
      </c>
      <c r="H36" s="13">
        <v>0.18627451</v>
      </c>
      <c r="I36" s="13">
        <v>0.53921567999999998</v>
      </c>
      <c r="J36" s="4">
        <v>0.27450982000000002</v>
      </c>
      <c r="K36" s="13">
        <v>0.21551724</v>
      </c>
      <c r="L36" s="13">
        <v>0.14655172999999999</v>
      </c>
      <c r="M36" s="13">
        <v>1.7241379000000001E-2</v>
      </c>
      <c r="N36" s="13">
        <v>0.42241380000000001</v>
      </c>
      <c r="O36" s="13">
        <v>7.7586204000000006E-2</v>
      </c>
      <c r="P36" s="4">
        <v>0.12068965</v>
      </c>
    </row>
    <row r="37" spans="1:16">
      <c r="A37" t="s">
        <v>24</v>
      </c>
      <c r="B37" s="13">
        <v>3.2230925000000001E-2</v>
      </c>
      <c r="C37" s="13">
        <v>0.40401164000000001</v>
      </c>
      <c r="D37" s="13">
        <v>2.0926980000000001E-2</v>
      </c>
      <c r="E37" s="13">
        <v>4.0208175999999998E-2</v>
      </c>
      <c r="F37" s="13">
        <v>0.16984047999999999</v>
      </c>
      <c r="G37" s="4">
        <v>0.33278182000000001</v>
      </c>
      <c r="H37" s="13">
        <v>0.16071427999999999</v>
      </c>
      <c r="I37" s="13">
        <v>0.66071427000000005</v>
      </c>
      <c r="J37" s="4">
        <v>0.17857143</v>
      </c>
      <c r="K37" s="13">
        <v>0.20754717</v>
      </c>
      <c r="L37" s="13">
        <v>0.15094340000000001</v>
      </c>
      <c r="M37" s="13">
        <v>0</v>
      </c>
      <c r="N37" s="13">
        <v>0.37735849999999999</v>
      </c>
      <c r="O37" s="13">
        <v>0.11320755</v>
      </c>
      <c r="P37" s="4">
        <v>0.15094340000000001</v>
      </c>
    </row>
    <row r="38" spans="1:16">
      <c r="A38" t="s">
        <v>27</v>
      </c>
      <c r="B38" s="13">
        <v>0.15863478</v>
      </c>
      <c r="C38" s="13">
        <v>0.17911684999999999</v>
      </c>
      <c r="D38" s="13">
        <v>7.8256130000000004E-3</v>
      </c>
      <c r="E38" s="13">
        <v>0.14362089</v>
      </c>
      <c r="F38" s="13">
        <v>0.24696436999999999</v>
      </c>
      <c r="G38" s="4">
        <v>0.26383751999999999</v>
      </c>
      <c r="H38" s="13">
        <v>0.28571429999999998</v>
      </c>
      <c r="I38" s="13">
        <v>0.39285713</v>
      </c>
      <c r="J38" s="4">
        <v>0.32142857000000002</v>
      </c>
      <c r="K38" s="13">
        <v>0.33870968000000001</v>
      </c>
      <c r="L38" s="13">
        <v>0.22580644</v>
      </c>
      <c r="M38" s="13">
        <v>1.6129032000000001E-2</v>
      </c>
      <c r="N38" s="13">
        <v>0.22580644</v>
      </c>
      <c r="O38" s="13">
        <v>6.4516127000000006E-2</v>
      </c>
      <c r="P38" s="4">
        <v>0.12903224999999999</v>
      </c>
    </row>
    <row r="39" spans="1:16">
      <c r="A39" t="s">
        <v>23</v>
      </c>
      <c r="B39" s="13">
        <v>0.11470656999999999</v>
      </c>
      <c r="C39" s="13">
        <v>0.10453068</v>
      </c>
      <c r="D39" s="13">
        <v>4.1274954000000003E-2</v>
      </c>
      <c r="E39" s="13">
        <v>4.8345267999999997E-2</v>
      </c>
      <c r="F39" s="13">
        <v>0.20672468999999999</v>
      </c>
      <c r="G39" s="4">
        <v>0.48441782999999999</v>
      </c>
      <c r="H39" s="13">
        <v>0.32098764000000002</v>
      </c>
      <c r="I39" s="13">
        <v>0.37037036000000001</v>
      </c>
      <c r="J39" s="4">
        <v>0.30864196999999999</v>
      </c>
      <c r="K39" s="13">
        <v>0.11290322</v>
      </c>
      <c r="L39" s="13">
        <v>4.8387094999999998E-2</v>
      </c>
      <c r="M39" s="13">
        <v>0</v>
      </c>
      <c r="N39" s="13">
        <v>0.46774194000000002</v>
      </c>
      <c r="O39" s="13">
        <v>9.6774190999999996E-2</v>
      </c>
      <c r="P39" s="4">
        <v>0.27419356</v>
      </c>
    </row>
    <row r="40" spans="1:16">
      <c r="A40" t="s">
        <v>7</v>
      </c>
      <c r="B40" s="13">
        <v>0.58460307</v>
      </c>
      <c r="C40" s="13">
        <v>2.4705028E-2</v>
      </c>
      <c r="D40" s="13">
        <v>2.9965202999999999E-2</v>
      </c>
      <c r="E40" s="13">
        <v>4.2688888000000001E-2</v>
      </c>
      <c r="F40" s="13">
        <v>7.3878415000000003E-2</v>
      </c>
      <c r="G40" s="4">
        <v>0.24415945</v>
      </c>
      <c r="H40" s="13">
        <v>7.8947365000000005E-2</v>
      </c>
      <c r="I40" s="13">
        <v>0.76315789999999994</v>
      </c>
      <c r="J40" s="4">
        <v>0.15789473000000001</v>
      </c>
      <c r="K40" s="13">
        <v>0.31914893</v>
      </c>
      <c r="L40" s="13">
        <v>0.17021275999999999</v>
      </c>
      <c r="M40" s="13">
        <v>0</v>
      </c>
      <c r="N40" s="13">
        <v>0.38297873999999998</v>
      </c>
      <c r="O40" s="13">
        <v>2.1276594999999999E-2</v>
      </c>
      <c r="P40" s="4">
        <v>0.10638298</v>
      </c>
    </row>
    <row r="41" spans="1:16">
      <c r="A41" t="s">
        <v>28</v>
      </c>
      <c r="B41" s="13">
        <v>0.34298167000000002</v>
      </c>
      <c r="C41" s="13">
        <v>6.8152476999999998E-3</v>
      </c>
      <c r="D41" s="13">
        <v>1.6503012000000001E-2</v>
      </c>
      <c r="E41" s="13">
        <v>6.7357123000000005E-2</v>
      </c>
      <c r="F41" s="13">
        <v>0.14203604</v>
      </c>
      <c r="G41" s="4">
        <v>0.42430689999999999</v>
      </c>
      <c r="H41" s="13">
        <v>0.23076922999999999</v>
      </c>
      <c r="I41" s="13">
        <v>0.61538464000000004</v>
      </c>
      <c r="J41" s="4">
        <v>0.15384616000000001</v>
      </c>
      <c r="K41" s="13">
        <v>0.25</v>
      </c>
      <c r="L41" s="13">
        <v>0.16666666999999999</v>
      </c>
      <c r="M41" s="13">
        <v>0</v>
      </c>
      <c r="N41" s="13">
        <v>0.25</v>
      </c>
      <c r="O41" s="13">
        <v>0</v>
      </c>
      <c r="P41" s="4">
        <v>0.33333333999999998</v>
      </c>
    </row>
    <row r="42" spans="1:16">
      <c r="A42" t="s">
        <v>36</v>
      </c>
      <c r="B42" s="13">
        <v>5.7864152000000002E-2</v>
      </c>
      <c r="C42" s="13">
        <v>0.15074124999999999</v>
      </c>
      <c r="D42" s="13">
        <v>1.9443043E-2</v>
      </c>
      <c r="E42" s="13">
        <v>9.4529130000000003E-2</v>
      </c>
      <c r="F42" s="13">
        <v>0.11357982</v>
      </c>
      <c r="G42" s="4">
        <v>0.56384254</v>
      </c>
      <c r="H42" s="13">
        <v>0.15384616000000001</v>
      </c>
      <c r="I42" s="13">
        <v>0.61538464000000004</v>
      </c>
      <c r="J42" s="4">
        <v>0.23076922999999999</v>
      </c>
      <c r="K42" s="13">
        <v>0.36666666999999997</v>
      </c>
      <c r="L42" s="13">
        <v>0.16666666999999999</v>
      </c>
      <c r="M42" s="13">
        <v>0</v>
      </c>
      <c r="N42" s="13">
        <v>0.30000000999999998</v>
      </c>
      <c r="O42" s="13">
        <v>6.6666669999999997E-2</v>
      </c>
      <c r="P42" s="4">
        <v>0.1</v>
      </c>
    </row>
    <row r="43" spans="1:16">
      <c r="A43" t="s">
        <v>20</v>
      </c>
      <c r="B43" s="13">
        <v>2.2250384000000002E-2</v>
      </c>
      <c r="C43" s="13">
        <v>4.4720024000000002E-3</v>
      </c>
      <c r="D43" s="13">
        <v>6.1040036000000004E-3</v>
      </c>
      <c r="E43" s="13">
        <v>0.17937106999999999</v>
      </c>
      <c r="F43" s="13">
        <v>0.10514902</v>
      </c>
      <c r="G43" s="4">
        <v>0.68265355000000005</v>
      </c>
      <c r="H43" s="13">
        <v>0.33333333999999998</v>
      </c>
      <c r="I43" s="13">
        <v>0.45833333999999998</v>
      </c>
      <c r="J43" s="4">
        <v>0.20833333000000001</v>
      </c>
      <c r="K43" s="13">
        <v>0.22950819</v>
      </c>
      <c r="L43" s="13">
        <v>0.19672132000000001</v>
      </c>
      <c r="M43" s="13">
        <v>0</v>
      </c>
      <c r="N43" s="13">
        <v>0.37704917999999998</v>
      </c>
      <c r="O43" s="13">
        <v>6.5573767000000005E-2</v>
      </c>
      <c r="P43" s="4">
        <v>0.13114753000000001</v>
      </c>
    </row>
    <row r="44" spans="1:16">
      <c r="A44" t="s">
        <v>19</v>
      </c>
      <c r="B44" s="13">
        <v>0.2479623</v>
      </c>
      <c r="C44" s="13">
        <v>1.9240558000000001E-2</v>
      </c>
      <c r="D44" s="13">
        <v>6.4560935E-2</v>
      </c>
      <c r="E44" s="13">
        <v>0.11299687999999999</v>
      </c>
      <c r="F44" s="13">
        <v>9.3512334000000003E-2</v>
      </c>
      <c r="G44" s="4">
        <v>0.46172699</v>
      </c>
      <c r="H44" s="13">
        <v>0.17647059000000001</v>
      </c>
      <c r="I44" s="13">
        <v>0.76470590000000005</v>
      </c>
      <c r="J44" s="4">
        <v>5.8823529999999999E-2</v>
      </c>
      <c r="K44" s="13">
        <v>0.38461539</v>
      </c>
      <c r="L44" s="13">
        <v>0.1923077</v>
      </c>
      <c r="M44" s="13">
        <v>0</v>
      </c>
      <c r="N44" s="13">
        <v>0.1923077</v>
      </c>
      <c r="O44" s="13">
        <v>0</v>
      </c>
      <c r="P44" s="4">
        <v>0.23076922999999999</v>
      </c>
    </row>
    <row r="45" spans="1:16">
      <c r="A45" t="s">
        <v>13</v>
      </c>
      <c r="B45" s="13">
        <v>2.3886914999999998E-3</v>
      </c>
      <c r="C45" s="13">
        <v>0</v>
      </c>
      <c r="D45" s="13">
        <v>0.33221105000000001</v>
      </c>
      <c r="E45" s="13">
        <v>4.9682338999999997E-3</v>
      </c>
      <c r="F45" s="13">
        <v>4.0956422999999999E-2</v>
      </c>
      <c r="G45" s="4">
        <v>0.61947554000000005</v>
      </c>
      <c r="H45" s="13">
        <v>0</v>
      </c>
      <c r="I45" s="13">
        <v>1</v>
      </c>
      <c r="J45" s="4">
        <v>0</v>
      </c>
      <c r="K45" s="13">
        <v>0.16666666999999999</v>
      </c>
      <c r="L45" s="13">
        <v>0.16666666999999999</v>
      </c>
      <c r="M45" s="13">
        <v>0</v>
      </c>
      <c r="N45" s="13">
        <v>0.16666666999999999</v>
      </c>
      <c r="O45" s="13">
        <v>0</v>
      </c>
      <c r="P45" s="4">
        <v>0.5</v>
      </c>
    </row>
    <row r="47" spans="1:16" s="26" customFormat="1">
      <c r="A47" s="26" t="s">
        <v>67</v>
      </c>
      <c r="B47" s="39">
        <f>AVERAGE(B3:B45)</f>
        <v>0.2665587313813953</v>
      </c>
      <c r="C47" s="39">
        <f t="shared" ref="C47:G47" si="0">AVERAGE(C3:C45)</f>
        <v>0.11700813969999999</v>
      </c>
      <c r="D47" s="39">
        <f t="shared" si="0"/>
        <v>2.8122894402325582E-2</v>
      </c>
      <c r="E47" s="39">
        <f t="shared" si="0"/>
        <v>0.11185365374186046</v>
      </c>
      <c r="F47" s="39">
        <f t="shared" si="0"/>
        <v>0.14155859734883719</v>
      </c>
      <c r="G47" s="40">
        <f t="shared" si="0"/>
        <v>0.3348979827906976</v>
      </c>
      <c r="J47" s="41"/>
      <c r="P47" s="41"/>
    </row>
    <row r="48" spans="1:16" s="26" customFormat="1">
      <c r="B48" s="39"/>
      <c r="C48" s="39"/>
      <c r="D48" s="39"/>
      <c r="E48" s="39"/>
      <c r="F48" s="39"/>
      <c r="G48" s="40"/>
      <c r="J48" s="41"/>
      <c r="P48" s="41"/>
    </row>
    <row r="49" spans="1:7">
      <c r="A49" s="26" t="s">
        <v>48</v>
      </c>
      <c r="B49" s="42">
        <f t="shared" ref="B49:G49" si="1">MIN(B3:B45)</f>
        <v>2.3886914999999998E-3</v>
      </c>
      <c r="C49" s="42">
        <f t="shared" si="1"/>
        <v>0</v>
      </c>
      <c r="D49" s="42">
        <f t="shared" si="1"/>
        <v>0</v>
      </c>
      <c r="E49" s="42">
        <f t="shared" si="1"/>
        <v>4.9682338999999997E-3</v>
      </c>
      <c r="F49" s="42">
        <f t="shared" si="1"/>
        <v>4.0956422999999999E-2</v>
      </c>
      <c r="G49" s="43">
        <f t="shared" si="1"/>
        <v>9.1805159999999997E-2</v>
      </c>
    </row>
    <row r="50" spans="1:7">
      <c r="A50" s="26" t="s">
        <v>50</v>
      </c>
      <c r="B50" s="42">
        <f>_xlfn.PERCENTILE.INC(B$3:B$45,1/3)</f>
        <v>0.17154064999999999</v>
      </c>
      <c r="C50" s="42">
        <f t="shared" ref="C50:G50" si="2">_xlfn.PERCENTILE.INC(C$3:C$45,1/3)</f>
        <v>9.1228522000000006E-2</v>
      </c>
      <c r="D50" s="42">
        <f t="shared" si="2"/>
        <v>1.1733772999999999E-2</v>
      </c>
      <c r="E50" s="42">
        <f t="shared" si="2"/>
        <v>6.7357123000000005E-2</v>
      </c>
      <c r="F50" s="42">
        <f t="shared" si="2"/>
        <v>0.11241312000000001</v>
      </c>
      <c r="G50" s="43">
        <f t="shared" si="2"/>
        <v>0.26383751999999999</v>
      </c>
    </row>
    <row r="51" spans="1:7">
      <c r="A51" s="26" t="s">
        <v>51</v>
      </c>
      <c r="B51" s="42">
        <f>_xlfn.PERCENTILE.INC(B$3:B$45,2/3)</f>
        <v>0.34298167000000002</v>
      </c>
      <c r="C51" s="42">
        <f t="shared" ref="C51:G51" si="3">_xlfn.PERCENTILE.INC(C$3:C$45,2/3)</f>
        <v>0.13896576999999999</v>
      </c>
      <c r="D51" s="42">
        <f t="shared" si="3"/>
        <v>2.7676564000000001E-2</v>
      </c>
      <c r="E51" s="42">
        <f t="shared" si="3"/>
        <v>0.12667684000000001</v>
      </c>
      <c r="F51" s="42">
        <f t="shared" si="3"/>
        <v>0.16394579000000001</v>
      </c>
      <c r="G51" s="43">
        <f t="shared" si="3"/>
        <v>0.39756312999999999</v>
      </c>
    </row>
    <row r="52" spans="1:7">
      <c r="A52" s="26" t="s">
        <v>52</v>
      </c>
      <c r="B52" s="42">
        <f>_xlfn.PERCENTILE.INC(B$3:B$45,3/3)</f>
        <v>0.58460307</v>
      </c>
      <c r="C52" s="42">
        <f t="shared" ref="C52:G52" si="4">_xlfn.PERCENTILE.INC(C$3:C$45,3/3)</f>
        <v>0.40401164000000001</v>
      </c>
      <c r="D52" s="42">
        <f t="shared" si="4"/>
        <v>0.33221105000000001</v>
      </c>
      <c r="E52" s="42">
        <f t="shared" si="4"/>
        <v>0.32452130000000001</v>
      </c>
      <c r="F52" s="42">
        <f t="shared" si="4"/>
        <v>0.27915480999999998</v>
      </c>
      <c r="G52" s="43">
        <f t="shared" si="4"/>
        <v>0.68265355000000005</v>
      </c>
    </row>
    <row r="53" spans="1:7">
      <c r="A53" s="26" t="s">
        <v>49</v>
      </c>
      <c r="B53" s="42">
        <f>MAX(B3:B45)</f>
        <v>0.58460307</v>
      </c>
      <c r="C53" s="42">
        <f t="shared" ref="C53:G53" si="5">MAX(C3:C45)</f>
        <v>0.40401164000000001</v>
      </c>
      <c r="D53" s="42">
        <f t="shared" si="5"/>
        <v>0.33221105000000001</v>
      </c>
      <c r="E53" s="42">
        <f t="shared" si="5"/>
        <v>0.32452130000000001</v>
      </c>
      <c r="F53" s="42">
        <f t="shared" si="5"/>
        <v>0.27915480999999998</v>
      </c>
      <c r="G53" s="43">
        <f t="shared" si="5"/>
        <v>0.68265355000000005</v>
      </c>
    </row>
  </sheetData>
  <mergeCells count="3">
    <mergeCell ref="B1:G1"/>
    <mergeCell ref="H1:J1"/>
    <mergeCell ref="K1:P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Tables ED1-3 models</vt:lpstr>
      <vt:lpstr>Tables ED4-5 models</vt:lpstr>
      <vt:lpstr>Tables ED6-8 models</vt:lpstr>
      <vt:lpstr>Table ED9 country stats</vt:lpstr>
      <vt:lpstr>Table ED10 model descriptives</vt:lpstr>
      <vt:lpstr>Table ED11 country shares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2024-07-08T16:05:41Z</dcterms:created>
  <dcterms:modified xsi:type="dcterms:W3CDTF">2024-07-08T16:06:06Z</dcterms:modified>
</cp:coreProperties>
</file>