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2022-10-26梁鹏  腹腔镜肝切除术中补液对出血的影响\收集数据\医院大数据平台获取数据\"/>
    </mc:Choice>
  </mc:AlternateContent>
  <xr:revisionPtr revIDLastSave="0" documentId="13_ncr:1_{1F95E7CE-56A1-4346-A247-6DD358411635}" xr6:coauthVersionLast="47" xr6:coauthVersionMax="47" xr10:uidLastSave="{00000000-0000-0000-0000-000000000000}"/>
  <bookViews>
    <workbookView xWindow="-108" yWindow="-108" windowWidth="23256" windowHeight="13176" activeTab="2" xr2:uid="{7AE91A70-F3E5-418A-805A-C543B27D6E17}"/>
  </bookViews>
  <sheets>
    <sheet name="基线信息" sheetId="1" r:id="rId1"/>
    <sheet name="术中" sheetId="2" r:id="rId2"/>
    <sheet name="术后" sheetId="3" r:id="rId3"/>
  </sheets>
  <externalReferences>
    <externalReference r:id="rId4"/>
    <externalReference r:id="rId5"/>
  </externalReferences>
  <definedNames>
    <definedName name="_xlnm._FilterDatabase" localSheetId="1" hidden="1">术中!$A$1:$L$359</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C359" i="3" l="1"/>
  <c r="BB359" i="3"/>
  <c r="AZ359" i="3"/>
  <c r="AX359" i="3"/>
  <c r="AW359" i="3"/>
  <c r="AV359" i="3"/>
  <c r="AT359" i="3"/>
  <c r="AS359" i="3"/>
  <c r="AR359" i="3"/>
  <c r="AP359" i="3"/>
  <c r="AO359" i="3"/>
  <c r="AN359" i="3"/>
  <c r="AL359" i="3"/>
  <c r="AK359" i="3"/>
  <c r="AJ359" i="3"/>
  <c r="AH359" i="3"/>
  <c r="AG359" i="3"/>
  <c r="AF359" i="3"/>
  <c r="AD359" i="3"/>
  <c r="AC359" i="3"/>
  <c r="AB359" i="3"/>
  <c r="Z359" i="3"/>
  <c r="Y359" i="3"/>
  <c r="X359" i="3"/>
  <c r="V359" i="3"/>
  <c r="U359" i="3"/>
  <c r="T359" i="3"/>
  <c r="R359" i="3"/>
  <c r="Q359" i="3"/>
  <c r="P359" i="3"/>
  <c r="N359" i="3"/>
  <c r="M359" i="3"/>
  <c r="L359" i="3"/>
  <c r="K359" i="3"/>
  <c r="J359" i="3"/>
  <c r="I359" i="3"/>
  <c r="BC358" i="3"/>
  <c r="BB358" i="3"/>
  <c r="AZ358" i="3"/>
  <c r="AY358" i="3"/>
  <c r="AX358" i="3"/>
  <c r="AW358" i="3"/>
  <c r="AV358" i="3"/>
  <c r="AU358" i="3"/>
  <c r="AT358" i="3"/>
  <c r="AS358" i="3"/>
  <c r="AR358" i="3"/>
  <c r="AQ358" i="3"/>
  <c r="AP358" i="3"/>
  <c r="AO358" i="3"/>
  <c r="AN358" i="3"/>
  <c r="AM358" i="3"/>
  <c r="AL358" i="3"/>
  <c r="AK358" i="3"/>
  <c r="AJ358" i="3"/>
  <c r="AI358" i="3"/>
  <c r="AH358" i="3"/>
  <c r="AG358" i="3"/>
  <c r="AF358" i="3"/>
  <c r="AE358" i="3"/>
  <c r="AD358" i="3"/>
  <c r="AC358" i="3"/>
  <c r="AB358" i="3"/>
  <c r="AA358" i="3"/>
  <c r="Z358" i="3"/>
  <c r="Y358" i="3"/>
  <c r="X358" i="3"/>
  <c r="W358" i="3"/>
  <c r="V358" i="3"/>
  <c r="U358" i="3"/>
  <c r="T358" i="3"/>
  <c r="S358" i="3"/>
  <c r="R358" i="3"/>
  <c r="Q358" i="3"/>
  <c r="P358" i="3"/>
  <c r="O358" i="3"/>
  <c r="N358" i="3"/>
  <c r="M358" i="3"/>
  <c r="L358" i="3"/>
  <c r="K358" i="3"/>
  <c r="J358" i="3"/>
  <c r="I358" i="3"/>
  <c r="BC357" i="3"/>
  <c r="BB357" i="3"/>
  <c r="AZ357" i="3"/>
  <c r="AY357" i="3"/>
  <c r="AX357" i="3"/>
  <c r="AW357" i="3"/>
  <c r="AV357" i="3"/>
  <c r="AU357" i="3"/>
  <c r="AT357" i="3"/>
  <c r="AS357" i="3"/>
  <c r="AR357" i="3"/>
  <c r="AQ357" i="3"/>
  <c r="AP357" i="3"/>
  <c r="AO357" i="3"/>
  <c r="AN357" i="3"/>
  <c r="AM357" i="3"/>
  <c r="AL357" i="3"/>
  <c r="AK357" i="3"/>
  <c r="AJ357" i="3"/>
  <c r="AI357" i="3"/>
  <c r="AH357" i="3"/>
  <c r="AG357" i="3"/>
  <c r="AF357" i="3"/>
  <c r="AE357" i="3"/>
  <c r="AD357" i="3"/>
  <c r="AC357" i="3"/>
  <c r="AB357" i="3"/>
  <c r="AA357" i="3"/>
  <c r="Z357" i="3"/>
  <c r="Y357" i="3"/>
  <c r="V357" i="3"/>
  <c r="U357" i="3"/>
  <c r="R357" i="3"/>
  <c r="Q357" i="3"/>
  <c r="P357" i="3"/>
  <c r="O357" i="3"/>
  <c r="N357" i="3"/>
  <c r="M357" i="3"/>
  <c r="L357" i="3"/>
  <c r="K357" i="3"/>
  <c r="J357" i="3"/>
  <c r="I357" i="3"/>
  <c r="BC356" i="3"/>
  <c r="BB356" i="3"/>
  <c r="AX356" i="3"/>
  <c r="AW356" i="3"/>
  <c r="AT356" i="3"/>
  <c r="AS356" i="3"/>
  <c r="AP356" i="3"/>
  <c r="AO356" i="3"/>
  <c r="AL356" i="3"/>
  <c r="AK356" i="3"/>
  <c r="AH356" i="3"/>
  <c r="AG356" i="3"/>
  <c r="AD356" i="3"/>
  <c r="AC356" i="3"/>
  <c r="Z356" i="3"/>
  <c r="Y356" i="3"/>
  <c r="V356" i="3"/>
  <c r="U356" i="3"/>
  <c r="R356" i="3"/>
  <c r="Q356" i="3"/>
  <c r="N356" i="3"/>
  <c r="M356" i="3"/>
  <c r="L356" i="3"/>
  <c r="K356" i="3"/>
  <c r="J356" i="3"/>
  <c r="I356" i="3"/>
  <c r="BC355" i="3"/>
  <c r="BB355" i="3"/>
  <c r="AZ355" i="3"/>
  <c r="AY355" i="3"/>
  <c r="AX355" i="3"/>
  <c r="AW355" i="3"/>
  <c r="AV355" i="3"/>
  <c r="AU355" i="3"/>
  <c r="AT355" i="3"/>
  <c r="AS355" i="3"/>
  <c r="AR355" i="3"/>
  <c r="AQ355" i="3"/>
  <c r="AP355" i="3"/>
  <c r="AO355" i="3"/>
  <c r="AN355" i="3"/>
  <c r="AM355" i="3"/>
  <c r="AL355" i="3"/>
  <c r="AK355" i="3"/>
  <c r="AJ355" i="3"/>
  <c r="AI355" i="3"/>
  <c r="AH355" i="3"/>
  <c r="AG355" i="3"/>
  <c r="AF355" i="3"/>
  <c r="AE355" i="3"/>
  <c r="AD355" i="3"/>
  <c r="AC355" i="3"/>
  <c r="AB355" i="3"/>
  <c r="AA355" i="3"/>
  <c r="Z355" i="3"/>
  <c r="Y355" i="3"/>
  <c r="X355" i="3"/>
  <c r="W355" i="3"/>
  <c r="V355" i="3"/>
  <c r="U355" i="3"/>
  <c r="T355" i="3"/>
  <c r="S355" i="3"/>
  <c r="R355" i="3"/>
  <c r="Q355" i="3"/>
  <c r="P355" i="3"/>
  <c r="O355" i="3"/>
  <c r="N355" i="3"/>
  <c r="M355" i="3"/>
  <c r="L355" i="3"/>
  <c r="K355" i="3"/>
  <c r="J355" i="3"/>
  <c r="I355" i="3"/>
  <c r="BC354" i="3"/>
  <c r="BB354" i="3"/>
  <c r="AZ354" i="3"/>
  <c r="AY354" i="3"/>
  <c r="AX354" i="3"/>
  <c r="AW354" i="3"/>
  <c r="AV354" i="3"/>
  <c r="AU354" i="3"/>
  <c r="AT354" i="3"/>
  <c r="AS354" i="3"/>
  <c r="AR354" i="3"/>
  <c r="AQ354" i="3"/>
  <c r="AP354" i="3"/>
  <c r="AO354" i="3"/>
  <c r="AN354" i="3"/>
  <c r="AM354" i="3"/>
  <c r="AL354" i="3"/>
  <c r="AK354" i="3"/>
  <c r="AJ354" i="3"/>
  <c r="AI354" i="3"/>
  <c r="AH354" i="3"/>
  <c r="AG354" i="3"/>
  <c r="AF354" i="3"/>
  <c r="AE354" i="3"/>
  <c r="AD354" i="3"/>
  <c r="AC354" i="3"/>
  <c r="AB354" i="3"/>
  <c r="AA354" i="3"/>
  <c r="Z354" i="3"/>
  <c r="Y354" i="3"/>
  <c r="X354" i="3"/>
  <c r="W354" i="3"/>
  <c r="V354" i="3"/>
  <c r="U354" i="3"/>
  <c r="T354" i="3"/>
  <c r="S354" i="3"/>
  <c r="R354" i="3"/>
  <c r="Q354" i="3"/>
  <c r="P354" i="3"/>
  <c r="O354" i="3"/>
  <c r="N354" i="3"/>
  <c r="M354" i="3"/>
  <c r="L354" i="3"/>
  <c r="K354" i="3"/>
  <c r="J354" i="3"/>
  <c r="I354" i="3"/>
  <c r="BC353" i="3"/>
  <c r="BB353" i="3"/>
  <c r="AZ353" i="3"/>
  <c r="AY353" i="3"/>
  <c r="AX353" i="3"/>
  <c r="AW353" i="3"/>
  <c r="AV353" i="3"/>
  <c r="AU353" i="3"/>
  <c r="AT353" i="3"/>
  <c r="AS353" i="3"/>
  <c r="AR353" i="3"/>
  <c r="AQ353" i="3"/>
  <c r="AP353" i="3"/>
  <c r="AO353" i="3"/>
  <c r="AN353" i="3"/>
  <c r="AM353" i="3"/>
  <c r="AL353" i="3"/>
  <c r="AK353" i="3"/>
  <c r="AJ353" i="3"/>
  <c r="AI353" i="3"/>
  <c r="AH353" i="3"/>
  <c r="AG353" i="3"/>
  <c r="AF353" i="3"/>
  <c r="AE353" i="3"/>
  <c r="AD353" i="3"/>
  <c r="AC353" i="3"/>
  <c r="AB353" i="3"/>
  <c r="AA353" i="3"/>
  <c r="Z353" i="3"/>
  <c r="Y353" i="3"/>
  <c r="X353" i="3"/>
  <c r="W353" i="3"/>
  <c r="V353" i="3"/>
  <c r="U353" i="3"/>
  <c r="T353" i="3"/>
  <c r="S353" i="3"/>
  <c r="R353" i="3"/>
  <c r="Q353" i="3"/>
  <c r="P353" i="3"/>
  <c r="O353" i="3"/>
  <c r="N353" i="3"/>
  <c r="M353" i="3"/>
  <c r="L353" i="3"/>
  <c r="K353" i="3"/>
  <c r="J353" i="3"/>
  <c r="I353" i="3"/>
  <c r="BC352" i="3"/>
  <c r="BB352" i="3"/>
  <c r="AX352" i="3"/>
  <c r="AW352" i="3"/>
  <c r="AT352" i="3"/>
  <c r="AS352" i="3"/>
  <c r="AP352" i="3"/>
  <c r="AO352" i="3"/>
  <c r="AL352" i="3"/>
  <c r="AK352" i="3"/>
  <c r="AH352" i="3"/>
  <c r="AG352" i="3"/>
  <c r="AD352" i="3"/>
  <c r="AC352" i="3"/>
  <c r="Z352" i="3"/>
  <c r="Y352" i="3"/>
  <c r="V352" i="3"/>
  <c r="U352" i="3"/>
  <c r="R352" i="3"/>
  <c r="Q352" i="3"/>
  <c r="N352" i="3"/>
  <c r="M352" i="3"/>
  <c r="L352" i="3"/>
  <c r="K352" i="3"/>
  <c r="J352" i="3"/>
  <c r="I352" i="3"/>
  <c r="BC351" i="3"/>
  <c r="BB351" i="3"/>
  <c r="AZ351" i="3"/>
  <c r="AY351" i="3"/>
  <c r="AX351" i="3"/>
  <c r="AW351" i="3"/>
  <c r="AV351" i="3"/>
  <c r="AU351" i="3"/>
  <c r="AT351" i="3"/>
  <c r="AS351" i="3"/>
  <c r="AR351" i="3"/>
  <c r="AQ351" i="3"/>
  <c r="AP351" i="3"/>
  <c r="AO351" i="3"/>
  <c r="AN351" i="3"/>
  <c r="AM351" i="3"/>
  <c r="AL351" i="3"/>
  <c r="AK351" i="3"/>
  <c r="AJ351" i="3"/>
  <c r="AI351" i="3"/>
  <c r="AH351" i="3"/>
  <c r="AG351" i="3"/>
  <c r="AF351" i="3"/>
  <c r="AE351" i="3"/>
  <c r="AD351" i="3"/>
  <c r="AC351" i="3"/>
  <c r="AB351" i="3"/>
  <c r="AA351" i="3"/>
  <c r="Z351" i="3"/>
  <c r="Y351" i="3"/>
  <c r="X351" i="3"/>
  <c r="W351" i="3"/>
  <c r="V351" i="3"/>
  <c r="U351" i="3"/>
  <c r="T351" i="3"/>
  <c r="S351" i="3"/>
  <c r="R351" i="3"/>
  <c r="Q351" i="3"/>
  <c r="P351" i="3"/>
  <c r="O351" i="3"/>
  <c r="N351" i="3"/>
  <c r="M351" i="3"/>
  <c r="L351" i="3"/>
  <c r="K351" i="3"/>
  <c r="J351" i="3"/>
  <c r="I351" i="3"/>
  <c r="BC350" i="3"/>
  <c r="BB350" i="3"/>
  <c r="AZ350" i="3"/>
  <c r="AY350" i="3"/>
  <c r="AX350" i="3"/>
  <c r="AW350" i="3"/>
  <c r="AV350" i="3"/>
  <c r="AU350" i="3"/>
  <c r="AT350" i="3"/>
  <c r="AS350" i="3"/>
  <c r="AR350" i="3"/>
  <c r="AQ350" i="3"/>
  <c r="AP350" i="3"/>
  <c r="AO350" i="3"/>
  <c r="AN350" i="3"/>
  <c r="AM350" i="3"/>
  <c r="AL350" i="3"/>
  <c r="AK350" i="3"/>
  <c r="AJ350" i="3"/>
  <c r="AI350" i="3"/>
  <c r="AH350" i="3"/>
  <c r="AG350" i="3"/>
  <c r="AF350" i="3"/>
  <c r="AE350" i="3"/>
  <c r="AD350" i="3"/>
  <c r="AC350" i="3"/>
  <c r="AB350" i="3"/>
  <c r="AA350" i="3"/>
  <c r="Z350" i="3"/>
  <c r="Y350" i="3"/>
  <c r="V350" i="3"/>
  <c r="U350" i="3"/>
  <c r="R350" i="3"/>
  <c r="Q350" i="3"/>
  <c r="P350" i="3"/>
  <c r="O350" i="3"/>
  <c r="N350" i="3"/>
  <c r="M350" i="3"/>
  <c r="L350" i="3"/>
  <c r="K350" i="3"/>
  <c r="J350" i="3"/>
  <c r="I350" i="3"/>
  <c r="BC349" i="3"/>
  <c r="BB349" i="3"/>
  <c r="AX349" i="3"/>
  <c r="AW349" i="3"/>
  <c r="AT349" i="3"/>
  <c r="AS349" i="3"/>
  <c r="AP349" i="3"/>
  <c r="AO349" i="3"/>
  <c r="AL349" i="3"/>
  <c r="AK349" i="3"/>
  <c r="AH349" i="3"/>
  <c r="AG349" i="3"/>
  <c r="AD349" i="3"/>
  <c r="AC349" i="3"/>
  <c r="Z349" i="3"/>
  <c r="Y349" i="3"/>
  <c r="V349" i="3"/>
  <c r="U349" i="3"/>
  <c r="R349" i="3"/>
  <c r="Q349" i="3"/>
  <c r="N349" i="3"/>
  <c r="M349" i="3"/>
  <c r="L349" i="3"/>
  <c r="K349" i="3"/>
  <c r="J349" i="3"/>
  <c r="I349" i="3"/>
  <c r="BC348" i="3"/>
  <c r="BB348" i="3"/>
  <c r="AZ348" i="3"/>
  <c r="AX348" i="3"/>
  <c r="AW348" i="3"/>
  <c r="AV348" i="3"/>
  <c r="AT348" i="3"/>
  <c r="AS348" i="3"/>
  <c r="AR348" i="3"/>
  <c r="AP348" i="3"/>
  <c r="AO348" i="3"/>
  <c r="AN348" i="3"/>
  <c r="AL348" i="3"/>
  <c r="AK348" i="3"/>
  <c r="AJ348" i="3"/>
  <c r="AH348" i="3"/>
  <c r="AG348" i="3"/>
  <c r="AF348" i="3"/>
  <c r="AD348" i="3"/>
  <c r="AC348" i="3"/>
  <c r="AB348" i="3"/>
  <c r="Z348" i="3"/>
  <c r="Y348" i="3"/>
  <c r="X348" i="3"/>
  <c r="V348" i="3"/>
  <c r="U348" i="3"/>
  <c r="T348" i="3"/>
  <c r="R348" i="3"/>
  <c r="Q348" i="3"/>
  <c r="P348" i="3"/>
  <c r="N348" i="3"/>
  <c r="M348" i="3"/>
  <c r="L348" i="3"/>
  <c r="K348" i="3"/>
  <c r="J348" i="3"/>
  <c r="I348" i="3"/>
  <c r="BC347" i="3"/>
  <c r="BB347" i="3"/>
  <c r="AZ347" i="3"/>
  <c r="AX347" i="3"/>
  <c r="AW347" i="3"/>
  <c r="AV347" i="3"/>
  <c r="AT347" i="3"/>
  <c r="AS347" i="3"/>
  <c r="AR347" i="3"/>
  <c r="AP347" i="3"/>
  <c r="AO347" i="3"/>
  <c r="AN347" i="3"/>
  <c r="AL347" i="3"/>
  <c r="AK347" i="3"/>
  <c r="AJ347" i="3"/>
  <c r="AH347" i="3"/>
  <c r="AG347" i="3"/>
  <c r="AF347" i="3"/>
  <c r="AD347" i="3"/>
  <c r="AC347" i="3"/>
  <c r="AB347" i="3"/>
  <c r="Z347" i="3"/>
  <c r="Y347" i="3"/>
  <c r="U347" i="3"/>
  <c r="Q347" i="3"/>
  <c r="P347" i="3"/>
  <c r="N347" i="3"/>
  <c r="M347" i="3"/>
  <c r="L347" i="3"/>
  <c r="K347" i="3"/>
  <c r="J347" i="3"/>
  <c r="I347" i="3"/>
  <c r="BC346" i="3"/>
  <c r="BB346" i="3"/>
  <c r="AX346" i="3"/>
  <c r="AW346" i="3"/>
  <c r="AT346" i="3"/>
  <c r="AS346" i="3"/>
  <c r="AP346" i="3"/>
  <c r="AO346" i="3"/>
  <c r="AL346" i="3"/>
  <c r="AK346" i="3"/>
  <c r="AH346" i="3"/>
  <c r="AG346" i="3"/>
  <c r="AD346" i="3"/>
  <c r="AC346" i="3"/>
  <c r="Z346" i="3"/>
  <c r="Y346" i="3"/>
  <c r="V346" i="3"/>
  <c r="U346" i="3"/>
  <c r="R346" i="3"/>
  <c r="Q346" i="3"/>
  <c r="N346" i="3"/>
  <c r="M346" i="3"/>
  <c r="L346" i="3"/>
  <c r="K346" i="3"/>
  <c r="J346" i="3"/>
  <c r="I346" i="3"/>
  <c r="BC345" i="3"/>
  <c r="BB345" i="3"/>
  <c r="AZ345" i="3"/>
  <c r="AX345" i="3"/>
  <c r="AW345" i="3"/>
  <c r="AV345" i="3"/>
  <c r="AT345" i="3"/>
  <c r="AS345" i="3"/>
  <c r="AR345" i="3"/>
  <c r="AP345" i="3"/>
  <c r="AO345" i="3"/>
  <c r="AN345" i="3"/>
  <c r="AL345" i="3"/>
  <c r="AK345" i="3"/>
  <c r="AJ345" i="3"/>
  <c r="AH345" i="3"/>
  <c r="AG345" i="3"/>
  <c r="AF345" i="3"/>
  <c r="AD345" i="3"/>
  <c r="AC345" i="3"/>
  <c r="AB345" i="3"/>
  <c r="Z345" i="3"/>
  <c r="Y345" i="3"/>
  <c r="X345" i="3"/>
  <c r="V345" i="3"/>
  <c r="U345" i="3"/>
  <c r="T345" i="3"/>
  <c r="R345" i="3"/>
  <c r="Q345" i="3"/>
  <c r="P345" i="3"/>
  <c r="N345" i="3"/>
  <c r="M345" i="3"/>
  <c r="L345" i="3"/>
  <c r="K345" i="3"/>
  <c r="J345" i="3"/>
  <c r="I345" i="3"/>
  <c r="BC344" i="3"/>
  <c r="BB344" i="3"/>
  <c r="AX344" i="3"/>
  <c r="AW344" i="3"/>
  <c r="AT344" i="3"/>
  <c r="AS344" i="3"/>
  <c r="AP344" i="3"/>
  <c r="AO344" i="3"/>
  <c r="AL344" i="3"/>
  <c r="AK344" i="3"/>
  <c r="AH344" i="3"/>
  <c r="AG344" i="3"/>
  <c r="AD344" i="3"/>
  <c r="AC344" i="3"/>
  <c r="Z344" i="3"/>
  <c r="Y344" i="3"/>
  <c r="V344" i="3"/>
  <c r="U344" i="3"/>
  <c r="R344" i="3"/>
  <c r="Q344" i="3"/>
  <c r="N344" i="3"/>
  <c r="M344" i="3"/>
  <c r="L344" i="3"/>
  <c r="K344" i="3"/>
  <c r="J344" i="3"/>
  <c r="I344" i="3"/>
  <c r="BC343" i="3"/>
  <c r="BB343" i="3"/>
  <c r="AZ343" i="3"/>
  <c r="AY343" i="3"/>
  <c r="AX343" i="3"/>
  <c r="AW343" i="3"/>
  <c r="AV343" i="3"/>
  <c r="AU343" i="3"/>
  <c r="AT343" i="3"/>
  <c r="AS343" i="3"/>
  <c r="AR343" i="3"/>
  <c r="AQ343" i="3"/>
  <c r="AP343" i="3"/>
  <c r="AO343" i="3"/>
  <c r="AN343" i="3"/>
  <c r="AM343" i="3"/>
  <c r="AL343" i="3"/>
  <c r="AK343" i="3"/>
  <c r="AJ343" i="3"/>
  <c r="AI343" i="3"/>
  <c r="AH343" i="3"/>
  <c r="AG343" i="3"/>
  <c r="AF343" i="3"/>
  <c r="AE343" i="3"/>
  <c r="AD343" i="3"/>
  <c r="AC343" i="3"/>
  <c r="AB343" i="3"/>
  <c r="AA343" i="3"/>
  <c r="Z343" i="3"/>
  <c r="Y343" i="3"/>
  <c r="X343" i="3"/>
  <c r="W343" i="3"/>
  <c r="V343" i="3"/>
  <c r="U343" i="3"/>
  <c r="T343" i="3"/>
  <c r="S343" i="3"/>
  <c r="R343" i="3"/>
  <c r="Q343" i="3"/>
  <c r="P343" i="3"/>
  <c r="O343" i="3"/>
  <c r="N343" i="3"/>
  <c r="M343" i="3"/>
  <c r="L343" i="3"/>
  <c r="K343" i="3"/>
  <c r="J343" i="3"/>
  <c r="I343" i="3"/>
  <c r="BC342" i="3"/>
  <c r="BB342" i="3"/>
  <c r="AX342" i="3"/>
  <c r="AW342" i="3"/>
  <c r="AT342" i="3"/>
  <c r="AS342" i="3"/>
  <c r="AP342" i="3"/>
  <c r="AO342" i="3"/>
  <c r="AL342" i="3"/>
  <c r="AK342" i="3"/>
  <c r="AH342" i="3"/>
  <c r="AG342" i="3"/>
  <c r="AD342" i="3"/>
  <c r="AC342" i="3"/>
  <c r="Z342" i="3"/>
  <c r="Y342" i="3"/>
  <c r="V342" i="3"/>
  <c r="U342" i="3"/>
  <c r="R342" i="3"/>
  <c r="Q342" i="3"/>
  <c r="N342" i="3"/>
  <c r="M342" i="3"/>
  <c r="L342" i="3"/>
  <c r="K342" i="3"/>
  <c r="J342" i="3"/>
  <c r="I342" i="3"/>
  <c r="BC341" i="3"/>
  <c r="BB341" i="3"/>
  <c r="AZ341" i="3"/>
  <c r="AY341" i="3"/>
  <c r="AX341" i="3"/>
  <c r="AW341" i="3"/>
  <c r="AV341" i="3"/>
  <c r="AU341" i="3"/>
  <c r="AT341" i="3"/>
  <c r="AS341" i="3"/>
  <c r="AR341" i="3"/>
  <c r="AQ341" i="3"/>
  <c r="AP341" i="3"/>
  <c r="AO341" i="3"/>
  <c r="AN341" i="3"/>
  <c r="AM341" i="3"/>
  <c r="AL341" i="3"/>
  <c r="AK341" i="3"/>
  <c r="AJ341" i="3"/>
  <c r="AI341" i="3"/>
  <c r="AH341" i="3"/>
  <c r="AG341" i="3"/>
  <c r="AF341" i="3"/>
  <c r="AE341" i="3"/>
  <c r="AD341" i="3"/>
  <c r="AC341" i="3"/>
  <c r="AB341" i="3"/>
  <c r="AA341" i="3"/>
  <c r="Z341" i="3"/>
  <c r="Y341" i="3"/>
  <c r="X341" i="3"/>
  <c r="W341" i="3"/>
  <c r="V341" i="3"/>
  <c r="U341" i="3"/>
  <c r="T341" i="3"/>
  <c r="S341" i="3"/>
  <c r="R341" i="3"/>
  <c r="Q341" i="3"/>
  <c r="P341" i="3"/>
  <c r="O341" i="3"/>
  <c r="N341" i="3"/>
  <c r="M341" i="3"/>
  <c r="L341" i="3"/>
  <c r="K341" i="3"/>
  <c r="J341" i="3"/>
  <c r="I341" i="3"/>
  <c r="BC340" i="3"/>
  <c r="BB340" i="3"/>
  <c r="AY340" i="3"/>
  <c r="AX340" i="3"/>
  <c r="AW340" i="3"/>
  <c r="AU340" i="3"/>
  <c r="AT340" i="3"/>
  <c r="AS340" i="3"/>
  <c r="AQ340" i="3"/>
  <c r="AP340" i="3"/>
  <c r="AO340" i="3"/>
  <c r="AM340" i="3"/>
  <c r="AL340" i="3"/>
  <c r="AK340" i="3"/>
  <c r="AI340" i="3"/>
  <c r="AH340" i="3"/>
  <c r="AG340" i="3"/>
  <c r="AE340" i="3"/>
  <c r="AD340" i="3"/>
  <c r="AC340" i="3"/>
  <c r="AA340" i="3"/>
  <c r="Z340" i="3"/>
  <c r="Y340" i="3"/>
  <c r="U340" i="3"/>
  <c r="Q340" i="3"/>
  <c r="N340" i="3"/>
  <c r="M340" i="3"/>
  <c r="L340" i="3"/>
  <c r="K340" i="3"/>
  <c r="J340" i="3"/>
  <c r="I340" i="3"/>
  <c r="BC339" i="3"/>
  <c r="BB339" i="3"/>
  <c r="AZ339" i="3"/>
  <c r="AX339" i="3"/>
  <c r="AW339" i="3"/>
  <c r="AV339" i="3"/>
  <c r="AT339" i="3"/>
  <c r="AS339" i="3"/>
  <c r="AR339" i="3"/>
  <c r="AP339" i="3"/>
  <c r="AO339" i="3"/>
  <c r="AN339" i="3"/>
  <c r="AL339" i="3"/>
  <c r="AK339" i="3"/>
  <c r="AJ339" i="3"/>
  <c r="AH339" i="3"/>
  <c r="AG339" i="3"/>
  <c r="AF339" i="3"/>
  <c r="AD339" i="3"/>
  <c r="AC339" i="3"/>
  <c r="AB339" i="3"/>
  <c r="Z339" i="3"/>
  <c r="Y339" i="3"/>
  <c r="V339" i="3"/>
  <c r="U339" i="3"/>
  <c r="R339" i="3"/>
  <c r="Q339" i="3"/>
  <c r="P339" i="3"/>
  <c r="N339" i="3"/>
  <c r="M339" i="3"/>
  <c r="L339" i="3"/>
  <c r="K339" i="3"/>
  <c r="J339" i="3"/>
  <c r="I339" i="3"/>
  <c r="BC338" i="3"/>
  <c r="BB338" i="3"/>
  <c r="AZ338" i="3"/>
  <c r="AX338" i="3"/>
  <c r="AW338" i="3"/>
  <c r="AV338" i="3"/>
  <c r="AT338" i="3"/>
  <c r="AS338" i="3"/>
  <c r="AR338" i="3"/>
  <c r="AP338" i="3"/>
  <c r="AO338" i="3"/>
  <c r="AN338" i="3"/>
  <c r="AL338" i="3"/>
  <c r="AK338" i="3"/>
  <c r="AJ338" i="3"/>
  <c r="AH338" i="3"/>
  <c r="AG338" i="3"/>
  <c r="AF338" i="3"/>
  <c r="AD338" i="3"/>
  <c r="AC338" i="3"/>
  <c r="AB338" i="3"/>
  <c r="Z338" i="3"/>
  <c r="Y338" i="3"/>
  <c r="V338" i="3"/>
  <c r="U338" i="3"/>
  <c r="R338" i="3"/>
  <c r="Q338" i="3"/>
  <c r="P338" i="3"/>
  <c r="N338" i="3"/>
  <c r="M338" i="3"/>
  <c r="L338" i="3"/>
  <c r="K338" i="3"/>
  <c r="J338" i="3"/>
  <c r="I338" i="3"/>
  <c r="BC337" i="3"/>
  <c r="BB337" i="3"/>
  <c r="AZ337" i="3"/>
  <c r="AX337" i="3"/>
  <c r="AW337" i="3"/>
  <c r="AV337" i="3"/>
  <c r="AT337" i="3"/>
  <c r="AS337" i="3"/>
  <c r="AR337" i="3"/>
  <c r="AP337" i="3"/>
  <c r="AO337" i="3"/>
  <c r="AN337" i="3"/>
  <c r="AL337" i="3"/>
  <c r="AK337" i="3"/>
  <c r="AJ337" i="3"/>
  <c r="AH337" i="3"/>
  <c r="AG337" i="3"/>
  <c r="AF337" i="3"/>
  <c r="AD337" i="3"/>
  <c r="AC337" i="3"/>
  <c r="AB337" i="3"/>
  <c r="Z337" i="3"/>
  <c r="Y337" i="3"/>
  <c r="V337" i="3"/>
  <c r="U337" i="3"/>
  <c r="R337" i="3"/>
  <c r="Q337" i="3"/>
  <c r="P337" i="3"/>
  <c r="N337" i="3"/>
  <c r="M337" i="3"/>
  <c r="L337" i="3"/>
  <c r="K337" i="3"/>
  <c r="J337" i="3"/>
  <c r="I337" i="3"/>
  <c r="BC336" i="3"/>
  <c r="BB336" i="3"/>
  <c r="AZ336" i="3"/>
  <c r="AX336" i="3"/>
  <c r="AW336" i="3"/>
  <c r="AV336" i="3"/>
  <c r="AT336" i="3"/>
  <c r="AS336" i="3"/>
  <c r="AR336" i="3"/>
  <c r="AP336" i="3"/>
  <c r="AO336" i="3"/>
  <c r="AN336" i="3"/>
  <c r="AL336" i="3"/>
  <c r="AK336" i="3"/>
  <c r="AJ336" i="3"/>
  <c r="AH336" i="3"/>
  <c r="AG336" i="3"/>
  <c r="AF336" i="3"/>
  <c r="AD336" i="3"/>
  <c r="AC336" i="3"/>
  <c r="AB336" i="3"/>
  <c r="Z336" i="3"/>
  <c r="Y336" i="3"/>
  <c r="X336" i="3"/>
  <c r="V336" i="3"/>
  <c r="U336" i="3"/>
  <c r="T336" i="3"/>
  <c r="R336" i="3"/>
  <c r="Q336" i="3"/>
  <c r="P336" i="3"/>
  <c r="N336" i="3"/>
  <c r="M336" i="3"/>
  <c r="L336" i="3"/>
  <c r="K336" i="3"/>
  <c r="J336" i="3"/>
  <c r="I336" i="3"/>
  <c r="BC335" i="3"/>
  <c r="BB335" i="3"/>
  <c r="AX335" i="3"/>
  <c r="AW335" i="3"/>
  <c r="AT335" i="3"/>
  <c r="AS335" i="3"/>
  <c r="AP335" i="3"/>
  <c r="AO335" i="3"/>
  <c r="AL335" i="3"/>
  <c r="AK335" i="3"/>
  <c r="AH335" i="3"/>
  <c r="AG335" i="3"/>
  <c r="AD335" i="3"/>
  <c r="AC335" i="3"/>
  <c r="Z335" i="3"/>
  <c r="Y335" i="3"/>
  <c r="V335" i="3"/>
  <c r="U335" i="3"/>
  <c r="R335" i="3"/>
  <c r="Q335" i="3"/>
  <c r="N335" i="3"/>
  <c r="M335" i="3"/>
  <c r="L335" i="3"/>
  <c r="K335" i="3"/>
  <c r="J335" i="3"/>
  <c r="I335" i="3"/>
  <c r="BC334" i="3"/>
  <c r="BB334" i="3"/>
  <c r="AZ334" i="3"/>
  <c r="AY334" i="3"/>
  <c r="AX334" i="3"/>
  <c r="AW334" i="3"/>
  <c r="AV334" i="3"/>
  <c r="AU334" i="3"/>
  <c r="AT334" i="3"/>
  <c r="AS334" i="3"/>
  <c r="AR334" i="3"/>
  <c r="AQ334" i="3"/>
  <c r="AP334" i="3"/>
  <c r="AO334" i="3"/>
  <c r="AN334" i="3"/>
  <c r="AM334" i="3"/>
  <c r="AL334" i="3"/>
  <c r="AK334" i="3"/>
  <c r="AJ334" i="3"/>
  <c r="AI334" i="3"/>
  <c r="AH334" i="3"/>
  <c r="AG334" i="3"/>
  <c r="AF334" i="3"/>
  <c r="AE334" i="3"/>
  <c r="AD334" i="3"/>
  <c r="AC334" i="3"/>
  <c r="AB334" i="3"/>
  <c r="AA334" i="3"/>
  <c r="Z334" i="3"/>
  <c r="Y334" i="3"/>
  <c r="X334" i="3"/>
  <c r="W334" i="3"/>
  <c r="V334" i="3"/>
  <c r="U334" i="3"/>
  <c r="T334" i="3"/>
  <c r="S334" i="3"/>
  <c r="R334" i="3"/>
  <c r="Q334" i="3"/>
  <c r="P334" i="3"/>
  <c r="O334" i="3"/>
  <c r="N334" i="3"/>
  <c r="M334" i="3"/>
  <c r="L334" i="3"/>
  <c r="K334" i="3"/>
  <c r="J334" i="3"/>
  <c r="I334" i="3"/>
  <c r="BC333" i="3"/>
  <c r="BB333" i="3"/>
  <c r="AZ333" i="3"/>
  <c r="AY333" i="3"/>
  <c r="AX333" i="3"/>
  <c r="AW333" i="3"/>
  <c r="AV333" i="3"/>
  <c r="AU333" i="3"/>
  <c r="AT333" i="3"/>
  <c r="AS333" i="3"/>
  <c r="AR333" i="3"/>
  <c r="AQ333" i="3"/>
  <c r="AP333" i="3"/>
  <c r="AO333" i="3"/>
  <c r="AN333" i="3"/>
  <c r="AM333" i="3"/>
  <c r="AL333" i="3"/>
  <c r="AK333" i="3"/>
  <c r="AJ333" i="3"/>
  <c r="AI333" i="3"/>
  <c r="AH333" i="3"/>
  <c r="AG333" i="3"/>
  <c r="AF333" i="3"/>
  <c r="AE333" i="3"/>
  <c r="AD333" i="3"/>
  <c r="AC333" i="3"/>
  <c r="AB333" i="3"/>
  <c r="AA333" i="3"/>
  <c r="Z333" i="3"/>
  <c r="Y333" i="3"/>
  <c r="X333" i="3"/>
  <c r="W333" i="3"/>
  <c r="V333" i="3"/>
  <c r="U333" i="3"/>
  <c r="T333" i="3"/>
  <c r="S333" i="3"/>
  <c r="R333" i="3"/>
  <c r="Q333" i="3"/>
  <c r="P333" i="3"/>
  <c r="O333" i="3"/>
  <c r="N333" i="3"/>
  <c r="M333" i="3"/>
  <c r="L333" i="3"/>
  <c r="K333" i="3"/>
  <c r="J333" i="3"/>
  <c r="I333" i="3"/>
  <c r="BC332" i="3"/>
  <c r="BB332" i="3"/>
  <c r="AZ332" i="3"/>
  <c r="AX332" i="3"/>
  <c r="AW332" i="3"/>
  <c r="AV332" i="3"/>
  <c r="AT332" i="3"/>
  <c r="AS332" i="3"/>
  <c r="AR332" i="3"/>
  <c r="AP332" i="3"/>
  <c r="AO332" i="3"/>
  <c r="AN332" i="3"/>
  <c r="AL332" i="3"/>
  <c r="AK332" i="3"/>
  <c r="AJ332" i="3"/>
  <c r="AH332" i="3"/>
  <c r="AG332" i="3"/>
  <c r="AF332" i="3"/>
  <c r="AD332" i="3"/>
  <c r="AC332" i="3"/>
  <c r="AB332" i="3"/>
  <c r="Z332" i="3"/>
  <c r="Y332" i="3"/>
  <c r="V332" i="3"/>
  <c r="U332" i="3"/>
  <c r="R332" i="3"/>
  <c r="Q332" i="3"/>
  <c r="P332" i="3"/>
  <c r="N332" i="3"/>
  <c r="M332" i="3"/>
  <c r="L332" i="3"/>
  <c r="K332" i="3"/>
  <c r="J332" i="3"/>
  <c r="I332" i="3"/>
  <c r="BC331" i="3"/>
  <c r="BB331" i="3"/>
  <c r="AZ331" i="3"/>
  <c r="AY331" i="3"/>
  <c r="AX331" i="3"/>
  <c r="AW331" i="3"/>
  <c r="AV331" i="3"/>
  <c r="AU331" i="3"/>
  <c r="AT331" i="3"/>
  <c r="AS331" i="3"/>
  <c r="AR331" i="3"/>
  <c r="AQ331" i="3"/>
  <c r="AP331" i="3"/>
  <c r="AO331" i="3"/>
  <c r="AN331" i="3"/>
  <c r="AM331" i="3"/>
  <c r="AL331" i="3"/>
  <c r="AK331" i="3"/>
  <c r="AJ331" i="3"/>
  <c r="AI331" i="3"/>
  <c r="AH331" i="3"/>
  <c r="AG331" i="3"/>
  <c r="AF331" i="3"/>
  <c r="AE331" i="3"/>
  <c r="AD331" i="3"/>
  <c r="AC331" i="3"/>
  <c r="AB331" i="3"/>
  <c r="AA331" i="3"/>
  <c r="Z331" i="3"/>
  <c r="Y331" i="3"/>
  <c r="U331" i="3"/>
  <c r="Q331" i="3"/>
  <c r="P331" i="3"/>
  <c r="O331" i="3"/>
  <c r="N331" i="3"/>
  <c r="M331" i="3"/>
  <c r="L331" i="3"/>
  <c r="K331" i="3"/>
  <c r="J331" i="3"/>
  <c r="I331" i="3"/>
  <c r="BC330" i="3"/>
  <c r="BB330" i="3"/>
  <c r="AZ330" i="3"/>
  <c r="AY330" i="3"/>
  <c r="AX330" i="3"/>
  <c r="AW330" i="3"/>
  <c r="AV330" i="3"/>
  <c r="AU330" i="3"/>
  <c r="AT330" i="3"/>
  <c r="AS330" i="3"/>
  <c r="AR330" i="3"/>
  <c r="AQ330" i="3"/>
  <c r="AP330" i="3"/>
  <c r="AO330" i="3"/>
  <c r="AN330" i="3"/>
  <c r="AM330" i="3"/>
  <c r="AL330" i="3"/>
  <c r="AK330" i="3"/>
  <c r="AJ330" i="3"/>
  <c r="AI330" i="3"/>
  <c r="AH330" i="3"/>
  <c r="AG330" i="3"/>
  <c r="AF330" i="3"/>
  <c r="AE330" i="3"/>
  <c r="AD330" i="3"/>
  <c r="AC330" i="3"/>
  <c r="AB330" i="3"/>
  <c r="AA330" i="3"/>
  <c r="Z330" i="3"/>
  <c r="Y330" i="3"/>
  <c r="X330" i="3"/>
  <c r="W330" i="3"/>
  <c r="V330" i="3"/>
  <c r="U330" i="3"/>
  <c r="T330" i="3"/>
  <c r="S330" i="3"/>
  <c r="R330" i="3"/>
  <c r="Q330" i="3"/>
  <c r="P330" i="3"/>
  <c r="O330" i="3"/>
  <c r="N330" i="3"/>
  <c r="M330" i="3"/>
  <c r="L330" i="3"/>
  <c r="K330" i="3"/>
  <c r="J330" i="3"/>
  <c r="I330" i="3"/>
  <c r="BC329" i="3"/>
  <c r="BB329" i="3"/>
  <c r="AZ329" i="3"/>
  <c r="AX329" i="3"/>
  <c r="AW329" i="3"/>
  <c r="AV329" i="3"/>
  <c r="AT329" i="3"/>
  <c r="AS329" i="3"/>
  <c r="AR329" i="3"/>
  <c r="AP329" i="3"/>
  <c r="AO329" i="3"/>
  <c r="AN329" i="3"/>
  <c r="AL329" i="3"/>
  <c r="AK329" i="3"/>
  <c r="AJ329" i="3"/>
  <c r="AH329" i="3"/>
  <c r="AG329" i="3"/>
  <c r="AF329" i="3"/>
  <c r="AD329" i="3"/>
  <c r="AC329" i="3"/>
  <c r="AB329" i="3"/>
  <c r="Z329" i="3"/>
  <c r="Y329" i="3"/>
  <c r="X329" i="3"/>
  <c r="V329" i="3"/>
  <c r="U329" i="3"/>
  <c r="T329" i="3"/>
  <c r="R329" i="3"/>
  <c r="Q329" i="3"/>
  <c r="P329" i="3"/>
  <c r="N329" i="3"/>
  <c r="M329" i="3"/>
  <c r="L329" i="3"/>
  <c r="K329" i="3"/>
  <c r="J329" i="3"/>
  <c r="I329" i="3"/>
  <c r="BC328" i="3"/>
  <c r="BB328" i="3"/>
  <c r="AZ328" i="3"/>
  <c r="AX328" i="3"/>
  <c r="AW328" i="3"/>
  <c r="AV328" i="3"/>
  <c r="AT328" i="3"/>
  <c r="AS328" i="3"/>
  <c r="AR328" i="3"/>
  <c r="AP328" i="3"/>
  <c r="AO328" i="3"/>
  <c r="AN328" i="3"/>
  <c r="AL328" i="3"/>
  <c r="AK328" i="3"/>
  <c r="AJ328" i="3"/>
  <c r="AH328" i="3"/>
  <c r="AG328" i="3"/>
  <c r="AF328" i="3"/>
  <c r="AD328" i="3"/>
  <c r="AC328" i="3"/>
  <c r="AB328" i="3"/>
  <c r="Z328" i="3"/>
  <c r="Y328" i="3"/>
  <c r="V328" i="3"/>
  <c r="U328" i="3"/>
  <c r="R328" i="3"/>
  <c r="Q328" i="3"/>
  <c r="N328" i="3"/>
  <c r="M328" i="3"/>
  <c r="L328" i="3"/>
  <c r="K328" i="3"/>
  <c r="J328" i="3"/>
  <c r="I328" i="3"/>
  <c r="BC327" i="3"/>
  <c r="BB327" i="3"/>
  <c r="AZ327" i="3"/>
  <c r="AY327" i="3"/>
  <c r="AX327" i="3"/>
  <c r="AW327" i="3"/>
  <c r="AV327" i="3"/>
  <c r="AU327" i="3"/>
  <c r="AT327" i="3"/>
  <c r="AS327" i="3"/>
  <c r="AR327" i="3"/>
  <c r="AQ327" i="3"/>
  <c r="AP327" i="3"/>
  <c r="AO327" i="3"/>
  <c r="AN327" i="3"/>
  <c r="AM327" i="3"/>
  <c r="AL327" i="3"/>
  <c r="AK327" i="3"/>
  <c r="AJ327" i="3"/>
  <c r="AI327" i="3"/>
  <c r="AH327" i="3"/>
  <c r="AG327" i="3"/>
  <c r="AF327" i="3"/>
  <c r="AE327" i="3"/>
  <c r="AD327" i="3"/>
  <c r="AC327" i="3"/>
  <c r="AB327" i="3"/>
  <c r="AA327" i="3"/>
  <c r="Z327" i="3"/>
  <c r="Y327" i="3"/>
  <c r="X327" i="3"/>
  <c r="W327" i="3"/>
  <c r="U327" i="3"/>
  <c r="T327" i="3"/>
  <c r="S327" i="3"/>
  <c r="Q327" i="3"/>
  <c r="P327" i="3"/>
  <c r="O327" i="3"/>
  <c r="N327" i="3"/>
  <c r="M327" i="3"/>
  <c r="L327" i="3"/>
  <c r="K327" i="3"/>
  <c r="J327" i="3"/>
  <c r="I327" i="3"/>
  <c r="BC326" i="3"/>
  <c r="BB326" i="3"/>
  <c r="AZ326" i="3"/>
  <c r="AY326" i="3"/>
  <c r="AX326" i="3"/>
  <c r="AW326" i="3"/>
  <c r="AV326" i="3"/>
  <c r="AU326" i="3"/>
  <c r="AT326" i="3"/>
  <c r="AS326" i="3"/>
  <c r="AR326" i="3"/>
  <c r="AQ326" i="3"/>
  <c r="AP326" i="3"/>
  <c r="AO326" i="3"/>
  <c r="AN326" i="3"/>
  <c r="AM326" i="3"/>
  <c r="AL326" i="3"/>
  <c r="AK326" i="3"/>
  <c r="AJ326" i="3"/>
  <c r="AI326" i="3"/>
  <c r="AH326" i="3"/>
  <c r="AG326" i="3"/>
  <c r="AF326" i="3"/>
  <c r="AE326" i="3"/>
  <c r="AD326" i="3"/>
  <c r="AC326" i="3"/>
  <c r="AB326" i="3"/>
  <c r="AA326" i="3"/>
  <c r="Z326" i="3"/>
  <c r="Y326" i="3"/>
  <c r="X326" i="3"/>
  <c r="W326" i="3"/>
  <c r="V326" i="3"/>
  <c r="U326" i="3"/>
  <c r="T326" i="3"/>
  <c r="S326" i="3"/>
  <c r="R326" i="3"/>
  <c r="Q326" i="3"/>
  <c r="P326" i="3"/>
  <c r="O326" i="3"/>
  <c r="N326" i="3"/>
  <c r="M326" i="3"/>
  <c r="L326" i="3"/>
  <c r="K326" i="3"/>
  <c r="J326" i="3"/>
  <c r="I326" i="3"/>
  <c r="BC325" i="3"/>
  <c r="BB325" i="3"/>
  <c r="AZ325" i="3"/>
  <c r="AY325" i="3"/>
  <c r="AX325" i="3"/>
  <c r="AW325" i="3"/>
  <c r="AV325" i="3"/>
  <c r="AU325" i="3"/>
  <c r="AT325" i="3"/>
  <c r="AS325" i="3"/>
  <c r="AR325" i="3"/>
  <c r="AQ325" i="3"/>
  <c r="AP325" i="3"/>
  <c r="AO325" i="3"/>
  <c r="AN325" i="3"/>
  <c r="AM325" i="3"/>
  <c r="AL325" i="3"/>
  <c r="AK325" i="3"/>
  <c r="AJ325" i="3"/>
  <c r="AI325" i="3"/>
  <c r="AH325" i="3"/>
  <c r="AG325" i="3"/>
  <c r="AF325" i="3"/>
  <c r="AE325" i="3"/>
  <c r="AD325" i="3"/>
  <c r="AC325" i="3"/>
  <c r="AB325" i="3"/>
  <c r="AA325" i="3"/>
  <c r="Z325" i="3"/>
  <c r="Y325" i="3"/>
  <c r="W325" i="3"/>
  <c r="V325" i="3"/>
  <c r="U325" i="3"/>
  <c r="S325" i="3"/>
  <c r="R325" i="3"/>
  <c r="Q325" i="3"/>
  <c r="P325" i="3"/>
  <c r="O325" i="3"/>
  <c r="N325" i="3"/>
  <c r="M325" i="3"/>
  <c r="L325" i="3"/>
  <c r="K325" i="3"/>
  <c r="J325" i="3"/>
  <c r="I325" i="3"/>
  <c r="BC324" i="3"/>
  <c r="BB324" i="3"/>
  <c r="AX324" i="3"/>
  <c r="AW324" i="3"/>
  <c r="AT324" i="3"/>
  <c r="AS324" i="3"/>
  <c r="AP324" i="3"/>
  <c r="AO324" i="3"/>
  <c r="AL324" i="3"/>
  <c r="AK324" i="3"/>
  <c r="AH324" i="3"/>
  <c r="AG324" i="3"/>
  <c r="AD324" i="3"/>
  <c r="AC324" i="3"/>
  <c r="Z324" i="3"/>
  <c r="Y324" i="3"/>
  <c r="V324" i="3"/>
  <c r="U324" i="3"/>
  <c r="R324" i="3"/>
  <c r="Q324" i="3"/>
  <c r="N324" i="3"/>
  <c r="M324" i="3"/>
  <c r="L324" i="3"/>
  <c r="K324" i="3"/>
  <c r="J324" i="3"/>
  <c r="I324" i="3"/>
  <c r="BC323" i="3"/>
  <c r="BB323" i="3"/>
  <c r="AZ323" i="3"/>
  <c r="AY323" i="3"/>
  <c r="AX323" i="3"/>
  <c r="AW323" i="3"/>
  <c r="AV323" i="3"/>
  <c r="AU323" i="3"/>
  <c r="AT323" i="3"/>
  <c r="AS323" i="3"/>
  <c r="AR323" i="3"/>
  <c r="AQ323" i="3"/>
  <c r="AP323" i="3"/>
  <c r="AO323" i="3"/>
  <c r="AN323" i="3"/>
  <c r="AM323" i="3"/>
  <c r="AL323" i="3"/>
  <c r="AK323" i="3"/>
  <c r="AJ323" i="3"/>
  <c r="AI323" i="3"/>
  <c r="AH323" i="3"/>
  <c r="AG323" i="3"/>
  <c r="AF323" i="3"/>
  <c r="AE323" i="3"/>
  <c r="AD323" i="3"/>
  <c r="AC323" i="3"/>
  <c r="AB323" i="3"/>
  <c r="AA323" i="3"/>
  <c r="Z323" i="3"/>
  <c r="Y323" i="3"/>
  <c r="X323" i="3"/>
  <c r="W323" i="3"/>
  <c r="V323" i="3"/>
  <c r="U323" i="3"/>
  <c r="T323" i="3"/>
  <c r="S323" i="3"/>
  <c r="R323" i="3"/>
  <c r="Q323" i="3"/>
  <c r="P323" i="3"/>
  <c r="O323" i="3"/>
  <c r="N323" i="3"/>
  <c r="M323" i="3"/>
  <c r="L323" i="3"/>
  <c r="K323" i="3"/>
  <c r="J323" i="3"/>
  <c r="I323" i="3"/>
  <c r="BC322" i="3"/>
  <c r="BB322" i="3"/>
  <c r="AZ322" i="3"/>
  <c r="AX322" i="3"/>
  <c r="AW322" i="3"/>
  <c r="AV322" i="3"/>
  <c r="AT322" i="3"/>
  <c r="AS322" i="3"/>
  <c r="AR322" i="3"/>
  <c r="AP322" i="3"/>
  <c r="AO322" i="3"/>
  <c r="AN322" i="3"/>
  <c r="AL322" i="3"/>
  <c r="AK322" i="3"/>
  <c r="AJ322" i="3"/>
  <c r="AH322" i="3"/>
  <c r="AG322" i="3"/>
  <c r="AF322" i="3"/>
  <c r="AD322" i="3"/>
  <c r="AC322" i="3"/>
  <c r="AB322" i="3"/>
  <c r="Z322" i="3"/>
  <c r="Y322" i="3"/>
  <c r="X322" i="3"/>
  <c r="V322" i="3"/>
  <c r="U322" i="3"/>
  <c r="T322" i="3"/>
  <c r="R322" i="3"/>
  <c r="Q322" i="3"/>
  <c r="P322" i="3"/>
  <c r="N322" i="3"/>
  <c r="M322" i="3"/>
  <c r="L322" i="3"/>
  <c r="K322" i="3"/>
  <c r="J322" i="3"/>
  <c r="I322" i="3"/>
  <c r="BC321" i="3"/>
  <c r="BB321" i="3"/>
  <c r="AZ321" i="3"/>
  <c r="AX321" i="3"/>
  <c r="AW321" i="3"/>
  <c r="AV321" i="3"/>
  <c r="AT321" i="3"/>
  <c r="AS321" i="3"/>
  <c r="AR321" i="3"/>
  <c r="AP321" i="3"/>
  <c r="AO321" i="3"/>
  <c r="AN321" i="3"/>
  <c r="AL321" i="3"/>
  <c r="AK321" i="3"/>
  <c r="AJ321" i="3"/>
  <c r="AH321" i="3"/>
  <c r="AG321" i="3"/>
  <c r="AF321" i="3"/>
  <c r="AD321" i="3"/>
  <c r="AC321" i="3"/>
  <c r="AB321" i="3"/>
  <c r="Z321" i="3"/>
  <c r="Y321" i="3"/>
  <c r="U321" i="3"/>
  <c r="Q321" i="3"/>
  <c r="P321" i="3"/>
  <c r="N321" i="3"/>
  <c r="M321" i="3"/>
  <c r="L321" i="3"/>
  <c r="K321" i="3"/>
  <c r="J321" i="3"/>
  <c r="I321" i="3"/>
  <c r="BC320" i="3"/>
  <c r="BB320" i="3"/>
  <c r="AX320" i="3"/>
  <c r="AW320" i="3"/>
  <c r="AT320" i="3"/>
  <c r="AS320" i="3"/>
  <c r="AP320" i="3"/>
  <c r="AO320" i="3"/>
  <c r="AL320" i="3"/>
  <c r="AK320" i="3"/>
  <c r="AH320" i="3"/>
  <c r="AG320" i="3"/>
  <c r="AD320" i="3"/>
  <c r="AC320" i="3"/>
  <c r="Z320" i="3"/>
  <c r="Y320" i="3"/>
  <c r="U320" i="3"/>
  <c r="Q320" i="3"/>
  <c r="N320" i="3"/>
  <c r="M320" i="3"/>
  <c r="L320" i="3"/>
  <c r="K320" i="3"/>
  <c r="J320" i="3"/>
  <c r="I320" i="3"/>
  <c r="BC319" i="3"/>
  <c r="BB319" i="3"/>
  <c r="AZ319" i="3"/>
  <c r="AX319" i="3"/>
  <c r="AW319" i="3"/>
  <c r="AV319" i="3"/>
  <c r="AT319" i="3"/>
  <c r="AS319" i="3"/>
  <c r="AR319" i="3"/>
  <c r="AP319" i="3"/>
  <c r="AO319" i="3"/>
  <c r="AN319" i="3"/>
  <c r="AL319" i="3"/>
  <c r="AK319" i="3"/>
  <c r="AJ319" i="3"/>
  <c r="AH319" i="3"/>
  <c r="AG319" i="3"/>
  <c r="AF319" i="3"/>
  <c r="AD319" i="3"/>
  <c r="AC319" i="3"/>
  <c r="AB319" i="3"/>
  <c r="Z319" i="3"/>
  <c r="Y319" i="3"/>
  <c r="X319" i="3"/>
  <c r="V319" i="3"/>
  <c r="U319" i="3"/>
  <c r="T319" i="3"/>
  <c r="R319" i="3"/>
  <c r="Q319" i="3"/>
  <c r="P319" i="3"/>
  <c r="N319" i="3"/>
  <c r="M319" i="3"/>
  <c r="L319" i="3"/>
  <c r="K319" i="3"/>
  <c r="J319" i="3"/>
  <c r="I319" i="3"/>
  <c r="BC318" i="3"/>
  <c r="BB318" i="3"/>
  <c r="AZ318" i="3"/>
  <c r="AY318" i="3"/>
  <c r="AX318" i="3"/>
  <c r="AW318" i="3"/>
  <c r="AV318" i="3"/>
  <c r="AU318" i="3"/>
  <c r="AT318" i="3"/>
  <c r="AS318" i="3"/>
  <c r="AR318" i="3"/>
  <c r="AQ318" i="3"/>
  <c r="AP318" i="3"/>
  <c r="AO318" i="3"/>
  <c r="AN318" i="3"/>
  <c r="AM318" i="3"/>
  <c r="AL318" i="3"/>
  <c r="AK318" i="3"/>
  <c r="AJ318" i="3"/>
  <c r="AI318" i="3"/>
  <c r="AH318" i="3"/>
  <c r="AG318" i="3"/>
  <c r="AF318" i="3"/>
  <c r="AE318" i="3"/>
  <c r="AD318" i="3"/>
  <c r="AC318" i="3"/>
  <c r="AB318" i="3"/>
  <c r="AA318" i="3"/>
  <c r="Z318" i="3"/>
  <c r="Y318" i="3"/>
  <c r="X318" i="3"/>
  <c r="W318" i="3"/>
  <c r="V318" i="3"/>
  <c r="U318" i="3"/>
  <c r="T318" i="3"/>
  <c r="S318" i="3"/>
  <c r="R318" i="3"/>
  <c r="Q318" i="3"/>
  <c r="P318" i="3"/>
  <c r="O318" i="3"/>
  <c r="N318" i="3"/>
  <c r="M318" i="3"/>
  <c r="L318" i="3"/>
  <c r="K318" i="3"/>
  <c r="J318" i="3"/>
  <c r="I318" i="3"/>
  <c r="BC317" i="3"/>
  <c r="BB317" i="3"/>
  <c r="AZ317" i="3"/>
  <c r="AX317" i="3"/>
  <c r="AW317" i="3"/>
  <c r="AV317" i="3"/>
  <c r="AT317" i="3"/>
  <c r="AS317" i="3"/>
  <c r="AR317" i="3"/>
  <c r="AP317" i="3"/>
  <c r="AO317" i="3"/>
  <c r="AN317" i="3"/>
  <c r="AL317" i="3"/>
  <c r="AK317" i="3"/>
  <c r="AJ317" i="3"/>
  <c r="AH317" i="3"/>
  <c r="AG317" i="3"/>
  <c r="AF317" i="3"/>
  <c r="AD317" i="3"/>
  <c r="AC317" i="3"/>
  <c r="AB317" i="3"/>
  <c r="Z317" i="3"/>
  <c r="Y317" i="3"/>
  <c r="X317" i="3"/>
  <c r="V317" i="3"/>
  <c r="U317" i="3"/>
  <c r="T317" i="3"/>
  <c r="R317" i="3"/>
  <c r="Q317" i="3"/>
  <c r="P317" i="3"/>
  <c r="N317" i="3"/>
  <c r="M317" i="3"/>
  <c r="L317" i="3"/>
  <c r="K317" i="3"/>
  <c r="J317" i="3"/>
  <c r="I317" i="3"/>
  <c r="BC316" i="3"/>
  <c r="BB316" i="3"/>
  <c r="AX316" i="3"/>
  <c r="AW316" i="3"/>
  <c r="AT316" i="3"/>
  <c r="AS316" i="3"/>
  <c r="AP316" i="3"/>
  <c r="AO316" i="3"/>
  <c r="AL316" i="3"/>
  <c r="AK316" i="3"/>
  <c r="AH316" i="3"/>
  <c r="AG316" i="3"/>
  <c r="AD316" i="3"/>
  <c r="AC316" i="3"/>
  <c r="Z316" i="3"/>
  <c r="Y316" i="3"/>
  <c r="U316" i="3"/>
  <c r="Q316" i="3"/>
  <c r="N316" i="3"/>
  <c r="M316" i="3"/>
  <c r="L316" i="3"/>
  <c r="K316" i="3"/>
  <c r="J316" i="3"/>
  <c r="I316" i="3"/>
  <c r="BC315" i="3"/>
  <c r="BB315" i="3"/>
  <c r="AX315" i="3"/>
  <c r="AW315" i="3"/>
  <c r="AT315" i="3"/>
  <c r="AS315" i="3"/>
  <c r="AP315" i="3"/>
  <c r="AO315" i="3"/>
  <c r="AL315" i="3"/>
  <c r="AK315" i="3"/>
  <c r="AH315" i="3"/>
  <c r="AG315" i="3"/>
  <c r="AD315" i="3"/>
  <c r="AC315" i="3"/>
  <c r="Z315" i="3"/>
  <c r="Y315" i="3"/>
  <c r="V315" i="3"/>
  <c r="U315" i="3"/>
  <c r="R315" i="3"/>
  <c r="Q315" i="3"/>
  <c r="N315" i="3"/>
  <c r="M315" i="3"/>
  <c r="L315" i="3"/>
  <c r="K315" i="3"/>
  <c r="J315" i="3"/>
  <c r="I315" i="3"/>
  <c r="BC314" i="3"/>
  <c r="BB314" i="3"/>
  <c r="AZ314" i="3"/>
  <c r="AY314" i="3"/>
  <c r="AX314" i="3"/>
  <c r="AW314" i="3"/>
  <c r="AV314" i="3"/>
  <c r="AU314" i="3"/>
  <c r="AT314" i="3"/>
  <c r="AS314" i="3"/>
  <c r="AR314" i="3"/>
  <c r="AQ314" i="3"/>
  <c r="AP314" i="3"/>
  <c r="AO314" i="3"/>
  <c r="AN314" i="3"/>
  <c r="AM314" i="3"/>
  <c r="AL314" i="3"/>
  <c r="AK314" i="3"/>
  <c r="AJ314" i="3"/>
  <c r="AI314" i="3"/>
  <c r="AH314" i="3"/>
  <c r="AG314" i="3"/>
  <c r="AF314" i="3"/>
  <c r="AE314" i="3"/>
  <c r="AD314" i="3"/>
  <c r="AC314" i="3"/>
  <c r="AB314" i="3"/>
  <c r="AA314" i="3"/>
  <c r="Z314" i="3"/>
  <c r="Y314" i="3"/>
  <c r="X314" i="3"/>
  <c r="V314" i="3"/>
  <c r="U314" i="3"/>
  <c r="T314" i="3"/>
  <c r="R314" i="3"/>
  <c r="Q314" i="3"/>
  <c r="P314" i="3"/>
  <c r="O314" i="3"/>
  <c r="N314" i="3"/>
  <c r="M314" i="3"/>
  <c r="L314" i="3"/>
  <c r="K314" i="3"/>
  <c r="J314" i="3"/>
  <c r="I314" i="3"/>
  <c r="BC313" i="3"/>
  <c r="BB313" i="3"/>
  <c r="AY313" i="3"/>
  <c r="AX313" i="3"/>
  <c r="AW313" i="3"/>
  <c r="AU313" i="3"/>
  <c r="AT313" i="3"/>
  <c r="AS313" i="3"/>
  <c r="AQ313" i="3"/>
  <c r="AP313" i="3"/>
  <c r="AO313" i="3"/>
  <c r="AM313" i="3"/>
  <c r="AL313" i="3"/>
  <c r="AK313" i="3"/>
  <c r="AI313" i="3"/>
  <c r="AH313" i="3"/>
  <c r="AG313" i="3"/>
  <c r="AE313" i="3"/>
  <c r="AD313" i="3"/>
  <c r="AC313" i="3"/>
  <c r="AA313" i="3"/>
  <c r="Z313" i="3"/>
  <c r="Y313" i="3"/>
  <c r="W313" i="3"/>
  <c r="V313" i="3"/>
  <c r="U313" i="3"/>
  <c r="S313" i="3"/>
  <c r="R313" i="3"/>
  <c r="Q313" i="3"/>
  <c r="P313" i="3"/>
  <c r="O313" i="3"/>
  <c r="N313" i="3"/>
  <c r="M313" i="3"/>
  <c r="L313" i="3"/>
  <c r="K313" i="3"/>
  <c r="J313" i="3"/>
  <c r="I313" i="3"/>
  <c r="BC312" i="3"/>
  <c r="BB312" i="3"/>
  <c r="AX312" i="3"/>
  <c r="AW312" i="3"/>
  <c r="AT312" i="3"/>
  <c r="AS312" i="3"/>
  <c r="AP312" i="3"/>
  <c r="AO312" i="3"/>
  <c r="AL312" i="3"/>
  <c r="AK312" i="3"/>
  <c r="AH312" i="3"/>
  <c r="AG312" i="3"/>
  <c r="AD312" i="3"/>
  <c r="AC312" i="3"/>
  <c r="Z312" i="3"/>
  <c r="Y312" i="3"/>
  <c r="V312" i="3"/>
  <c r="U312" i="3"/>
  <c r="R312" i="3"/>
  <c r="Q312" i="3"/>
  <c r="N312" i="3"/>
  <c r="M312" i="3"/>
  <c r="L312" i="3"/>
  <c r="K312" i="3"/>
  <c r="J312" i="3"/>
  <c r="I312" i="3"/>
  <c r="BC311" i="3"/>
  <c r="BB311" i="3"/>
  <c r="AX311" i="3"/>
  <c r="AW311" i="3"/>
  <c r="AT311" i="3"/>
  <c r="AS311" i="3"/>
  <c r="AP311" i="3"/>
  <c r="AO311" i="3"/>
  <c r="AL311" i="3"/>
  <c r="AK311" i="3"/>
  <c r="AH311" i="3"/>
  <c r="AG311" i="3"/>
  <c r="AD311" i="3"/>
  <c r="AC311" i="3"/>
  <c r="Z311" i="3"/>
  <c r="Y311" i="3"/>
  <c r="U311" i="3"/>
  <c r="Q311" i="3"/>
  <c r="N311" i="3"/>
  <c r="M311" i="3"/>
  <c r="L311" i="3"/>
  <c r="K311" i="3"/>
  <c r="J311" i="3"/>
  <c r="I311" i="3"/>
  <c r="BC310" i="3"/>
  <c r="BB310" i="3"/>
  <c r="AX310" i="3"/>
  <c r="AW310" i="3"/>
  <c r="AT310" i="3"/>
  <c r="AS310" i="3"/>
  <c r="AP310" i="3"/>
  <c r="AO310" i="3"/>
  <c r="AL310" i="3"/>
  <c r="AK310" i="3"/>
  <c r="AH310" i="3"/>
  <c r="AG310" i="3"/>
  <c r="AD310" i="3"/>
  <c r="AC310" i="3"/>
  <c r="Z310" i="3"/>
  <c r="Y310" i="3"/>
  <c r="V310" i="3"/>
  <c r="U310" i="3"/>
  <c r="R310" i="3"/>
  <c r="Q310" i="3"/>
  <c r="N310" i="3"/>
  <c r="M310" i="3"/>
  <c r="L310" i="3"/>
  <c r="K310" i="3"/>
  <c r="J310" i="3"/>
  <c r="I310" i="3"/>
  <c r="BC309" i="3"/>
  <c r="BB309" i="3"/>
  <c r="AZ309" i="3"/>
  <c r="AX309" i="3"/>
  <c r="AW309" i="3"/>
  <c r="AV309" i="3"/>
  <c r="AT309" i="3"/>
  <c r="AS309" i="3"/>
  <c r="AR309" i="3"/>
  <c r="AP309" i="3"/>
  <c r="AO309" i="3"/>
  <c r="AN309" i="3"/>
  <c r="AL309" i="3"/>
  <c r="AK309" i="3"/>
  <c r="AJ309" i="3"/>
  <c r="AH309" i="3"/>
  <c r="AG309" i="3"/>
  <c r="AF309" i="3"/>
  <c r="AD309" i="3"/>
  <c r="AC309" i="3"/>
  <c r="AB309" i="3"/>
  <c r="Z309" i="3"/>
  <c r="Y309" i="3"/>
  <c r="X309" i="3"/>
  <c r="V309" i="3"/>
  <c r="U309" i="3"/>
  <c r="T309" i="3"/>
  <c r="R309" i="3"/>
  <c r="Q309" i="3"/>
  <c r="P309" i="3"/>
  <c r="N309" i="3"/>
  <c r="M309" i="3"/>
  <c r="L309" i="3"/>
  <c r="K309" i="3"/>
  <c r="J309" i="3"/>
  <c r="I309" i="3"/>
  <c r="BC308" i="3"/>
  <c r="BB308" i="3"/>
  <c r="AZ308" i="3"/>
  <c r="AX308" i="3"/>
  <c r="AW308" i="3"/>
  <c r="AV308" i="3"/>
  <c r="AT308" i="3"/>
  <c r="AR308" i="3"/>
  <c r="AP308" i="3"/>
  <c r="AO308" i="3"/>
  <c r="AN308" i="3"/>
  <c r="AL308" i="3"/>
  <c r="AK308" i="3"/>
  <c r="AJ308" i="3"/>
  <c r="AH308" i="3"/>
  <c r="AG308" i="3"/>
  <c r="AF308" i="3"/>
  <c r="AD308" i="3"/>
  <c r="AC308" i="3"/>
  <c r="AB308" i="3"/>
  <c r="Z308" i="3"/>
  <c r="Y308" i="3"/>
  <c r="V308" i="3"/>
  <c r="U308" i="3"/>
  <c r="R308" i="3"/>
  <c r="Q308" i="3"/>
  <c r="P308" i="3"/>
  <c r="N308" i="3"/>
  <c r="M308" i="3"/>
  <c r="L308" i="3"/>
  <c r="K308" i="3"/>
  <c r="J308" i="3"/>
  <c r="I308" i="3"/>
  <c r="BC307" i="3"/>
  <c r="BB307" i="3"/>
  <c r="AX307" i="3"/>
  <c r="AW307" i="3"/>
  <c r="AT307" i="3"/>
  <c r="AS307" i="3"/>
  <c r="AP307" i="3"/>
  <c r="AO307" i="3"/>
  <c r="AL307" i="3"/>
  <c r="AK307" i="3"/>
  <c r="AH307" i="3"/>
  <c r="AG307" i="3"/>
  <c r="AD307" i="3"/>
  <c r="AC307" i="3"/>
  <c r="Z307" i="3"/>
  <c r="Y307" i="3"/>
  <c r="U307" i="3"/>
  <c r="Q307" i="3"/>
  <c r="N307" i="3"/>
  <c r="M307" i="3"/>
  <c r="L307" i="3"/>
  <c r="K307" i="3"/>
  <c r="J307" i="3"/>
  <c r="I307" i="3"/>
  <c r="BC306" i="3"/>
  <c r="BB306" i="3"/>
  <c r="AX306" i="3"/>
  <c r="AW306" i="3"/>
  <c r="AT306" i="3"/>
  <c r="AS306" i="3"/>
  <c r="AP306" i="3"/>
  <c r="AO306" i="3"/>
  <c r="AL306" i="3"/>
  <c r="AK306" i="3"/>
  <c r="AH306" i="3"/>
  <c r="AG306" i="3"/>
  <c r="AD306" i="3"/>
  <c r="AC306" i="3"/>
  <c r="Z306" i="3"/>
  <c r="Y306" i="3"/>
  <c r="U306" i="3"/>
  <c r="Q306" i="3"/>
  <c r="N306" i="3"/>
  <c r="L306" i="3"/>
  <c r="K306" i="3"/>
  <c r="J306" i="3"/>
  <c r="I306" i="3"/>
  <c r="BC305" i="3"/>
  <c r="BB305" i="3"/>
  <c r="AZ305" i="3"/>
  <c r="AX305" i="3"/>
  <c r="AW305" i="3"/>
  <c r="AV305" i="3"/>
  <c r="AT305" i="3"/>
  <c r="AS305" i="3"/>
  <c r="AR305" i="3"/>
  <c r="AP305" i="3"/>
  <c r="AO305" i="3"/>
  <c r="AN305" i="3"/>
  <c r="AL305" i="3"/>
  <c r="AK305" i="3"/>
  <c r="AJ305" i="3"/>
  <c r="AH305" i="3"/>
  <c r="AG305" i="3"/>
  <c r="AF305" i="3"/>
  <c r="AD305" i="3"/>
  <c r="AC305" i="3"/>
  <c r="AB305" i="3"/>
  <c r="Z305" i="3"/>
  <c r="Y305" i="3"/>
  <c r="U305" i="3"/>
  <c r="Q305" i="3"/>
  <c r="P305" i="3"/>
  <c r="N305" i="3"/>
  <c r="M305" i="3"/>
  <c r="L305" i="3"/>
  <c r="K305" i="3"/>
  <c r="J305" i="3"/>
  <c r="I305" i="3"/>
  <c r="BC304" i="3"/>
  <c r="BB304" i="3"/>
  <c r="AZ304" i="3"/>
  <c r="AX304" i="3"/>
  <c r="AW304" i="3"/>
  <c r="AV304" i="3"/>
  <c r="AT304" i="3"/>
  <c r="AS304" i="3"/>
  <c r="AR304" i="3"/>
  <c r="AP304" i="3"/>
  <c r="AO304" i="3"/>
  <c r="AN304" i="3"/>
  <c r="AL304" i="3"/>
  <c r="AK304" i="3"/>
  <c r="AJ304" i="3"/>
  <c r="AH304" i="3"/>
  <c r="AG304" i="3"/>
  <c r="AF304" i="3"/>
  <c r="AD304" i="3"/>
  <c r="AC304" i="3"/>
  <c r="AB304" i="3"/>
  <c r="Z304" i="3"/>
  <c r="Y304" i="3"/>
  <c r="V304" i="3"/>
  <c r="U304" i="3"/>
  <c r="R304" i="3"/>
  <c r="Q304" i="3"/>
  <c r="P304" i="3"/>
  <c r="N304" i="3"/>
  <c r="M304" i="3"/>
  <c r="L304" i="3"/>
  <c r="K304" i="3"/>
  <c r="J304" i="3"/>
  <c r="I304" i="3"/>
  <c r="BC303" i="3"/>
  <c r="BB303" i="3"/>
  <c r="AY303" i="3"/>
  <c r="AX303" i="3"/>
  <c r="AW303" i="3"/>
  <c r="AU303" i="3"/>
  <c r="AT303" i="3"/>
  <c r="AS303" i="3"/>
  <c r="AQ303" i="3"/>
  <c r="AP303" i="3"/>
  <c r="AO303" i="3"/>
  <c r="AM303" i="3"/>
  <c r="AL303" i="3"/>
  <c r="AK303" i="3"/>
  <c r="AI303" i="3"/>
  <c r="AH303" i="3"/>
  <c r="AG303" i="3"/>
  <c r="AE303" i="3"/>
  <c r="AD303" i="3"/>
  <c r="AC303" i="3"/>
  <c r="AA303" i="3"/>
  <c r="Z303" i="3"/>
  <c r="Y303" i="3"/>
  <c r="U303" i="3"/>
  <c r="Q303" i="3"/>
  <c r="P303" i="3"/>
  <c r="O303" i="3"/>
  <c r="N303" i="3"/>
  <c r="M303" i="3"/>
  <c r="L303" i="3"/>
  <c r="K303" i="3"/>
  <c r="J303" i="3"/>
  <c r="I303" i="3"/>
  <c r="BC302" i="3"/>
  <c r="BB302" i="3"/>
  <c r="AX302" i="3"/>
  <c r="AW302" i="3"/>
  <c r="AT302" i="3"/>
  <c r="AS302" i="3"/>
  <c r="AP302" i="3"/>
  <c r="AO302" i="3"/>
  <c r="AL302" i="3"/>
  <c r="AK302" i="3"/>
  <c r="AH302" i="3"/>
  <c r="AG302" i="3"/>
  <c r="AD302" i="3"/>
  <c r="AC302" i="3"/>
  <c r="Z302" i="3"/>
  <c r="Y302" i="3"/>
  <c r="V302" i="3"/>
  <c r="U302" i="3"/>
  <c r="R302" i="3"/>
  <c r="Q302" i="3"/>
  <c r="N302" i="3"/>
  <c r="M302" i="3"/>
  <c r="L302" i="3"/>
  <c r="K302" i="3"/>
  <c r="J302" i="3"/>
  <c r="I302" i="3"/>
  <c r="BC301" i="3"/>
  <c r="BB301" i="3"/>
  <c r="AZ301" i="3"/>
  <c r="AX301" i="3"/>
  <c r="AW301" i="3"/>
  <c r="AV301" i="3"/>
  <c r="AT301" i="3"/>
  <c r="AS301" i="3"/>
  <c r="AR301" i="3"/>
  <c r="AP301" i="3"/>
  <c r="AO301" i="3"/>
  <c r="AN301" i="3"/>
  <c r="AL301" i="3"/>
  <c r="AK301" i="3"/>
  <c r="AJ301" i="3"/>
  <c r="AH301" i="3"/>
  <c r="AG301" i="3"/>
  <c r="AF301" i="3"/>
  <c r="AD301" i="3"/>
  <c r="AC301" i="3"/>
  <c r="AB301" i="3"/>
  <c r="Z301" i="3"/>
  <c r="Y301" i="3"/>
  <c r="U301" i="3"/>
  <c r="Q301" i="3"/>
  <c r="P301" i="3"/>
  <c r="N301" i="3"/>
  <c r="M301" i="3"/>
  <c r="L301" i="3"/>
  <c r="K301" i="3"/>
  <c r="J301" i="3"/>
  <c r="I301" i="3"/>
  <c r="BC300" i="3"/>
  <c r="BB300" i="3"/>
  <c r="AZ300" i="3"/>
  <c r="AY300" i="3"/>
  <c r="AX300" i="3"/>
  <c r="AW300" i="3"/>
  <c r="AV300" i="3"/>
  <c r="AU300" i="3"/>
  <c r="AT300" i="3"/>
  <c r="AS300" i="3"/>
  <c r="AR300" i="3"/>
  <c r="AQ300" i="3"/>
  <c r="AP300" i="3"/>
  <c r="AO300" i="3"/>
  <c r="AN300" i="3"/>
  <c r="AM300" i="3"/>
  <c r="AL300" i="3"/>
  <c r="AK300" i="3"/>
  <c r="AJ300" i="3"/>
  <c r="AI300" i="3"/>
  <c r="AH300" i="3"/>
  <c r="AG300" i="3"/>
  <c r="AF300" i="3"/>
  <c r="AE300" i="3"/>
  <c r="AD300" i="3"/>
  <c r="AC300" i="3"/>
  <c r="AB300" i="3"/>
  <c r="AA300" i="3"/>
  <c r="Z300" i="3"/>
  <c r="Y300" i="3"/>
  <c r="X300" i="3"/>
  <c r="W300" i="3"/>
  <c r="V300" i="3"/>
  <c r="U300" i="3"/>
  <c r="T300" i="3"/>
  <c r="S300" i="3"/>
  <c r="R300" i="3"/>
  <c r="Q300" i="3"/>
  <c r="P300" i="3"/>
  <c r="O300" i="3"/>
  <c r="N300" i="3"/>
  <c r="M300" i="3"/>
  <c r="L300" i="3"/>
  <c r="K300" i="3"/>
  <c r="J300" i="3"/>
  <c r="I300" i="3"/>
  <c r="BC299" i="3"/>
  <c r="BB299" i="3"/>
  <c r="AZ299" i="3"/>
  <c r="AX299" i="3"/>
  <c r="AW299" i="3"/>
  <c r="AV299" i="3"/>
  <c r="AT299" i="3"/>
  <c r="AS299" i="3"/>
  <c r="AR299" i="3"/>
  <c r="AP299" i="3"/>
  <c r="AO299" i="3"/>
  <c r="AN299" i="3"/>
  <c r="AL299" i="3"/>
  <c r="AK299" i="3"/>
  <c r="AJ299" i="3"/>
  <c r="AH299" i="3"/>
  <c r="AG299" i="3"/>
  <c r="AF299" i="3"/>
  <c r="AD299" i="3"/>
  <c r="AC299" i="3"/>
  <c r="AB299" i="3"/>
  <c r="Z299" i="3"/>
  <c r="Y299" i="3"/>
  <c r="X299" i="3"/>
  <c r="V299" i="3"/>
  <c r="T299" i="3"/>
  <c r="R299" i="3"/>
  <c r="Q299" i="3"/>
  <c r="P299" i="3"/>
  <c r="N299" i="3"/>
  <c r="M299" i="3"/>
  <c r="L299" i="3"/>
  <c r="K299" i="3"/>
  <c r="J299" i="3"/>
  <c r="I299" i="3"/>
  <c r="BC298" i="3"/>
  <c r="BB298" i="3"/>
  <c r="AZ298" i="3"/>
  <c r="AX298" i="3"/>
  <c r="AW298" i="3"/>
  <c r="AV298" i="3"/>
  <c r="AT298" i="3"/>
  <c r="AS298" i="3"/>
  <c r="AR298" i="3"/>
  <c r="AP298" i="3"/>
  <c r="AO298" i="3"/>
  <c r="AN298" i="3"/>
  <c r="AL298" i="3"/>
  <c r="AK298" i="3"/>
  <c r="AJ298" i="3"/>
  <c r="AH298" i="3"/>
  <c r="AG298" i="3"/>
  <c r="AF298" i="3"/>
  <c r="AD298" i="3"/>
  <c r="AC298" i="3"/>
  <c r="AB298" i="3"/>
  <c r="Z298" i="3"/>
  <c r="Y298" i="3"/>
  <c r="X298" i="3"/>
  <c r="V298" i="3"/>
  <c r="U298" i="3"/>
  <c r="T298" i="3"/>
  <c r="R298" i="3"/>
  <c r="Q298" i="3"/>
  <c r="P298" i="3"/>
  <c r="N298" i="3"/>
  <c r="M298" i="3"/>
  <c r="L298" i="3"/>
  <c r="K298" i="3"/>
  <c r="J298" i="3"/>
  <c r="I298" i="3"/>
  <c r="BC297" i="3"/>
  <c r="BB297" i="3"/>
  <c r="AX297" i="3"/>
  <c r="AW297" i="3"/>
  <c r="AT297" i="3"/>
  <c r="AS297" i="3"/>
  <c r="AP297" i="3"/>
  <c r="AO297" i="3"/>
  <c r="AL297" i="3"/>
  <c r="AK297" i="3"/>
  <c r="AH297" i="3"/>
  <c r="AG297" i="3"/>
  <c r="AD297" i="3"/>
  <c r="AC297" i="3"/>
  <c r="Z297" i="3"/>
  <c r="Y297" i="3"/>
  <c r="V297" i="3"/>
  <c r="U297" i="3"/>
  <c r="R297" i="3"/>
  <c r="Q297" i="3"/>
  <c r="N297" i="3"/>
  <c r="M297" i="3"/>
  <c r="L297" i="3"/>
  <c r="K297" i="3"/>
  <c r="J297" i="3"/>
  <c r="I297" i="3"/>
  <c r="BC296" i="3"/>
  <c r="BB296" i="3"/>
  <c r="AZ296" i="3"/>
  <c r="AY296" i="3"/>
  <c r="AX296" i="3"/>
  <c r="AW296" i="3"/>
  <c r="AV296" i="3"/>
  <c r="AU296" i="3"/>
  <c r="AT296" i="3"/>
  <c r="AS296" i="3"/>
  <c r="AR296" i="3"/>
  <c r="AQ296" i="3"/>
  <c r="AP296" i="3"/>
  <c r="AO296" i="3"/>
  <c r="AN296" i="3"/>
  <c r="AM296" i="3"/>
  <c r="AL296" i="3"/>
  <c r="AK296" i="3"/>
  <c r="AJ296" i="3"/>
  <c r="AI296" i="3"/>
  <c r="AH296" i="3"/>
  <c r="AG296" i="3"/>
  <c r="AF296" i="3"/>
  <c r="AE296" i="3"/>
  <c r="AD296" i="3"/>
  <c r="AC296" i="3"/>
  <c r="AB296" i="3"/>
  <c r="AA296" i="3"/>
  <c r="Z296" i="3"/>
  <c r="Y296" i="3"/>
  <c r="X296" i="3"/>
  <c r="W296" i="3"/>
  <c r="V296" i="3"/>
  <c r="U296" i="3"/>
  <c r="T296" i="3"/>
  <c r="S296" i="3"/>
  <c r="R296" i="3"/>
  <c r="Q296" i="3"/>
  <c r="P296" i="3"/>
  <c r="O296" i="3"/>
  <c r="N296" i="3"/>
  <c r="M296" i="3"/>
  <c r="L296" i="3"/>
  <c r="K296" i="3"/>
  <c r="J296" i="3"/>
  <c r="I296" i="3"/>
  <c r="BC295" i="3"/>
  <c r="BB295" i="3"/>
  <c r="AZ295" i="3"/>
  <c r="AY295" i="3"/>
  <c r="AX295" i="3"/>
  <c r="AW295" i="3"/>
  <c r="AV295" i="3"/>
  <c r="AU295" i="3"/>
  <c r="AT295" i="3"/>
  <c r="AS295" i="3"/>
  <c r="AR295" i="3"/>
  <c r="AQ295" i="3"/>
  <c r="AP295" i="3"/>
  <c r="AO295" i="3"/>
  <c r="AN295" i="3"/>
  <c r="AM295" i="3"/>
  <c r="AL295" i="3"/>
  <c r="AK295" i="3"/>
  <c r="AJ295" i="3"/>
  <c r="AI295" i="3"/>
  <c r="AH295" i="3"/>
  <c r="AG295" i="3"/>
  <c r="AF295" i="3"/>
  <c r="AE295" i="3"/>
  <c r="AD295" i="3"/>
  <c r="AC295" i="3"/>
  <c r="AB295" i="3"/>
  <c r="AA295" i="3"/>
  <c r="Z295" i="3"/>
  <c r="Y295" i="3"/>
  <c r="X295" i="3"/>
  <c r="W295" i="3"/>
  <c r="V295" i="3"/>
  <c r="U295" i="3"/>
  <c r="T295" i="3"/>
  <c r="S295" i="3"/>
  <c r="R295" i="3"/>
  <c r="Q295" i="3"/>
  <c r="P295" i="3"/>
  <c r="O295" i="3"/>
  <c r="N295" i="3"/>
  <c r="M295" i="3"/>
  <c r="L295" i="3"/>
  <c r="K295" i="3"/>
  <c r="J295" i="3"/>
  <c r="I295" i="3"/>
  <c r="BC294" i="3"/>
  <c r="BB294" i="3"/>
  <c r="AZ294" i="3"/>
  <c r="AY294" i="3"/>
  <c r="AX294" i="3"/>
  <c r="AW294" i="3"/>
  <c r="AV294" i="3"/>
  <c r="AU294" i="3"/>
  <c r="AT294" i="3"/>
  <c r="AS294" i="3"/>
  <c r="AR294" i="3"/>
  <c r="AQ294" i="3"/>
  <c r="AP294" i="3"/>
  <c r="AO294" i="3"/>
  <c r="AN294" i="3"/>
  <c r="AM294" i="3"/>
  <c r="AL294" i="3"/>
  <c r="AK294" i="3"/>
  <c r="AJ294" i="3"/>
  <c r="AI294" i="3"/>
  <c r="AH294" i="3"/>
  <c r="AG294" i="3"/>
  <c r="AF294" i="3"/>
  <c r="AE294" i="3"/>
  <c r="AD294" i="3"/>
  <c r="AC294" i="3"/>
  <c r="AB294" i="3"/>
  <c r="AA294" i="3"/>
  <c r="Z294" i="3"/>
  <c r="Y294" i="3"/>
  <c r="X294" i="3"/>
  <c r="W294" i="3"/>
  <c r="V294" i="3"/>
  <c r="U294" i="3"/>
  <c r="T294" i="3"/>
  <c r="S294" i="3"/>
  <c r="R294" i="3"/>
  <c r="Q294" i="3"/>
  <c r="P294" i="3"/>
  <c r="O294" i="3"/>
  <c r="N294" i="3"/>
  <c r="M294" i="3"/>
  <c r="L294" i="3"/>
  <c r="K294" i="3"/>
  <c r="J294" i="3"/>
  <c r="I294" i="3"/>
  <c r="BC293" i="3"/>
  <c r="BB293" i="3"/>
  <c r="AZ293" i="3"/>
  <c r="AY293" i="3"/>
  <c r="AX293" i="3"/>
  <c r="AW293" i="3"/>
  <c r="AV293" i="3"/>
  <c r="AU293" i="3"/>
  <c r="AT293" i="3"/>
  <c r="AS293" i="3"/>
  <c r="AR293" i="3"/>
  <c r="AQ293" i="3"/>
  <c r="AP293" i="3"/>
  <c r="AO293" i="3"/>
  <c r="AN293" i="3"/>
  <c r="AM293" i="3"/>
  <c r="AL293" i="3"/>
  <c r="AK293" i="3"/>
  <c r="AJ293" i="3"/>
  <c r="AI293" i="3"/>
  <c r="AH293" i="3"/>
  <c r="AG293" i="3"/>
  <c r="AF293" i="3"/>
  <c r="AE293" i="3"/>
  <c r="AD293" i="3"/>
  <c r="AC293" i="3"/>
  <c r="AB293" i="3"/>
  <c r="AA293" i="3"/>
  <c r="Z293" i="3"/>
  <c r="Y293" i="3"/>
  <c r="X293" i="3"/>
  <c r="W293" i="3"/>
  <c r="V293" i="3"/>
  <c r="U293" i="3"/>
  <c r="T293" i="3"/>
  <c r="S293" i="3"/>
  <c r="R293" i="3"/>
  <c r="Q293" i="3"/>
  <c r="P293" i="3"/>
  <c r="O293" i="3"/>
  <c r="N293" i="3"/>
  <c r="M293" i="3"/>
  <c r="L293" i="3"/>
  <c r="K293" i="3"/>
  <c r="J293" i="3"/>
  <c r="I293" i="3"/>
  <c r="BC292" i="3"/>
  <c r="BB292" i="3"/>
  <c r="AZ292" i="3"/>
  <c r="AY292" i="3"/>
  <c r="AX292" i="3"/>
  <c r="AW292" i="3"/>
  <c r="AV292" i="3"/>
  <c r="AU292" i="3"/>
  <c r="AT292" i="3"/>
  <c r="AS292" i="3"/>
  <c r="AR292" i="3"/>
  <c r="AQ292" i="3"/>
  <c r="AP292" i="3"/>
  <c r="AO292" i="3"/>
  <c r="AN292" i="3"/>
  <c r="AM292" i="3"/>
  <c r="AL292" i="3"/>
  <c r="AK292" i="3"/>
  <c r="AJ292" i="3"/>
  <c r="AI292" i="3"/>
  <c r="AH292" i="3"/>
  <c r="AG292" i="3"/>
  <c r="AF292" i="3"/>
  <c r="AE292" i="3"/>
  <c r="AD292" i="3"/>
  <c r="AC292" i="3"/>
  <c r="AB292" i="3"/>
  <c r="AA292" i="3"/>
  <c r="Z292" i="3"/>
  <c r="Y292" i="3"/>
  <c r="X292" i="3"/>
  <c r="W292" i="3"/>
  <c r="V292" i="3"/>
  <c r="U292" i="3"/>
  <c r="T292" i="3"/>
  <c r="S292" i="3"/>
  <c r="R292" i="3"/>
  <c r="Q292" i="3"/>
  <c r="P292" i="3"/>
  <c r="O292" i="3"/>
  <c r="N292" i="3"/>
  <c r="M292" i="3"/>
  <c r="L292" i="3"/>
  <c r="K292" i="3"/>
  <c r="J292" i="3"/>
  <c r="I292" i="3"/>
  <c r="BC291" i="3"/>
  <c r="BB291" i="3"/>
  <c r="AZ291" i="3"/>
  <c r="AX291" i="3"/>
  <c r="AW291" i="3"/>
  <c r="AV291" i="3"/>
  <c r="AT291" i="3"/>
  <c r="AS291" i="3"/>
  <c r="AR291" i="3"/>
  <c r="AP291" i="3"/>
  <c r="AO291" i="3"/>
  <c r="AN291" i="3"/>
  <c r="AL291" i="3"/>
  <c r="AK291" i="3"/>
  <c r="AJ291" i="3"/>
  <c r="AH291" i="3"/>
  <c r="AG291" i="3"/>
  <c r="AF291" i="3"/>
  <c r="AD291" i="3"/>
  <c r="AC291" i="3"/>
  <c r="AB291" i="3"/>
  <c r="Z291" i="3"/>
  <c r="Y291" i="3"/>
  <c r="X291" i="3"/>
  <c r="V291" i="3"/>
  <c r="U291" i="3"/>
  <c r="T291" i="3"/>
  <c r="R291" i="3"/>
  <c r="Q291" i="3"/>
  <c r="P291" i="3"/>
  <c r="N291" i="3"/>
  <c r="M291" i="3"/>
  <c r="L291" i="3"/>
  <c r="K291" i="3"/>
  <c r="J291" i="3"/>
  <c r="I291" i="3"/>
  <c r="BC290" i="3"/>
  <c r="BB290" i="3"/>
  <c r="AX290" i="3"/>
  <c r="AW290" i="3"/>
  <c r="AT290" i="3"/>
  <c r="AS290" i="3"/>
  <c r="AP290" i="3"/>
  <c r="AO290" i="3"/>
  <c r="AL290" i="3"/>
  <c r="AK290" i="3"/>
  <c r="AH290" i="3"/>
  <c r="AG290" i="3"/>
  <c r="AD290" i="3"/>
  <c r="AC290" i="3"/>
  <c r="Z290" i="3"/>
  <c r="Y290" i="3"/>
  <c r="V290" i="3"/>
  <c r="U290" i="3"/>
  <c r="R290" i="3"/>
  <c r="Q290" i="3"/>
  <c r="N290" i="3"/>
  <c r="M290" i="3"/>
  <c r="L290" i="3"/>
  <c r="K290" i="3"/>
  <c r="J290" i="3"/>
  <c r="I290" i="3"/>
  <c r="BC289" i="3"/>
  <c r="BB289" i="3"/>
  <c r="AZ289" i="3"/>
  <c r="AX289" i="3"/>
  <c r="AW289" i="3"/>
  <c r="AV289" i="3"/>
  <c r="AT289" i="3"/>
  <c r="AS289" i="3"/>
  <c r="AR289" i="3"/>
  <c r="AP289" i="3"/>
  <c r="AO289" i="3"/>
  <c r="AN289" i="3"/>
  <c r="AL289" i="3"/>
  <c r="AK289" i="3"/>
  <c r="AJ289" i="3"/>
  <c r="AH289" i="3"/>
  <c r="AG289" i="3"/>
  <c r="AF289" i="3"/>
  <c r="AD289" i="3"/>
  <c r="AC289" i="3"/>
  <c r="AB289" i="3"/>
  <c r="Z289" i="3"/>
  <c r="Y289" i="3"/>
  <c r="V289" i="3"/>
  <c r="U289" i="3"/>
  <c r="R289" i="3"/>
  <c r="Q289" i="3"/>
  <c r="P289" i="3"/>
  <c r="N289" i="3"/>
  <c r="M289" i="3"/>
  <c r="L289" i="3"/>
  <c r="K289" i="3"/>
  <c r="J289" i="3"/>
  <c r="I289" i="3"/>
  <c r="BC288" i="3"/>
  <c r="BB288" i="3"/>
  <c r="AZ288" i="3"/>
  <c r="AY288" i="3"/>
  <c r="AX288" i="3"/>
  <c r="AW288" i="3"/>
  <c r="AV288" i="3"/>
  <c r="AU288" i="3"/>
  <c r="AT288" i="3"/>
  <c r="AS288" i="3"/>
  <c r="AR288" i="3"/>
  <c r="AQ288" i="3"/>
  <c r="AP288" i="3"/>
  <c r="AO288" i="3"/>
  <c r="AN288" i="3"/>
  <c r="AM288" i="3"/>
  <c r="AL288" i="3"/>
  <c r="AK288" i="3"/>
  <c r="AJ288" i="3"/>
  <c r="AI288" i="3"/>
  <c r="AH288" i="3"/>
  <c r="AG288" i="3"/>
  <c r="AF288" i="3"/>
  <c r="AE288" i="3"/>
  <c r="AD288" i="3"/>
  <c r="AC288" i="3"/>
  <c r="AB288" i="3"/>
  <c r="AA288" i="3"/>
  <c r="Z288" i="3"/>
  <c r="Y288" i="3"/>
  <c r="X288" i="3"/>
  <c r="W288" i="3"/>
  <c r="V288" i="3"/>
  <c r="U288" i="3"/>
  <c r="T288" i="3"/>
  <c r="S288" i="3"/>
  <c r="R288" i="3"/>
  <c r="Q288" i="3"/>
  <c r="P288" i="3"/>
  <c r="O288" i="3"/>
  <c r="N288" i="3"/>
  <c r="M288" i="3"/>
  <c r="L288" i="3"/>
  <c r="K288" i="3"/>
  <c r="J288" i="3"/>
  <c r="I288" i="3"/>
  <c r="BC287" i="3"/>
  <c r="BB287" i="3"/>
  <c r="AZ287" i="3"/>
  <c r="AY287" i="3"/>
  <c r="AX287" i="3"/>
  <c r="AW287" i="3"/>
  <c r="AV287" i="3"/>
  <c r="AU287" i="3"/>
  <c r="AT287" i="3"/>
  <c r="AS287" i="3"/>
  <c r="AR287" i="3"/>
  <c r="AQ287" i="3"/>
  <c r="AP287" i="3"/>
  <c r="AO287" i="3"/>
  <c r="AN287" i="3"/>
  <c r="AM287" i="3"/>
  <c r="AL287" i="3"/>
  <c r="AK287" i="3"/>
  <c r="AJ287" i="3"/>
  <c r="AI287" i="3"/>
  <c r="AH287" i="3"/>
  <c r="AG287" i="3"/>
  <c r="AF287" i="3"/>
  <c r="AE287" i="3"/>
  <c r="AD287" i="3"/>
  <c r="AC287" i="3"/>
  <c r="AB287" i="3"/>
  <c r="AA287" i="3"/>
  <c r="Z287" i="3"/>
  <c r="Y287" i="3"/>
  <c r="V287" i="3"/>
  <c r="U287" i="3"/>
  <c r="R287" i="3"/>
  <c r="Q287" i="3"/>
  <c r="N287" i="3"/>
  <c r="M287" i="3"/>
  <c r="L287" i="3"/>
  <c r="K287" i="3"/>
  <c r="J287" i="3"/>
  <c r="I287" i="3"/>
  <c r="BC286" i="3"/>
  <c r="BB286" i="3"/>
  <c r="AZ286" i="3"/>
  <c r="AX286" i="3"/>
  <c r="AW286" i="3"/>
  <c r="AV286" i="3"/>
  <c r="AT286" i="3"/>
  <c r="AS286" i="3"/>
  <c r="AR286" i="3"/>
  <c r="AP286" i="3"/>
  <c r="AO286" i="3"/>
  <c r="AN286" i="3"/>
  <c r="AL286" i="3"/>
  <c r="AK286" i="3"/>
  <c r="AJ286" i="3"/>
  <c r="AH286" i="3"/>
  <c r="AG286" i="3"/>
  <c r="AF286" i="3"/>
  <c r="AD286" i="3"/>
  <c r="AC286" i="3"/>
  <c r="AB286" i="3"/>
  <c r="Z286" i="3"/>
  <c r="Y286" i="3"/>
  <c r="U286" i="3"/>
  <c r="Q286" i="3"/>
  <c r="P286" i="3"/>
  <c r="N286" i="3"/>
  <c r="M286" i="3"/>
  <c r="L286" i="3"/>
  <c r="K286" i="3"/>
  <c r="J286" i="3"/>
  <c r="I286" i="3"/>
  <c r="BC285" i="3"/>
  <c r="BB285" i="3"/>
  <c r="AZ285" i="3"/>
  <c r="AX285" i="3"/>
  <c r="AW285" i="3"/>
  <c r="AV285" i="3"/>
  <c r="AT285" i="3"/>
  <c r="AS285" i="3"/>
  <c r="AR285" i="3"/>
  <c r="AP285" i="3"/>
  <c r="AO285" i="3"/>
  <c r="AN285" i="3"/>
  <c r="AL285" i="3"/>
  <c r="AK285" i="3"/>
  <c r="AJ285" i="3"/>
  <c r="AH285" i="3"/>
  <c r="AG285" i="3"/>
  <c r="AF285" i="3"/>
  <c r="AD285" i="3"/>
  <c r="AC285" i="3"/>
  <c r="AB285" i="3"/>
  <c r="Z285" i="3"/>
  <c r="Y285" i="3"/>
  <c r="X285" i="3"/>
  <c r="V285" i="3"/>
  <c r="U285" i="3"/>
  <c r="T285" i="3"/>
  <c r="R285" i="3"/>
  <c r="Q285" i="3"/>
  <c r="P285" i="3"/>
  <c r="N285" i="3"/>
  <c r="M285" i="3"/>
  <c r="L285" i="3"/>
  <c r="K285" i="3"/>
  <c r="J285" i="3"/>
  <c r="I285" i="3"/>
  <c r="BC284" i="3"/>
  <c r="BB284" i="3"/>
  <c r="AZ284" i="3"/>
  <c r="AX284" i="3"/>
  <c r="AW284" i="3"/>
  <c r="AV284" i="3"/>
  <c r="AT284" i="3"/>
  <c r="AS284" i="3"/>
  <c r="AR284" i="3"/>
  <c r="AP284" i="3"/>
  <c r="AO284" i="3"/>
  <c r="AN284" i="3"/>
  <c r="AL284" i="3"/>
  <c r="AK284" i="3"/>
  <c r="AJ284" i="3"/>
  <c r="AH284" i="3"/>
  <c r="AG284" i="3"/>
  <c r="AF284" i="3"/>
  <c r="AD284" i="3"/>
  <c r="AC284" i="3"/>
  <c r="AB284" i="3"/>
  <c r="Z284" i="3"/>
  <c r="Y284" i="3"/>
  <c r="X284" i="3"/>
  <c r="V284" i="3"/>
  <c r="U284" i="3"/>
  <c r="T284" i="3"/>
  <c r="R284" i="3"/>
  <c r="Q284" i="3"/>
  <c r="P284" i="3"/>
  <c r="N284" i="3"/>
  <c r="M284" i="3"/>
  <c r="L284" i="3"/>
  <c r="K284" i="3"/>
  <c r="J284" i="3"/>
  <c r="I284" i="3"/>
  <c r="BC283" i="3"/>
  <c r="BB283" i="3"/>
  <c r="AX283" i="3"/>
  <c r="AW283" i="3"/>
  <c r="AT283" i="3"/>
  <c r="AS283" i="3"/>
  <c r="AP283" i="3"/>
  <c r="AO283" i="3"/>
  <c r="AL283" i="3"/>
  <c r="AK283" i="3"/>
  <c r="AH283" i="3"/>
  <c r="AG283" i="3"/>
  <c r="AD283" i="3"/>
  <c r="AC283" i="3"/>
  <c r="Z283" i="3"/>
  <c r="Y283" i="3"/>
  <c r="U283" i="3"/>
  <c r="Q283" i="3"/>
  <c r="N283" i="3"/>
  <c r="M283" i="3"/>
  <c r="L283" i="3"/>
  <c r="K283" i="3"/>
  <c r="J283" i="3"/>
  <c r="I283" i="3"/>
  <c r="BC282" i="3"/>
  <c r="BB282" i="3"/>
  <c r="AZ282" i="3"/>
  <c r="AX282" i="3"/>
  <c r="AW282" i="3"/>
  <c r="AV282" i="3"/>
  <c r="AT282" i="3"/>
  <c r="AS282" i="3"/>
  <c r="AR282" i="3"/>
  <c r="AP282" i="3"/>
  <c r="AO282" i="3"/>
  <c r="AN282" i="3"/>
  <c r="AL282" i="3"/>
  <c r="AK282" i="3"/>
  <c r="AJ282" i="3"/>
  <c r="AH282" i="3"/>
  <c r="AG282" i="3"/>
  <c r="AF282" i="3"/>
  <c r="AD282" i="3"/>
  <c r="AC282" i="3"/>
  <c r="AB282" i="3"/>
  <c r="Z282" i="3"/>
  <c r="Y282" i="3"/>
  <c r="X282" i="3"/>
  <c r="V282" i="3"/>
  <c r="U282" i="3"/>
  <c r="T282" i="3"/>
  <c r="R282" i="3"/>
  <c r="Q282" i="3"/>
  <c r="P282" i="3"/>
  <c r="N282" i="3"/>
  <c r="M282" i="3"/>
  <c r="L282" i="3"/>
  <c r="K282" i="3"/>
  <c r="J282" i="3"/>
  <c r="I282" i="3"/>
  <c r="BC281" i="3"/>
  <c r="BB281" i="3"/>
  <c r="AZ281" i="3"/>
  <c r="AX281" i="3"/>
  <c r="AW281" i="3"/>
  <c r="AV281" i="3"/>
  <c r="AT281" i="3"/>
  <c r="AS281" i="3"/>
  <c r="AR281" i="3"/>
  <c r="AP281" i="3"/>
  <c r="AO281" i="3"/>
  <c r="AN281" i="3"/>
  <c r="AL281" i="3"/>
  <c r="AK281" i="3"/>
  <c r="AJ281" i="3"/>
  <c r="AH281" i="3"/>
  <c r="AG281" i="3"/>
  <c r="AF281" i="3"/>
  <c r="AD281" i="3"/>
  <c r="AC281" i="3"/>
  <c r="AB281" i="3"/>
  <c r="Z281" i="3"/>
  <c r="Y281" i="3"/>
  <c r="U281" i="3"/>
  <c r="Q281" i="3"/>
  <c r="P281" i="3"/>
  <c r="N281" i="3"/>
  <c r="M281" i="3"/>
  <c r="L281" i="3"/>
  <c r="K281" i="3"/>
  <c r="J281" i="3"/>
  <c r="I281" i="3"/>
  <c r="BC280" i="3"/>
  <c r="BB280" i="3"/>
  <c r="AZ280" i="3"/>
  <c r="AY280" i="3"/>
  <c r="AX280" i="3"/>
  <c r="AW280" i="3"/>
  <c r="AV280" i="3"/>
  <c r="AU280" i="3"/>
  <c r="AT280" i="3"/>
  <c r="AS280" i="3"/>
  <c r="AR280" i="3"/>
  <c r="AQ280" i="3"/>
  <c r="AP280" i="3"/>
  <c r="AO280" i="3"/>
  <c r="AN280" i="3"/>
  <c r="AM280" i="3"/>
  <c r="AL280" i="3"/>
  <c r="AK280" i="3"/>
  <c r="AJ280" i="3"/>
  <c r="AI280" i="3"/>
  <c r="AH280" i="3"/>
  <c r="AG280" i="3"/>
  <c r="AF280" i="3"/>
  <c r="AE280" i="3"/>
  <c r="AD280" i="3"/>
  <c r="AC280" i="3"/>
  <c r="AB280" i="3"/>
  <c r="AA280" i="3"/>
  <c r="Z280" i="3"/>
  <c r="Y280" i="3"/>
  <c r="W280" i="3"/>
  <c r="V280" i="3"/>
  <c r="U280" i="3"/>
  <c r="S280" i="3"/>
  <c r="R280" i="3"/>
  <c r="Q280" i="3"/>
  <c r="P280" i="3"/>
  <c r="O280" i="3"/>
  <c r="N280" i="3"/>
  <c r="M280" i="3"/>
  <c r="L280" i="3"/>
  <c r="K280" i="3"/>
  <c r="J280" i="3"/>
  <c r="I280" i="3"/>
  <c r="BC279" i="3"/>
  <c r="BB279" i="3"/>
  <c r="AZ279" i="3"/>
  <c r="AY279" i="3"/>
  <c r="AX279" i="3"/>
  <c r="AW279" i="3"/>
  <c r="AV279" i="3"/>
  <c r="AU279" i="3"/>
  <c r="AT279" i="3"/>
  <c r="AS279" i="3"/>
  <c r="AR279" i="3"/>
  <c r="AQ279" i="3"/>
  <c r="AP279" i="3"/>
  <c r="AO279" i="3"/>
  <c r="AN279" i="3"/>
  <c r="AM279" i="3"/>
  <c r="AL279" i="3"/>
  <c r="AK279" i="3"/>
  <c r="AJ279" i="3"/>
  <c r="AI279" i="3"/>
  <c r="AH279" i="3"/>
  <c r="AG279" i="3"/>
  <c r="AF279" i="3"/>
  <c r="AE279" i="3"/>
  <c r="AD279" i="3"/>
  <c r="AC279" i="3"/>
  <c r="AB279" i="3"/>
  <c r="AA279" i="3"/>
  <c r="Z279" i="3"/>
  <c r="Y279" i="3"/>
  <c r="X279" i="3"/>
  <c r="W279" i="3"/>
  <c r="V279" i="3"/>
  <c r="U279" i="3"/>
  <c r="T279" i="3"/>
  <c r="S279" i="3"/>
  <c r="R279" i="3"/>
  <c r="Q279" i="3"/>
  <c r="P279" i="3"/>
  <c r="O279" i="3"/>
  <c r="N279" i="3"/>
  <c r="M279" i="3"/>
  <c r="L279" i="3"/>
  <c r="K279" i="3"/>
  <c r="J279" i="3"/>
  <c r="I279" i="3"/>
  <c r="BC278" i="3"/>
  <c r="BB278" i="3"/>
  <c r="AZ278" i="3"/>
  <c r="AX278" i="3"/>
  <c r="AW278" i="3"/>
  <c r="AV278" i="3"/>
  <c r="AT278" i="3"/>
  <c r="AS278" i="3"/>
  <c r="AR278" i="3"/>
  <c r="AP278" i="3"/>
  <c r="AO278" i="3"/>
  <c r="AN278" i="3"/>
  <c r="AL278" i="3"/>
  <c r="AK278" i="3"/>
  <c r="AJ278" i="3"/>
  <c r="AH278" i="3"/>
  <c r="AG278" i="3"/>
  <c r="AF278" i="3"/>
  <c r="AD278" i="3"/>
  <c r="AC278" i="3"/>
  <c r="AB278" i="3"/>
  <c r="Z278" i="3"/>
  <c r="Y278" i="3"/>
  <c r="X278" i="3"/>
  <c r="V278" i="3"/>
  <c r="U278" i="3"/>
  <c r="T278" i="3"/>
  <c r="R278" i="3"/>
  <c r="Q278" i="3"/>
  <c r="P278" i="3"/>
  <c r="N278" i="3"/>
  <c r="M278" i="3"/>
  <c r="L278" i="3"/>
  <c r="K278" i="3"/>
  <c r="J278" i="3"/>
  <c r="I278" i="3"/>
  <c r="BC277" i="3"/>
  <c r="BB277" i="3"/>
  <c r="AZ277" i="3"/>
  <c r="AX277" i="3"/>
  <c r="AW277" i="3"/>
  <c r="AV277" i="3"/>
  <c r="AT277" i="3"/>
  <c r="AS277" i="3"/>
  <c r="AR277" i="3"/>
  <c r="AP277" i="3"/>
  <c r="AO277" i="3"/>
  <c r="AN277" i="3"/>
  <c r="AL277" i="3"/>
  <c r="AK277" i="3"/>
  <c r="AJ277" i="3"/>
  <c r="AH277" i="3"/>
  <c r="AG277" i="3"/>
  <c r="AF277" i="3"/>
  <c r="AD277" i="3"/>
  <c r="AC277" i="3"/>
  <c r="AB277" i="3"/>
  <c r="Z277" i="3"/>
  <c r="Y277" i="3"/>
  <c r="V277" i="3"/>
  <c r="U277" i="3"/>
  <c r="R277" i="3"/>
  <c r="Q277" i="3"/>
  <c r="P277" i="3"/>
  <c r="N277" i="3"/>
  <c r="M277" i="3"/>
  <c r="L277" i="3"/>
  <c r="K277" i="3"/>
  <c r="J277" i="3"/>
  <c r="I277" i="3"/>
  <c r="BC276" i="3"/>
  <c r="BB276" i="3"/>
  <c r="AY276" i="3"/>
  <c r="AX276" i="3"/>
  <c r="AW276" i="3"/>
  <c r="AU276" i="3"/>
  <c r="AT276" i="3"/>
  <c r="AS276" i="3"/>
  <c r="AQ276" i="3"/>
  <c r="AP276" i="3"/>
  <c r="AO276" i="3"/>
  <c r="AM276" i="3"/>
  <c r="AL276" i="3"/>
  <c r="AK276" i="3"/>
  <c r="AI276" i="3"/>
  <c r="AH276" i="3"/>
  <c r="AG276" i="3"/>
  <c r="AE276" i="3"/>
  <c r="AD276" i="3"/>
  <c r="AC276" i="3"/>
  <c r="AA276" i="3"/>
  <c r="Z276" i="3"/>
  <c r="Y276" i="3"/>
  <c r="W276" i="3"/>
  <c r="V276" i="3"/>
  <c r="U276" i="3"/>
  <c r="S276" i="3"/>
  <c r="R276" i="3"/>
  <c r="Q276" i="3"/>
  <c r="P276" i="3"/>
  <c r="O276" i="3"/>
  <c r="N276" i="3"/>
  <c r="M276" i="3"/>
  <c r="L276" i="3"/>
  <c r="K276" i="3"/>
  <c r="J276" i="3"/>
  <c r="I276" i="3"/>
  <c r="BC275" i="3"/>
  <c r="BB275" i="3"/>
  <c r="AZ275" i="3"/>
  <c r="AY275" i="3"/>
  <c r="AX275" i="3"/>
  <c r="AW275" i="3"/>
  <c r="AV275" i="3"/>
  <c r="AU275" i="3"/>
  <c r="AT275" i="3"/>
  <c r="AS275" i="3"/>
  <c r="AR275" i="3"/>
  <c r="AQ275" i="3"/>
  <c r="AP275" i="3"/>
  <c r="AO275" i="3"/>
  <c r="AN275" i="3"/>
  <c r="AM275" i="3"/>
  <c r="AL275" i="3"/>
  <c r="AK275" i="3"/>
  <c r="AJ275" i="3"/>
  <c r="AI275" i="3"/>
  <c r="AH275" i="3"/>
  <c r="AG275" i="3"/>
  <c r="AF275" i="3"/>
  <c r="AE275" i="3"/>
  <c r="AD275" i="3"/>
  <c r="AC275" i="3"/>
  <c r="AB275" i="3"/>
  <c r="AA275" i="3"/>
  <c r="Z275" i="3"/>
  <c r="Y275" i="3"/>
  <c r="X275" i="3"/>
  <c r="W275" i="3"/>
  <c r="V275" i="3"/>
  <c r="U275" i="3"/>
  <c r="T275" i="3"/>
  <c r="S275" i="3"/>
  <c r="R275" i="3"/>
  <c r="Q275" i="3"/>
  <c r="P275" i="3"/>
  <c r="O275" i="3"/>
  <c r="N275" i="3"/>
  <c r="M275" i="3"/>
  <c r="L275" i="3"/>
  <c r="K275" i="3"/>
  <c r="J275" i="3"/>
  <c r="I275" i="3"/>
  <c r="BC274" i="3"/>
  <c r="BB274" i="3"/>
  <c r="AX274" i="3"/>
  <c r="AW274" i="3"/>
  <c r="AT274" i="3"/>
  <c r="AS274" i="3"/>
  <c r="AP274" i="3"/>
  <c r="AO274" i="3"/>
  <c r="AL274" i="3"/>
  <c r="AK274" i="3"/>
  <c r="AH274" i="3"/>
  <c r="AG274" i="3"/>
  <c r="AD274" i="3"/>
  <c r="AC274" i="3"/>
  <c r="Z274" i="3"/>
  <c r="Y274" i="3"/>
  <c r="V274" i="3"/>
  <c r="U274" i="3"/>
  <c r="R274" i="3"/>
  <c r="Q274" i="3"/>
  <c r="N274" i="3"/>
  <c r="M274" i="3"/>
  <c r="L274" i="3"/>
  <c r="K274" i="3"/>
  <c r="J274" i="3"/>
  <c r="I274" i="3"/>
  <c r="BC273" i="3"/>
  <c r="BB273" i="3"/>
  <c r="AZ273" i="3"/>
  <c r="AY273" i="3"/>
  <c r="AX273" i="3"/>
  <c r="AW273" i="3"/>
  <c r="AV273" i="3"/>
  <c r="AU273" i="3"/>
  <c r="AT273" i="3"/>
  <c r="AS273" i="3"/>
  <c r="AR273" i="3"/>
  <c r="AQ273" i="3"/>
  <c r="AP273" i="3"/>
  <c r="AO273" i="3"/>
  <c r="AN273" i="3"/>
  <c r="AM273" i="3"/>
  <c r="AL273" i="3"/>
  <c r="AK273" i="3"/>
  <c r="AJ273" i="3"/>
  <c r="AI273" i="3"/>
  <c r="AH273" i="3"/>
  <c r="AG273" i="3"/>
  <c r="AF273" i="3"/>
  <c r="AE273" i="3"/>
  <c r="AD273" i="3"/>
  <c r="AC273" i="3"/>
  <c r="AB273" i="3"/>
  <c r="AA273" i="3"/>
  <c r="Z273" i="3"/>
  <c r="Y273" i="3"/>
  <c r="X273" i="3"/>
  <c r="W273" i="3"/>
  <c r="V273" i="3"/>
  <c r="U273" i="3"/>
  <c r="T273" i="3"/>
  <c r="S273" i="3"/>
  <c r="R273" i="3"/>
  <c r="Q273" i="3"/>
  <c r="P273" i="3"/>
  <c r="O273" i="3"/>
  <c r="N273" i="3"/>
  <c r="M273" i="3"/>
  <c r="L273" i="3"/>
  <c r="K273" i="3"/>
  <c r="J273" i="3"/>
  <c r="I273" i="3"/>
  <c r="BC272" i="3"/>
  <c r="BB272" i="3"/>
  <c r="AX272" i="3"/>
  <c r="AW272" i="3"/>
  <c r="AT272" i="3"/>
  <c r="AS272" i="3"/>
  <c r="AP272" i="3"/>
  <c r="AO272" i="3"/>
  <c r="AL272" i="3"/>
  <c r="AK272" i="3"/>
  <c r="AH272" i="3"/>
  <c r="AG272" i="3"/>
  <c r="AD272" i="3"/>
  <c r="AC272" i="3"/>
  <c r="Z272" i="3"/>
  <c r="Y272" i="3"/>
  <c r="U272" i="3"/>
  <c r="Q272" i="3"/>
  <c r="N272" i="3"/>
  <c r="M272" i="3"/>
  <c r="L272" i="3"/>
  <c r="K272" i="3"/>
  <c r="J272" i="3"/>
  <c r="I272" i="3"/>
  <c r="BC271" i="3"/>
  <c r="BB271" i="3"/>
  <c r="AX271" i="3"/>
  <c r="AW271" i="3"/>
  <c r="AT271" i="3"/>
  <c r="AS271" i="3"/>
  <c r="AP271" i="3"/>
  <c r="AO271" i="3"/>
  <c r="AL271" i="3"/>
  <c r="AK271" i="3"/>
  <c r="AH271" i="3"/>
  <c r="AG271" i="3"/>
  <c r="AD271" i="3"/>
  <c r="AC271" i="3"/>
  <c r="Z271" i="3"/>
  <c r="Y271" i="3"/>
  <c r="V271" i="3"/>
  <c r="U271" i="3"/>
  <c r="R271" i="3"/>
  <c r="Q271" i="3"/>
  <c r="N271" i="3"/>
  <c r="M271" i="3"/>
  <c r="L271" i="3"/>
  <c r="K271" i="3"/>
  <c r="J271" i="3"/>
  <c r="I271" i="3"/>
  <c r="BC270" i="3"/>
  <c r="BB270" i="3"/>
  <c r="AX270" i="3"/>
  <c r="AW270" i="3"/>
  <c r="AT270" i="3"/>
  <c r="AS270" i="3"/>
  <c r="AP270" i="3"/>
  <c r="AO270" i="3"/>
  <c r="AL270" i="3"/>
  <c r="AK270" i="3"/>
  <c r="AH270" i="3"/>
  <c r="AG270" i="3"/>
  <c r="AD270" i="3"/>
  <c r="AC270" i="3"/>
  <c r="Z270" i="3"/>
  <c r="Y270" i="3"/>
  <c r="V270" i="3"/>
  <c r="U270" i="3"/>
  <c r="R270" i="3"/>
  <c r="Q270" i="3"/>
  <c r="N270" i="3"/>
  <c r="M270" i="3"/>
  <c r="L270" i="3"/>
  <c r="K270" i="3"/>
  <c r="J270" i="3"/>
  <c r="I270" i="3"/>
  <c r="BC269" i="3"/>
  <c r="BB269" i="3"/>
  <c r="AZ269" i="3"/>
  <c r="AX269" i="3"/>
  <c r="AW269" i="3"/>
  <c r="AV269" i="3"/>
  <c r="AT269" i="3"/>
  <c r="AS269" i="3"/>
  <c r="AR269" i="3"/>
  <c r="AP269" i="3"/>
  <c r="AO269" i="3"/>
  <c r="AN269" i="3"/>
  <c r="AL269" i="3"/>
  <c r="AK269" i="3"/>
  <c r="AJ269" i="3"/>
  <c r="AH269" i="3"/>
  <c r="AG269" i="3"/>
  <c r="AF269" i="3"/>
  <c r="AD269" i="3"/>
  <c r="AC269" i="3"/>
  <c r="AB269" i="3"/>
  <c r="Z269" i="3"/>
  <c r="Y269" i="3"/>
  <c r="X269" i="3"/>
  <c r="V269" i="3"/>
  <c r="U269" i="3"/>
  <c r="T269" i="3"/>
  <c r="R269" i="3"/>
  <c r="Q269" i="3"/>
  <c r="P269" i="3"/>
  <c r="N269" i="3"/>
  <c r="M269" i="3"/>
  <c r="L269" i="3"/>
  <c r="K269" i="3"/>
  <c r="J269" i="3"/>
  <c r="I269" i="3"/>
  <c r="BC268" i="3"/>
  <c r="BB268" i="3"/>
  <c r="AZ268" i="3"/>
  <c r="AX268" i="3"/>
  <c r="AW268" i="3"/>
  <c r="AV268" i="3"/>
  <c r="AT268" i="3"/>
  <c r="AS268" i="3"/>
  <c r="AR268" i="3"/>
  <c r="AP268" i="3"/>
  <c r="AO268" i="3"/>
  <c r="AN268" i="3"/>
  <c r="AL268" i="3"/>
  <c r="AK268" i="3"/>
  <c r="AJ268" i="3"/>
  <c r="AH268" i="3"/>
  <c r="AG268" i="3"/>
  <c r="AF268" i="3"/>
  <c r="AD268" i="3"/>
  <c r="AC268" i="3"/>
  <c r="AB268" i="3"/>
  <c r="Z268" i="3"/>
  <c r="Y268" i="3"/>
  <c r="V268" i="3"/>
  <c r="U268" i="3"/>
  <c r="R268" i="3"/>
  <c r="Q268" i="3"/>
  <c r="P268" i="3"/>
  <c r="N268" i="3"/>
  <c r="M268" i="3"/>
  <c r="L268" i="3"/>
  <c r="K268" i="3"/>
  <c r="J268" i="3"/>
  <c r="I268" i="3"/>
  <c r="BC267" i="3"/>
  <c r="BB267" i="3"/>
  <c r="AZ267" i="3"/>
  <c r="AY267" i="3"/>
  <c r="AX267" i="3"/>
  <c r="AW267" i="3"/>
  <c r="AV267" i="3"/>
  <c r="AU267" i="3"/>
  <c r="AT267" i="3"/>
  <c r="AS267" i="3"/>
  <c r="AR267" i="3"/>
  <c r="AQ267" i="3"/>
  <c r="AP267" i="3"/>
  <c r="AO267" i="3"/>
  <c r="AN267" i="3"/>
  <c r="AM267" i="3"/>
  <c r="AL267" i="3"/>
  <c r="AK267" i="3"/>
  <c r="AJ267" i="3"/>
  <c r="AI267" i="3"/>
  <c r="AH267" i="3"/>
  <c r="AG267" i="3"/>
  <c r="AF267" i="3"/>
  <c r="AE267" i="3"/>
  <c r="AD267" i="3"/>
  <c r="AC267" i="3"/>
  <c r="AB267" i="3"/>
  <c r="AA267" i="3"/>
  <c r="Z267" i="3"/>
  <c r="Y267" i="3"/>
  <c r="X267" i="3"/>
  <c r="W267" i="3"/>
  <c r="V267" i="3"/>
  <c r="U267" i="3"/>
  <c r="T267" i="3"/>
  <c r="S267" i="3"/>
  <c r="R267" i="3"/>
  <c r="Q267" i="3"/>
  <c r="P267" i="3"/>
  <c r="O267" i="3"/>
  <c r="N267" i="3"/>
  <c r="M267" i="3"/>
  <c r="L267" i="3"/>
  <c r="K267" i="3"/>
  <c r="J267" i="3"/>
  <c r="I267" i="3"/>
  <c r="BC266" i="3"/>
  <c r="BB266" i="3"/>
  <c r="AZ266" i="3"/>
  <c r="AX266" i="3"/>
  <c r="AW266" i="3"/>
  <c r="AV266" i="3"/>
  <c r="AT266" i="3"/>
  <c r="AS266" i="3"/>
  <c r="AR266" i="3"/>
  <c r="AP266" i="3"/>
  <c r="AO266" i="3"/>
  <c r="AN266" i="3"/>
  <c r="AL266" i="3"/>
  <c r="AK266" i="3"/>
  <c r="AJ266" i="3"/>
  <c r="AH266" i="3"/>
  <c r="AG266" i="3"/>
  <c r="AF266" i="3"/>
  <c r="AD266" i="3"/>
  <c r="AC266" i="3"/>
  <c r="AB266" i="3"/>
  <c r="Z266" i="3"/>
  <c r="Y266" i="3"/>
  <c r="X266" i="3"/>
  <c r="V266" i="3"/>
  <c r="U266" i="3"/>
  <c r="T266" i="3"/>
  <c r="R266" i="3"/>
  <c r="Q266" i="3"/>
  <c r="P266" i="3"/>
  <c r="N266" i="3"/>
  <c r="M266" i="3"/>
  <c r="L266" i="3"/>
  <c r="K266" i="3"/>
  <c r="J266" i="3"/>
  <c r="I266" i="3"/>
  <c r="BC265" i="3"/>
  <c r="BB265" i="3"/>
  <c r="AZ265" i="3"/>
  <c r="AY265" i="3"/>
  <c r="AX265" i="3"/>
  <c r="AW265" i="3"/>
  <c r="AV265" i="3"/>
  <c r="AU265" i="3"/>
  <c r="AT265" i="3"/>
  <c r="AS265" i="3"/>
  <c r="AR265" i="3"/>
  <c r="AQ265" i="3"/>
  <c r="AP265" i="3"/>
  <c r="AO265" i="3"/>
  <c r="AN265" i="3"/>
  <c r="AM265" i="3"/>
  <c r="AL265" i="3"/>
  <c r="AK265" i="3"/>
  <c r="AJ265" i="3"/>
  <c r="AI265" i="3"/>
  <c r="AH265" i="3"/>
  <c r="AG265" i="3"/>
  <c r="AF265" i="3"/>
  <c r="AE265" i="3"/>
  <c r="AD265" i="3"/>
  <c r="AC265" i="3"/>
  <c r="AB265" i="3"/>
  <c r="AA265" i="3"/>
  <c r="Z265" i="3"/>
  <c r="Y265" i="3"/>
  <c r="X265" i="3"/>
  <c r="W265" i="3"/>
  <c r="V265" i="3"/>
  <c r="U265" i="3"/>
  <c r="T265" i="3"/>
  <c r="S265" i="3"/>
  <c r="R265" i="3"/>
  <c r="Q265" i="3"/>
  <c r="P265" i="3"/>
  <c r="O265" i="3"/>
  <c r="N265" i="3"/>
  <c r="M265" i="3"/>
  <c r="L265" i="3"/>
  <c r="K265" i="3"/>
  <c r="J265" i="3"/>
  <c r="I265" i="3"/>
  <c r="BC264" i="3"/>
  <c r="BB264" i="3"/>
  <c r="AZ264" i="3"/>
  <c r="AX264" i="3"/>
  <c r="AW264" i="3"/>
  <c r="AV264" i="3"/>
  <c r="AT264" i="3"/>
  <c r="AS264" i="3"/>
  <c r="AR264" i="3"/>
  <c r="AP264" i="3"/>
  <c r="AO264" i="3"/>
  <c r="AN264" i="3"/>
  <c r="AL264" i="3"/>
  <c r="AK264" i="3"/>
  <c r="AJ264" i="3"/>
  <c r="AH264" i="3"/>
  <c r="AG264" i="3"/>
  <c r="AF264" i="3"/>
  <c r="AD264" i="3"/>
  <c r="AC264" i="3"/>
  <c r="AB264" i="3"/>
  <c r="Z264" i="3"/>
  <c r="Y264" i="3"/>
  <c r="V264" i="3"/>
  <c r="U264" i="3"/>
  <c r="R264" i="3"/>
  <c r="Q264" i="3"/>
  <c r="P264" i="3"/>
  <c r="N264" i="3"/>
  <c r="M264" i="3"/>
  <c r="L264" i="3"/>
  <c r="K264" i="3"/>
  <c r="J264" i="3"/>
  <c r="I264" i="3"/>
  <c r="BC263" i="3"/>
  <c r="BB263" i="3"/>
  <c r="AZ263" i="3"/>
  <c r="AX263" i="3"/>
  <c r="AW263" i="3"/>
  <c r="AV263" i="3"/>
  <c r="AT263" i="3"/>
  <c r="AS263" i="3"/>
  <c r="AR263" i="3"/>
  <c r="AP263" i="3"/>
  <c r="AO263" i="3"/>
  <c r="AN263" i="3"/>
  <c r="AL263" i="3"/>
  <c r="AK263" i="3"/>
  <c r="AJ263" i="3"/>
  <c r="AH263" i="3"/>
  <c r="AG263" i="3"/>
  <c r="AF263" i="3"/>
  <c r="AD263" i="3"/>
  <c r="AC263" i="3"/>
  <c r="AB263" i="3"/>
  <c r="Z263" i="3"/>
  <c r="Y263" i="3"/>
  <c r="X263" i="3"/>
  <c r="V263" i="3"/>
  <c r="U263" i="3"/>
  <c r="T263" i="3"/>
  <c r="R263" i="3"/>
  <c r="Q263" i="3"/>
  <c r="P263" i="3"/>
  <c r="N263" i="3"/>
  <c r="M263" i="3"/>
  <c r="L263" i="3"/>
  <c r="K263" i="3"/>
  <c r="J263" i="3"/>
  <c r="I263" i="3"/>
  <c r="BC262" i="3"/>
  <c r="BB262" i="3"/>
  <c r="AY262" i="3"/>
  <c r="AX262" i="3"/>
  <c r="AW262" i="3"/>
  <c r="AU262" i="3"/>
  <c r="AT262" i="3"/>
  <c r="AS262" i="3"/>
  <c r="AQ262" i="3"/>
  <c r="AP262" i="3"/>
  <c r="AO262" i="3"/>
  <c r="AM262" i="3"/>
  <c r="AL262" i="3"/>
  <c r="AK262" i="3"/>
  <c r="AI262" i="3"/>
  <c r="AH262" i="3"/>
  <c r="AG262" i="3"/>
  <c r="AE262" i="3"/>
  <c r="AD262" i="3"/>
  <c r="AC262" i="3"/>
  <c r="AA262" i="3"/>
  <c r="Z262" i="3"/>
  <c r="Y262" i="3"/>
  <c r="U262" i="3"/>
  <c r="Q262" i="3"/>
  <c r="P262" i="3"/>
  <c r="O262" i="3"/>
  <c r="N262" i="3"/>
  <c r="M262" i="3"/>
  <c r="L262" i="3"/>
  <c r="K262" i="3"/>
  <c r="J262" i="3"/>
  <c r="I262" i="3"/>
  <c r="BC261" i="3"/>
  <c r="BB261" i="3"/>
  <c r="AZ261" i="3"/>
  <c r="AX261" i="3"/>
  <c r="AW261" i="3"/>
  <c r="AV261" i="3"/>
  <c r="AT261" i="3"/>
  <c r="AS261" i="3"/>
  <c r="AR261" i="3"/>
  <c r="AP261" i="3"/>
  <c r="AO261" i="3"/>
  <c r="AN261" i="3"/>
  <c r="AL261" i="3"/>
  <c r="AK261" i="3"/>
  <c r="AJ261" i="3"/>
  <c r="AH261" i="3"/>
  <c r="AG261" i="3"/>
  <c r="AF261" i="3"/>
  <c r="AD261" i="3"/>
  <c r="AC261" i="3"/>
  <c r="AB261" i="3"/>
  <c r="Z261" i="3"/>
  <c r="Y261" i="3"/>
  <c r="V261" i="3"/>
  <c r="U261" i="3"/>
  <c r="R261" i="3"/>
  <c r="Q261" i="3"/>
  <c r="P261" i="3"/>
  <c r="N261" i="3"/>
  <c r="M261" i="3"/>
  <c r="L261" i="3"/>
  <c r="K261" i="3"/>
  <c r="J261" i="3"/>
  <c r="I261" i="3"/>
  <c r="BC260" i="3"/>
  <c r="BB260" i="3"/>
  <c r="AZ260" i="3"/>
  <c r="AX260" i="3"/>
  <c r="AW260" i="3"/>
  <c r="AV260" i="3"/>
  <c r="AT260" i="3"/>
  <c r="AS260" i="3"/>
  <c r="AR260" i="3"/>
  <c r="AP260" i="3"/>
  <c r="AO260" i="3"/>
  <c r="AN260" i="3"/>
  <c r="AL260" i="3"/>
  <c r="AK260" i="3"/>
  <c r="AJ260" i="3"/>
  <c r="AH260" i="3"/>
  <c r="AG260" i="3"/>
  <c r="AF260" i="3"/>
  <c r="AD260" i="3"/>
  <c r="AC260" i="3"/>
  <c r="AB260" i="3"/>
  <c r="Z260" i="3"/>
  <c r="Y260" i="3"/>
  <c r="U260" i="3"/>
  <c r="Q260" i="3"/>
  <c r="P260" i="3"/>
  <c r="N260" i="3"/>
  <c r="M260" i="3"/>
  <c r="L260" i="3"/>
  <c r="K260" i="3"/>
  <c r="J260" i="3"/>
  <c r="I260" i="3"/>
  <c r="BC259" i="3"/>
  <c r="BB259" i="3"/>
  <c r="AX259" i="3"/>
  <c r="AW259" i="3"/>
  <c r="AT259" i="3"/>
  <c r="AS259" i="3"/>
  <c r="AP259" i="3"/>
  <c r="AO259" i="3"/>
  <c r="AL259" i="3"/>
  <c r="AK259" i="3"/>
  <c r="AH259" i="3"/>
  <c r="AG259" i="3"/>
  <c r="AD259" i="3"/>
  <c r="AC259" i="3"/>
  <c r="Z259" i="3"/>
  <c r="Y259" i="3"/>
  <c r="V259" i="3"/>
  <c r="U259" i="3"/>
  <c r="R259" i="3"/>
  <c r="Q259" i="3"/>
  <c r="N259" i="3"/>
  <c r="M259" i="3"/>
  <c r="L259" i="3"/>
  <c r="K259" i="3"/>
  <c r="J259" i="3"/>
  <c r="I259" i="3"/>
  <c r="BC258" i="3"/>
  <c r="BB258" i="3"/>
  <c r="AZ258" i="3"/>
  <c r="AX258" i="3"/>
  <c r="AW258" i="3"/>
  <c r="AV258" i="3"/>
  <c r="AT258" i="3"/>
  <c r="AS258" i="3"/>
  <c r="AR258" i="3"/>
  <c r="AP258" i="3"/>
  <c r="AO258" i="3"/>
  <c r="AN258" i="3"/>
  <c r="AL258" i="3"/>
  <c r="AK258" i="3"/>
  <c r="AJ258" i="3"/>
  <c r="AH258" i="3"/>
  <c r="AG258" i="3"/>
  <c r="AF258" i="3"/>
  <c r="AD258" i="3"/>
  <c r="AC258" i="3"/>
  <c r="AB258" i="3"/>
  <c r="Z258" i="3"/>
  <c r="Y258" i="3"/>
  <c r="V258" i="3"/>
  <c r="U258" i="3"/>
  <c r="R258" i="3"/>
  <c r="Q258" i="3"/>
  <c r="P258" i="3"/>
  <c r="N258" i="3"/>
  <c r="M258" i="3"/>
  <c r="L258" i="3"/>
  <c r="K258" i="3"/>
  <c r="J258" i="3"/>
  <c r="I258" i="3"/>
  <c r="BC257" i="3"/>
  <c r="BB257" i="3"/>
  <c r="AZ257" i="3"/>
  <c r="AY257" i="3"/>
  <c r="AX257" i="3"/>
  <c r="AW257" i="3"/>
  <c r="AV257" i="3"/>
  <c r="AU257" i="3"/>
  <c r="AT257" i="3"/>
  <c r="AS257" i="3"/>
  <c r="AR257" i="3"/>
  <c r="AQ257" i="3"/>
  <c r="AP257" i="3"/>
  <c r="AO257" i="3"/>
  <c r="AN257" i="3"/>
  <c r="AM257" i="3"/>
  <c r="AL257" i="3"/>
  <c r="AK257" i="3"/>
  <c r="AJ257" i="3"/>
  <c r="AI257" i="3"/>
  <c r="AH257" i="3"/>
  <c r="AG257" i="3"/>
  <c r="AF257" i="3"/>
  <c r="AE257" i="3"/>
  <c r="AD257" i="3"/>
  <c r="AC257" i="3"/>
  <c r="AB257" i="3"/>
  <c r="AA257" i="3"/>
  <c r="Z257" i="3"/>
  <c r="Y257" i="3"/>
  <c r="X257" i="3"/>
  <c r="W257" i="3"/>
  <c r="V257" i="3"/>
  <c r="U257" i="3"/>
  <c r="T257" i="3"/>
  <c r="S257" i="3"/>
  <c r="R257" i="3"/>
  <c r="Q257" i="3"/>
  <c r="P257" i="3"/>
  <c r="O257" i="3"/>
  <c r="N257" i="3"/>
  <c r="M257" i="3"/>
  <c r="L257" i="3"/>
  <c r="K257" i="3"/>
  <c r="J257" i="3"/>
  <c r="I257" i="3"/>
  <c r="BC256" i="3"/>
  <c r="BB256" i="3"/>
  <c r="AX256" i="3"/>
  <c r="AW256" i="3"/>
  <c r="AT256" i="3"/>
  <c r="AS256" i="3"/>
  <c r="AP256" i="3"/>
  <c r="AO256" i="3"/>
  <c r="AL256" i="3"/>
  <c r="AK256" i="3"/>
  <c r="AH256" i="3"/>
  <c r="AG256" i="3"/>
  <c r="AD256" i="3"/>
  <c r="AC256" i="3"/>
  <c r="Z256" i="3"/>
  <c r="Y256" i="3"/>
  <c r="V256" i="3"/>
  <c r="U256" i="3"/>
  <c r="R256" i="3"/>
  <c r="Q256" i="3"/>
  <c r="N256" i="3"/>
  <c r="M256" i="3"/>
  <c r="L256" i="3"/>
  <c r="K256" i="3"/>
  <c r="J256" i="3"/>
  <c r="I256" i="3"/>
  <c r="BC255" i="3"/>
  <c r="BB255" i="3"/>
  <c r="AZ255" i="3"/>
  <c r="AY255" i="3"/>
  <c r="AX255" i="3"/>
  <c r="AW255" i="3"/>
  <c r="AV255" i="3"/>
  <c r="AU255" i="3"/>
  <c r="AT255" i="3"/>
  <c r="AS255" i="3"/>
  <c r="AR255" i="3"/>
  <c r="AQ255" i="3"/>
  <c r="AP255" i="3"/>
  <c r="AO255" i="3"/>
  <c r="AN255" i="3"/>
  <c r="AM255" i="3"/>
  <c r="AL255" i="3"/>
  <c r="AK255" i="3"/>
  <c r="AJ255" i="3"/>
  <c r="AI255" i="3"/>
  <c r="AH255" i="3"/>
  <c r="AG255" i="3"/>
  <c r="AF255" i="3"/>
  <c r="AE255" i="3"/>
  <c r="AD255" i="3"/>
  <c r="AC255" i="3"/>
  <c r="AB255" i="3"/>
  <c r="AA255" i="3"/>
  <c r="Z255" i="3"/>
  <c r="Y255" i="3"/>
  <c r="X255" i="3"/>
  <c r="W255" i="3"/>
  <c r="V255" i="3"/>
  <c r="U255" i="3"/>
  <c r="T255" i="3"/>
  <c r="S255" i="3"/>
  <c r="R255" i="3"/>
  <c r="Q255" i="3"/>
  <c r="P255" i="3"/>
  <c r="O255" i="3"/>
  <c r="N255" i="3"/>
  <c r="M255" i="3"/>
  <c r="L255" i="3"/>
  <c r="K255" i="3"/>
  <c r="J255" i="3"/>
  <c r="I255" i="3"/>
  <c r="BC254" i="3"/>
  <c r="BB254" i="3"/>
  <c r="AX254" i="3"/>
  <c r="AW254" i="3"/>
  <c r="AT254" i="3"/>
  <c r="AS254" i="3"/>
  <c r="AP254" i="3"/>
  <c r="AO254" i="3"/>
  <c r="AL254" i="3"/>
  <c r="AK254" i="3"/>
  <c r="AH254" i="3"/>
  <c r="AG254" i="3"/>
  <c r="AD254" i="3"/>
  <c r="AC254" i="3"/>
  <c r="Z254" i="3"/>
  <c r="Y254" i="3"/>
  <c r="V254" i="3"/>
  <c r="U254" i="3"/>
  <c r="R254" i="3"/>
  <c r="Q254" i="3"/>
  <c r="N254" i="3"/>
  <c r="M254" i="3"/>
  <c r="L254" i="3"/>
  <c r="K254" i="3"/>
  <c r="J254" i="3"/>
  <c r="I254" i="3"/>
  <c r="BC253" i="3"/>
  <c r="BB253" i="3"/>
  <c r="AZ253" i="3"/>
  <c r="AX253" i="3"/>
  <c r="AW253" i="3"/>
  <c r="AV253" i="3"/>
  <c r="AT253" i="3"/>
  <c r="AS253" i="3"/>
  <c r="AR253" i="3"/>
  <c r="AP253" i="3"/>
  <c r="AO253" i="3"/>
  <c r="AN253" i="3"/>
  <c r="AL253" i="3"/>
  <c r="AK253" i="3"/>
  <c r="AJ253" i="3"/>
  <c r="AH253" i="3"/>
  <c r="AG253" i="3"/>
  <c r="AF253" i="3"/>
  <c r="AD253" i="3"/>
  <c r="AC253" i="3"/>
  <c r="AB253" i="3"/>
  <c r="Z253" i="3"/>
  <c r="Y253" i="3"/>
  <c r="V253" i="3"/>
  <c r="U253" i="3"/>
  <c r="R253" i="3"/>
  <c r="Q253" i="3"/>
  <c r="P253" i="3"/>
  <c r="N253" i="3"/>
  <c r="M253" i="3"/>
  <c r="L253" i="3"/>
  <c r="K253" i="3"/>
  <c r="J253" i="3"/>
  <c r="I253" i="3"/>
  <c r="BC252" i="3"/>
  <c r="BB252" i="3"/>
  <c r="AX252" i="3"/>
  <c r="AW252" i="3"/>
  <c r="AT252" i="3"/>
  <c r="AS252" i="3"/>
  <c r="AP252" i="3"/>
  <c r="AO252" i="3"/>
  <c r="AL252" i="3"/>
  <c r="AK252" i="3"/>
  <c r="AH252" i="3"/>
  <c r="AG252" i="3"/>
  <c r="AD252" i="3"/>
  <c r="AC252" i="3"/>
  <c r="Z252" i="3"/>
  <c r="Y252" i="3"/>
  <c r="V252" i="3"/>
  <c r="U252" i="3"/>
  <c r="R252" i="3"/>
  <c r="Q252" i="3"/>
  <c r="N252" i="3"/>
  <c r="M252" i="3"/>
  <c r="L252" i="3"/>
  <c r="K252" i="3"/>
  <c r="J252" i="3"/>
  <c r="I252" i="3"/>
  <c r="BC251" i="3"/>
  <c r="BB251" i="3"/>
  <c r="AZ251" i="3"/>
  <c r="AX251" i="3"/>
  <c r="AW251" i="3"/>
  <c r="AV251" i="3"/>
  <c r="AT251" i="3"/>
  <c r="AS251" i="3"/>
  <c r="AR251" i="3"/>
  <c r="AP251" i="3"/>
  <c r="AO251" i="3"/>
  <c r="AN251" i="3"/>
  <c r="AL251" i="3"/>
  <c r="AK251" i="3"/>
  <c r="AJ251" i="3"/>
  <c r="AH251" i="3"/>
  <c r="AG251" i="3"/>
  <c r="AF251" i="3"/>
  <c r="AD251" i="3"/>
  <c r="AC251" i="3"/>
  <c r="AB251" i="3"/>
  <c r="Z251" i="3"/>
  <c r="Y251" i="3"/>
  <c r="U251" i="3"/>
  <c r="Q251" i="3"/>
  <c r="P251" i="3"/>
  <c r="N251" i="3"/>
  <c r="M251" i="3"/>
  <c r="L251" i="3"/>
  <c r="K251" i="3"/>
  <c r="J251" i="3"/>
  <c r="I251" i="3"/>
  <c r="BC250" i="3"/>
  <c r="BB250" i="3"/>
  <c r="AZ250" i="3"/>
  <c r="AY250" i="3"/>
  <c r="AX250" i="3"/>
  <c r="AW250" i="3"/>
  <c r="AV250" i="3"/>
  <c r="AU250" i="3"/>
  <c r="AT250" i="3"/>
  <c r="AS250" i="3"/>
  <c r="AR250" i="3"/>
  <c r="AQ250" i="3"/>
  <c r="AP250" i="3"/>
  <c r="AO250" i="3"/>
  <c r="AN250" i="3"/>
  <c r="AM250" i="3"/>
  <c r="AL250" i="3"/>
  <c r="AK250" i="3"/>
  <c r="AJ250" i="3"/>
  <c r="AI250" i="3"/>
  <c r="AH250" i="3"/>
  <c r="AG250" i="3"/>
  <c r="AF250" i="3"/>
  <c r="AE250" i="3"/>
  <c r="AD250" i="3"/>
  <c r="AC250" i="3"/>
  <c r="AB250" i="3"/>
  <c r="AA250" i="3"/>
  <c r="Z250" i="3"/>
  <c r="Y250" i="3"/>
  <c r="X250" i="3"/>
  <c r="W250" i="3"/>
  <c r="V250" i="3"/>
  <c r="U250" i="3"/>
  <c r="T250" i="3"/>
  <c r="S250" i="3"/>
  <c r="R250" i="3"/>
  <c r="Q250" i="3"/>
  <c r="P250" i="3"/>
  <c r="O250" i="3"/>
  <c r="N250" i="3"/>
  <c r="M250" i="3"/>
  <c r="L250" i="3"/>
  <c r="K250" i="3"/>
  <c r="J250" i="3"/>
  <c r="I250" i="3"/>
  <c r="BC249" i="3"/>
  <c r="BB249" i="3"/>
  <c r="AX249" i="3"/>
  <c r="AW249" i="3"/>
  <c r="AT249" i="3"/>
  <c r="AS249" i="3"/>
  <c r="AP249" i="3"/>
  <c r="AO249" i="3"/>
  <c r="AL249" i="3"/>
  <c r="AK249" i="3"/>
  <c r="AH249" i="3"/>
  <c r="AG249" i="3"/>
  <c r="AD249" i="3"/>
  <c r="AC249" i="3"/>
  <c r="Z249" i="3"/>
  <c r="Y249" i="3"/>
  <c r="V249" i="3"/>
  <c r="U249" i="3"/>
  <c r="R249" i="3"/>
  <c r="Q249" i="3"/>
  <c r="N249" i="3"/>
  <c r="M249" i="3"/>
  <c r="L249" i="3"/>
  <c r="K249" i="3"/>
  <c r="J249" i="3"/>
  <c r="I249" i="3"/>
  <c r="BC248" i="3"/>
  <c r="BB248" i="3"/>
  <c r="AZ248" i="3"/>
  <c r="AX248" i="3"/>
  <c r="AW248" i="3"/>
  <c r="AV248" i="3"/>
  <c r="AT248" i="3"/>
  <c r="AS248" i="3"/>
  <c r="AR248" i="3"/>
  <c r="AP248" i="3"/>
  <c r="AO248" i="3"/>
  <c r="AN248" i="3"/>
  <c r="AL248" i="3"/>
  <c r="AK248" i="3"/>
  <c r="AJ248" i="3"/>
  <c r="AH248" i="3"/>
  <c r="AG248" i="3"/>
  <c r="AF248" i="3"/>
  <c r="AD248" i="3"/>
  <c r="AC248" i="3"/>
  <c r="AB248" i="3"/>
  <c r="Z248" i="3"/>
  <c r="Y248" i="3"/>
  <c r="V248" i="3"/>
  <c r="U248" i="3"/>
  <c r="R248" i="3"/>
  <c r="Q248" i="3"/>
  <c r="P248" i="3"/>
  <c r="N248" i="3"/>
  <c r="M248" i="3"/>
  <c r="L248" i="3"/>
  <c r="K248" i="3"/>
  <c r="J248" i="3"/>
  <c r="I248" i="3"/>
  <c r="BC247" i="3"/>
  <c r="BB247" i="3"/>
  <c r="AZ247" i="3"/>
  <c r="AX247" i="3"/>
  <c r="AW247" i="3"/>
  <c r="AV247" i="3"/>
  <c r="AT247" i="3"/>
  <c r="AS247" i="3"/>
  <c r="AR247" i="3"/>
  <c r="AP247" i="3"/>
  <c r="AO247" i="3"/>
  <c r="AN247" i="3"/>
  <c r="AL247" i="3"/>
  <c r="AK247" i="3"/>
  <c r="AJ247" i="3"/>
  <c r="AH247" i="3"/>
  <c r="AG247" i="3"/>
  <c r="AF247" i="3"/>
  <c r="AD247" i="3"/>
  <c r="AC247" i="3"/>
  <c r="AB247" i="3"/>
  <c r="Z247" i="3"/>
  <c r="Y247" i="3"/>
  <c r="V247" i="3"/>
  <c r="U247" i="3"/>
  <c r="R247" i="3"/>
  <c r="Q247" i="3"/>
  <c r="P247" i="3"/>
  <c r="N247" i="3"/>
  <c r="M247" i="3"/>
  <c r="L247" i="3"/>
  <c r="K247" i="3"/>
  <c r="J247" i="3"/>
  <c r="I247" i="3"/>
  <c r="BC246" i="3"/>
  <c r="BB246" i="3"/>
  <c r="AZ246" i="3"/>
  <c r="AX246" i="3"/>
  <c r="AW246" i="3"/>
  <c r="AV246" i="3"/>
  <c r="AT246" i="3"/>
  <c r="AS246" i="3"/>
  <c r="AR246" i="3"/>
  <c r="AP246" i="3"/>
  <c r="AO246" i="3"/>
  <c r="AN246" i="3"/>
  <c r="AL246" i="3"/>
  <c r="AK246" i="3"/>
  <c r="AJ246" i="3"/>
  <c r="AH246" i="3"/>
  <c r="AG246" i="3"/>
  <c r="AF246" i="3"/>
  <c r="AD246" i="3"/>
  <c r="AC246" i="3"/>
  <c r="AB246" i="3"/>
  <c r="Z246" i="3"/>
  <c r="Y246" i="3"/>
  <c r="U246" i="3"/>
  <c r="Q246" i="3"/>
  <c r="P246" i="3"/>
  <c r="N246" i="3"/>
  <c r="M246" i="3"/>
  <c r="L246" i="3"/>
  <c r="K246" i="3"/>
  <c r="J246" i="3"/>
  <c r="I246" i="3"/>
  <c r="BC245" i="3"/>
  <c r="BB245" i="3"/>
  <c r="AZ245" i="3"/>
  <c r="AX245" i="3"/>
  <c r="AW245" i="3"/>
  <c r="AV245" i="3"/>
  <c r="AT245" i="3"/>
  <c r="AS245" i="3"/>
  <c r="AR245" i="3"/>
  <c r="AP245" i="3"/>
  <c r="AO245" i="3"/>
  <c r="AN245" i="3"/>
  <c r="AL245" i="3"/>
  <c r="AK245" i="3"/>
  <c r="AJ245" i="3"/>
  <c r="AH245" i="3"/>
  <c r="AG245" i="3"/>
  <c r="AF245" i="3"/>
  <c r="AD245" i="3"/>
  <c r="AC245" i="3"/>
  <c r="AB245" i="3"/>
  <c r="Z245" i="3"/>
  <c r="Y245" i="3"/>
  <c r="X245" i="3"/>
  <c r="V245" i="3"/>
  <c r="U245" i="3"/>
  <c r="T245" i="3"/>
  <c r="R245" i="3"/>
  <c r="Q245" i="3"/>
  <c r="P245" i="3"/>
  <c r="N245" i="3"/>
  <c r="M245" i="3"/>
  <c r="L245" i="3"/>
  <c r="K245" i="3"/>
  <c r="J245" i="3"/>
  <c r="I245" i="3"/>
  <c r="BC244" i="3"/>
  <c r="BB244" i="3"/>
  <c r="AZ244" i="3"/>
  <c r="AX244" i="3"/>
  <c r="AW244" i="3"/>
  <c r="AV244" i="3"/>
  <c r="AT244" i="3"/>
  <c r="AS244" i="3"/>
  <c r="AR244" i="3"/>
  <c r="AP244" i="3"/>
  <c r="AO244" i="3"/>
  <c r="AN244" i="3"/>
  <c r="AL244" i="3"/>
  <c r="AK244" i="3"/>
  <c r="AJ244" i="3"/>
  <c r="AH244" i="3"/>
  <c r="AG244" i="3"/>
  <c r="AF244" i="3"/>
  <c r="AD244" i="3"/>
  <c r="AC244" i="3"/>
  <c r="AB244" i="3"/>
  <c r="Z244" i="3"/>
  <c r="Y244" i="3"/>
  <c r="X244" i="3"/>
  <c r="V244" i="3"/>
  <c r="U244" i="3"/>
  <c r="T244" i="3"/>
  <c r="R244" i="3"/>
  <c r="Q244" i="3"/>
  <c r="P244" i="3"/>
  <c r="N244" i="3"/>
  <c r="M244" i="3"/>
  <c r="L244" i="3"/>
  <c r="K244" i="3"/>
  <c r="J244" i="3"/>
  <c r="I244" i="3"/>
  <c r="BC243" i="3"/>
  <c r="BB243" i="3"/>
  <c r="AZ243" i="3"/>
  <c r="AY243" i="3"/>
  <c r="AX243" i="3"/>
  <c r="AW243" i="3"/>
  <c r="AV243" i="3"/>
  <c r="AU243" i="3"/>
  <c r="AT243" i="3"/>
  <c r="AS243" i="3"/>
  <c r="AR243" i="3"/>
  <c r="AQ243" i="3"/>
  <c r="AP243" i="3"/>
  <c r="AO243" i="3"/>
  <c r="AN243" i="3"/>
  <c r="AM243" i="3"/>
  <c r="AL243" i="3"/>
  <c r="AK243" i="3"/>
  <c r="AJ243" i="3"/>
  <c r="AI243" i="3"/>
  <c r="AH243" i="3"/>
  <c r="AG243" i="3"/>
  <c r="AF243" i="3"/>
  <c r="AE243" i="3"/>
  <c r="AD243" i="3"/>
  <c r="AC243" i="3"/>
  <c r="AB243" i="3"/>
  <c r="AA243" i="3"/>
  <c r="Z243" i="3"/>
  <c r="Y243" i="3"/>
  <c r="X243" i="3"/>
  <c r="W243" i="3"/>
  <c r="V243" i="3"/>
  <c r="U243" i="3"/>
  <c r="T243" i="3"/>
  <c r="S243" i="3"/>
  <c r="R243" i="3"/>
  <c r="Q243" i="3"/>
  <c r="P243" i="3"/>
  <c r="O243" i="3"/>
  <c r="N243" i="3"/>
  <c r="M243" i="3"/>
  <c r="L243" i="3"/>
  <c r="K243" i="3"/>
  <c r="J243" i="3"/>
  <c r="I243" i="3"/>
  <c r="BC242" i="3"/>
  <c r="BB242" i="3"/>
  <c r="AZ242" i="3"/>
  <c r="AY242" i="3"/>
  <c r="AX242" i="3"/>
  <c r="AW242" i="3"/>
  <c r="AV242" i="3"/>
  <c r="AU242" i="3"/>
  <c r="AT242" i="3"/>
  <c r="AS242" i="3"/>
  <c r="AR242" i="3"/>
  <c r="AQ242" i="3"/>
  <c r="AP242" i="3"/>
  <c r="AO242" i="3"/>
  <c r="AN242" i="3"/>
  <c r="AM242" i="3"/>
  <c r="AL242" i="3"/>
  <c r="AK242" i="3"/>
  <c r="AJ242" i="3"/>
  <c r="AI242" i="3"/>
  <c r="AH242" i="3"/>
  <c r="AG242" i="3"/>
  <c r="AF242" i="3"/>
  <c r="AE242" i="3"/>
  <c r="AD242" i="3"/>
  <c r="AC242" i="3"/>
  <c r="AB242" i="3"/>
  <c r="AA242" i="3"/>
  <c r="Z242" i="3"/>
  <c r="Y242" i="3"/>
  <c r="X242" i="3"/>
  <c r="W242" i="3"/>
  <c r="V242" i="3"/>
  <c r="U242" i="3"/>
  <c r="T242" i="3"/>
  <c r="S242" i="3"/>
  <c r="R242" i="3"/>
  <c r="Q242" i="3"/>
  <c r="P242" i="3"/>
  <c r="O242" i="3"/>
  <c r="N242" i="3"/>
  <c r="M242" i="3"/>
  <c r="L242" i="3"/>
  <c r="K242" i="3"/>
  <c r="J242" i="3"/>
  <c r="I242" i="3"/>
  <c r="BC241" i="3"/>
  <c r="BB241" i="3"/>
  <c r="AZ241" i="3"/>
  <c r="AX241" i="3"/>
  <c r="AW241" i="3"/>
  <c r="AV241" i="3"/>
  <c r="AT241" i="3"/>
  <c r="AS241" i="3"/>
  <c r="AR241" i="3"/>
  <c r="AP241" i="3"/>
  <c r="AO241" i="3"/>
  <c r="AN241" i="3"/>
  <c r="AL241" i="3"/>
  <c r="AK241" i="3"/>
  <c r="AJ241" i="3"/>
  <c r="AH241" i="3"/>
  <c r="AG241" i="3"/>
  <c r="AF241" i="3"/>
  <c r="AD241" i="3"/>
  <c r="AC241" i="3"/>
  <c r="AB241" i="3"/>
  <c r="Z241" i="3"/>
  <c r="Y241" i="3"/>
  <c r="X241" i="3"/>
  <c r="V241" i="3"/>
  <c r="U241" i="3"/>
  <c r="T241" i="3"/>
  <c r="R241" i="3"/>
  <c r="Q241" i="3"/>
  <c r="P241" i="3"/>
  <c r="N241" i="3"/>
  <c r="M241" i="3"/>
  <c r="L241" i="3"/>
  <c r="K241" i="3"/>
  <c r="J241" i="3"/>
  <c r="I241" i="3"/>
  <c r="BC240" i="3"/>
  <c r="BB240" i="3"/>
  <c r="AZ240" i="3"/>
  <c r="AX240" i="3"/>
  <c r="AW240" i="3"/>
  <c r="AV240" i="3"/>
  <c r="AT240" i="3"/>
  <c r="AS240" i="3"/>
  <c r="AR240" i="3"/>
  <c r="AP240" i="3"/>
  <c r="AO240" i="3"/>
  <c r="AN240" i="3"/>
  <c r="AL240" i="3"/>
  <c r="AK240" i="3"/>
  <c r="AJ240" i="3"/>
  <c r="AH240" i="3"/>
  <c r="AG240" i="3"/>
  <c r="AF240" i="3"/>
  <c r="AD240" i="3"/>
  <c r="AC240" i="3"/>
  <c r="AB240" i="3"/>
  <c r="Z240" i="3"/>
  <c r="Y240" i="3"/>
  <c r="X240" i="3"/>
  <c r="V240" i="3"/>
  <c r="U240" i="3"/>
  <c r="T240" i="3"/>
  <c r="R240" i="3"/>
  <c r="Q240" i="3"/>
  <c r="P240" i="3"/>
  <c r="N240" i="3"/>
  <c r="M240" i="3"/>
  <c r="L240" i="3"/>
  <c r="K240" i="3"/>
  <c r="J240" i="3"/>
  <c r="I240" i="3"/>
  <c r="BC239" i="3"/>
  <c r="BB239" i="3"/>
  <c r="AY239" i="3"/>
  <c r="AX239" i="3"/>
  <c r="AW239" i="3"/>
  <c r="AU239" i="3"/>
  <c r="AT239" i="3"/>
  <c r="AS239" i="3"/>
  <c r="AQ239" i="3"/>
  <c r="AP239" i="3"/>
  <c r="AO239" i="3"/>
  <c r="AM239" i="3"/>
  <c r="AL239" i="3"/>
  <c r="AK239" i="3"/>
  <c r="AI239" i="3"/>
  <c r="AH239" i="3"/>
  <c r="AG239" i="3"/>
  <c r="AE239" i="3"/>
  <c r="AD239" i="3"/>
  <c r="AC239" i="3"/>
  <c r="AA239" i="3"/>
  <c r="Z239" i="3"/>
  <c r="Y239" i="3"/>
  <c r="V239" i="3"/>
  <c r="U239" i="3"/>
  <c r="R239" i="3"/>
  <c r="Q239" i="3"/>
  <c r="P239" i="3"/>
  <c r="O239" i="3"/>
  <c r="N239" i="3"/>
  <c r="M239" i="3"/>
  <c r="L239" i="3"/>
  <c r="K239" i="3"/>
  <c r="J239" i="3"/>
  <c r="I239" i="3"/>
  <c r="BC238" i="3"/>
  <c r="BB238" i="3"/>
  <c r="AZ238" i="3"/>
  <c r="AY238" i="3"/>
  <c r="AX238" i="3"/>
  <c r="AW238" i="3"/>
  <c r="AV238" i="3"/>
  <c r="AU238" i="3"/>
  <c r="AT238" i="3"/>
  <c r="AS238" i="3"/>
  <c r="AR238" i="3"/>
  <c r="AQ238" i="3"/>
  <c r="AP238" i="3"/>
  <c r="AO238" i="3"/>
  <c r="AN238" i="3"/>
  <c r="AM238" i="3"/>
  <c r="AL238" i="3"/>
  <c r="AK238" i="3"/>
  <c r="AJ238" i="3"/>
  <c r="AI238" i="3"/>
  <c r="AH238" i="3"/>
  <c r="AG238" i="3"/>
  <c r="AF238" i="3"/>
  <c r="AE238" i="3"/>
  <c r="AD238" i="3"/>
  <c r="AC238" i="3"/>
  <c r="AB238" i="3"/>
  <c r="AA238" i="3"/>
  <c r="Z238" i="3"/>
  <c r="Y238" i="3"/>
  <c r="X238" i="3"/>
  <c r="W238" i="3"/>
  <c r="V238" i="3"/>
  <c r="U238" i="3"/>
  <c r="T238" i="3"/>
  <c r="S238" i="3"/>
  <c r="R238" i="3"/>
  <c r="Q238" i="3"/>
  <c r="P238" i="3"/>
  <c r="O238" i="3"/>
  <c r="N238" i="3"/>
  <c r="M238" i="3"/>
  <c r="L238" i="3"/>
  <c r="K238" i="3"/>
  <c r="J238" i="3"/>
  <c r="I238" i="3"/>
  <c r="BC237" i="3"/>
  <c r="BB237" i="3"/>
  <c r="AZ237" i="3"/>
  <c r="AX237" i="3"/>
  <c r="AW237" i="3"/>
  <c r="AV237" i="3"/>
  <c r="AT237" i="3"/>
  <c r="AS237" i="3"/>
  <c r="AR237" i="3"/>
  <c r="AP237" i="3"/>
  <c r="AO237" i="3"/>
  <c r="AN237" i="3"/>
  <c r="AL237" i="3"/>
  <c r="AK237" i="3"/>
  <c r="AJ237" i="3"/>
  <c r="AH237" i="3"/>
  <c r="AG237" i="3"/>
  <c r="AF237" i="3"/>
  <c r="AD237" i="3"/>
  <c r="AC237" i="3"/>
  <c r="AB237" i="3"/>
  <c r="Z237" i="3"/>
  <c r="Y237" i="3"/>
  <c r="X237" i="3"/>
  <c r="V237" i="3"/>
  <c r="U237" i="3"/>
  <c r="T237" i="3"/>
  <c r="R237" i="3"/>
  <c r="Q237" i="3"/>
  <c r="P237" i="3"/>
  <c r="N237" i="3"/>
  <c r="M237" i="3"/>
  <c r="L237" i="3"/>
  <c r="K237" i="3"/>
  <c r="J237" i="3"/>
  <c r="I237" i="3"/>
  <c r="BC236" i="3"/>
  <c r="BB236" i="3"/>
  <c r="AZ236" i="3"/>
  <c r="AY236" i="3"/>
  <c r="AX236" i="3"/>
  <c r="AV236" i="3"/>
  <c r="AU236" i="3"/>
  <c r="AT236" i="3"/>
  <c r="AS236" i="3"/>
  <c r="AR236" i="3"/>
  <c r="AQ236" i="3"/>
  <c r="AP236" i="3"/>
  <c r="AO236" i="3"/>
  <c r="AN236" i="3"/>
  <c r="AM236" i="3"/>
  <c r="AL236" i="3"/>
  <c r="AK236" i="3"/>
  <c r="AJ236" i="3"/>
  <c r="AI236" i="3"/>
  <c r="AH236" i="3"/>
  <c r="AG236" i="3"/>
  <c r="AF236" i="3"/>
  <c r="AE236" i="3"/>
  <c r="AD236" i="3"/>
  <c r="AC236" i="3"/>
  <c r="AB236" i="3"/>
  <c r="AA236" i="3"/>
  <c r="Z236" i="3"/>
  <c r="Y236" i="3"/>
  <c r="X236" i="3"/>
  <c r="W236" i="3"/>
  <c r="V236" i="3"/>
  <c r="U236" i="3"/>
  <c r="T236" i="3"/>
  <c r="S236" i="3"/>
  <c r="R236" i="3"/>
  <c r="Q236" i="3"/>
  <c r="P236" i="3"/>
  <c r="O236" i="3"/>
  <c r="N236" i="3"/>
  <c r="M236" i="3"/>
  <c r="L236" i="3"/>
  <c r="K236" i="3"/>
  <c r="J236" i="3"/>
  <c r="I236" i="3"/>
  <c r="BC235" i="3"/>
  <c r="BB235" i="3"/>
  <c r="AZ235" i="3"/>
  <c r="AY235" i="3"/>
  <c r="AX235" i="3"/>
  <c r="AW235" i="3"/>
  <c r="AV235" i="3"/>
  <c r="AU235" i="3"/>
  <c r="AT235" i="3"/>
  <c r="AS235" i="3"/>
  <c r="AR235" i="3"/>
  <c r="AQ235" i="3"/>
  <c r="AP235" i="3"/>
  <c r="AO235" i="3"/>
  <c r="AN235" i="3"/>
  <c r="AM235" i="3"/>
  <c r="AL235" i="3"/>
  <c r="AK235" i="3"/>
  <c r="AJ235" i="3"/>
  <c r="AI235" i="3"/>
  <c r="AH235" i="3"/>
  <c r="AG235" i="3"/>
  <c r="AF235" i="3"/>
  <c r="AE235" i="3"/>
  <c r="AD235" i="3"/>
  <c r="AC235" i="3"/>
  <c r="AB235" i="3"/>
  <c r="AA235" i="3"/>
  <c r="Z235" i="3"/>
  <c r="Y235" i="3"/>
  <c r="X235" i="3"/>
  <c r="W235" i="3"/>
  <c r="U235" i="3"/>
  <c r="T235" i="3"/>
  <c r="S235" i="3"/>
  <c r="Q235" i="3"/>
  <c r="P235" i="3"/>
  <c r="O235" i="3"/>
  <c r="N235" i="3"/>
  <c r="M235" i="3"/>
  <c r="L235" i="3"/>
  <c r="K235" i="3"/>
  <c r="J235" i="3"/>
  <c r="I235" i="3"/>
  <c r="BC234" i="3"/>
  <c r="BB234" i="3"/>
  <c r="AZ234" i="3"/>
  <c r="AY234" i="3"/>
  <c r="AX234" i="3"/>
  <c r="AW234" i="3"/>
  <c r="AV234" i="3"/>
  <c r="AU234" i="3"/>
  <c r="AT234" i="3"/>
  <c r="AS234" i="3"/>
  <c r="AR234" i="3"/>
  <c r="AQ234" i="3"/>
  <c r="AP234" i="3"/>
  <c r="AO234" i="3"/>
  <c r="AN234" i="3"/>
  <c r="AM234" i="3"/>
  <c r="AL234" i="3"/>
  <c r="AK234" i="3"/>
  <c r="AJ234" i="3"/>
  <c r="AI234" i="3"/>
  <c r="AH234" i="3"/>
  <c r="AG234" i="3"/>
  <c r="AF234" i="3"/>
  <c r="AE234" i="3"/>
  <c r="AD234" i="3"/>
  <c r="AC234" i="3"/>
  <c r="AB234" i="3"/>
  <c r="AA234" i="3"/>
  <c r="Z234" i="3"/>
  <c r="Y234" i="3"/>
  <c r="U234" i="3"/>
  <c r="Q234" i="3"/>
  <c r="P234" i="3"/>
  <c r="O234" i="3"/>
  <c r="N234" i="3"/>
  <c r="M234" i="3"/>
  <c r="L234" i="3"/>
  <c r="K234" i="3"/>
  <c r="J234" i="3"/>
  <c r="I234" i="3"/>
  <c r="BC233" i="3"/>
  <c r="BB233" i="3"/>
  <c r="AZ233" i="3"/>
  <c r="AX233" i="3"/>
  <c r="AW233" i="3"/>
  <c r="AV233" i="3"/>
  <c r="AT233" i="3"/>
  <c r="AS233" i="3"/>
  <c r="AR233" i="3"/>
  <c r="AP233" i="3"/>
  <c r="AO233" i="3"/>
  <c r="AN233" i="3"/>
  <c r="AL233" i="3"/>
  <c r="AK233" i="3"/>
  <c r="AJ233" i="3"/>
  <c r="AH233" i="3"/>
  <c r="AG233" i="3"/>
  <c r="AF233" i="3"/>
  <c r="AD233" i="3"/>
  <c r="AC233" i="3"/>
  <c r="AB233" i="3"/>
  <c r="Z233" i="3"/>
  <c r="Y233" i="3"/>
  <c r="X233" i="3"/>
  <c r="V233" i="3"/>
  <c r="U233" i="3"/>
  <c r="T233" i="3"/>
  <c r="R233" i="3"/>
  <c r="Q233" i="3"/>
  <c r="P233" i="3"/>
  <c r="N233" i="3"/>
  <c r="M233" i="3"/>
  <c r="L233" i="3"/>
  <c r="K233" i="3"/>
  <c r="J233" i="3"/>
  <c r="I233" i="3"/>
  <c r="BC232" i="3"/>
  <c r="BB232" i="3"/>
  <c r="AX232" i="3"/>
  <c r="AW232" i="3"/>
  <c r="AT232" i="3"/>
  <c r="AS232" i="3"/>
  <c r="AP232" i="3"/>
  <c r="AO232" i="3"/>
  <c r="AL232" i="3"/>
  <c r="AK232" i="3"/>
  <c r="AH232" i="3"/>
  <c r="AG232" i="3"/>
  <c r="AD232" i="3"/>
  <c r="AC232" i="3"/>
  <c r="Z232" i="3"/>
  <c r="Y232" i="3"/>
  <c r="V232" i="3"/>
  <c r="U232" i="3"/>
  <c r="R232" i="3"/>
  <c r="Q232" i="3"/>
  <c r="N232" i="3"/>
  <c r="M232" i="3"/>
  <c r="L232" i="3"/>
  <c r="K232" i="3"/>
  <c r="J232" i="3"/>
  <c r="I232" i="3"/>
  <c r="BC231" i="3"/>
  <c r="BB231" i="3"/>
  <c r="AX231" i="3"/>
  <c r="AW231" i="3"/>
  <c r="AT231" i="3"/>
  <c r="AS231" i="3"/>
  <c r="AP231" i="3"/>
  <c r="AO231" i="3"/>
  <c r="AL231" i="3"/>
  <c r="AK231" i="3"/>
  <c r="AH231" i="3"/>
  <c r="AG231" i="3"/>
  <c r="AD231" i="3"/>
  <c r="AC231" i="3"/>
  <c r="Z231" i="3"/>
  <c r="Y231" i="3"/>
  <c r="V231" i="3"/>
  <c r="U231" i="3"/>
  <c r="R231" i="3"/>
  <c r="Q231" i="3"/>
  <c r="N231" i="3"/>
  <c r="M231" i="3"/>
  <c r="L231" i="3"/>
  <c r="K231" i="3"/>
  <c r="J231" i="3"/>
  <c r="I231" i="3"/>
  <c r="BC230" i="3"/>
  <c r="BB230" i="3"/>
  <c r="AZ230" i="3"/>
  <c r="AY230" i="3"/>
  <c r="AX230" i="3"/>
  <c r="AW230" i="3"/>
  <c r="AV230" i="3"/>
  <c r="AU230" i="3"/>
  <c r="AT230" i="3"/>
  <c r="AS230" i="3"/>
  <c r="AR230" i="3"/>
  <c r="AQ230" i="3"/>
  <c r="AP230" i="3"/>
  <c r="AO230" i="3"/>
  <c r="AN230" i="3"/>
  <c r="AM230" i="3"/>
  <c r="AL230" i="3"/>
  <c r="AK230" i="3"/>
  <c r="AJ230" i="3"/>
  <c r="AI230" i="3"/>
  <c r="AH230" i="3"/>
  <c r="AG230" i="3"/>
  <c r="AF230" i="3"/>
  <c r="AE230" i="3"/>
  <c r="AD230" i="3"/>
  <c r="AC230" i="3"/>
  <c r="AB230" i="3"/>
  <c r="AA230" i="3"/>
  <c r="Z230" i="3"/>
  <c r="Y230" i="3"/>
  <c r="X230" i="3"/>
  <c r="W230" i="3"/>
  <c r="V230" i="3"/>
  <c r="U230" i="3"/>
  <c r="T230" i="3"/>
  <c r="R230" i="3"/>
  <c r="Q230" i="3"/>
  <c r="P230" i="3"/>
  <c r="O230" i="3"/>
  <c r="N230" i="3"/>
  <c r="M230" i="3"/>
  <c r="L230" i="3"/>
  <c r="K230" i="3"/>
  <c r="J230" i="3"/>
  <c r="I230" i="3"/>
  <c r="BC229" i="3"/>
  <c r="BB229" i="3"/>
  <c r="AZ229" i="3"/>
  <c r="AY229" i="3"/>
  <c r="AX229" i="3"/>
  <c r="AW229" i="3"/>
  <c r="AV229" i="3"/>
  <c r="AU229" i="3"/>
  <c r="AT229" i="3"/>
  <c r="AS229" i="3"/>
  <c r="AR229" i="3"/>
  <c r="AQ229" i="3"/>
  <c r="AP229" i="3"/>
  <c r="AO229" i="3"/>
  <c r="AN229" i="3"/>
  <c r="AM229" i="3"/>
  <c r="AL229" i="3"/>
  <c r="AK229" i="3"/>
  <c r="AJ229" i="3"/>
  <c r="AI229" i="3"/>
  <c r="AH229" i="3"/>
  <c r="AG229" i="3"/>
  <c r="AF229" i="3"/>
  <c r="AE229" i="3"/>
  <c r="AD229" i="3"/>
  <c r="AC229" i="3"/>
  <c r="AB229" i="3"/>
  <c r="AA229" i="3"/>
  <c r="Z229" i="3"/>
  <c r="Y229" i="3"/>
  <c r="X229" i="3"/>
  <c r="V229" i="3"/>
  <c r="U229" i="3"/>
  <c r="T229" i="3"/>
  <c r="R229" i="3"/>
  <c r="Q229" i="3"/>
  <c r="P229" i="3"/>
  <c r="O229" i="3"/>
  <c r="N229" i="3"/>
  <c r="M229" i="3"/>
  <c r="L229" i="3"/>
  <c r="K229" i="3"/>
  <c r="J229" i="3"/>
  <c r="I229" i="3"/>
  <c r="BC228" i="3"/>
  <c r="BB228" i="3"/>
  <c r="AX228" i="3"/>
  <c r="AW228" i="3"/>
  <c r="AT228" i="3"/>
  <c r="AS228" i="3"/>
  <c r="AP228" i="3"/>
  <c r="AO228" i="3"/>
  <c r="AL228" i="3"/>
  <c r="AK228" i="3"/>
  <c r="AH228" i="3"/>
  <c r="AG228" i="3"/>
  <c r="AD228" i="3"/>
  <c r="AC228" i="3"/>
  <c r="Z228" i="3"/>
  <c r="Y228" i="3"/>
  <c r="V228" i="3"/>
  <c r="U228" i="3"/>
  <c r="R228" i="3"/>
  <c r="Q228" i="3"/>
  <c r="N228" i="3"/>
  <c r="M228" i="3"/>
  <c r="L228" i="3"/>
  <c r="K228" i="3"/>
  <c r="J228" i="3"/>
  <c r="I228" i="3"/>
  <c r="BC227" i="3"/>
  <c r="BB227" i="3"/>
  <c r="AX227" i="3"/>
  <c r="AW227" i="3"/>
  <c r="AT227" i="3"/>
  <c r="AS227" i="3"/>
  <c r="AP227" i="3"/>
  <c r="AO227" i="3"/>
  <c r="AL227" i="3"/>
  <c r="AK227" i="3"/>
  <c r="AH227" i="3"/>
  <c r="AG227" i="3"/>
  <c r="AD227" i="3"/>
  <c r="AC227" i="3"/>
  <c r="Z227" i="3"/>
  <c r="Y227" i="3"/>
  <c r="V227" i="3"/>
  <c r="U227" i="3"/>
  <c r="R227" i="3"/>
  <c r="Q227" i="3"/>
  <c r="N227" i="3"/>
  <c r="M227" i="3"/>
  <c r="L227" i="3"/>
  <c r="K227" i="3"/>
  <c r="J227" i="3"/>
  <c r="I227" i="3"/>
  <c r="BC226" i="3"/>
  <c r="BB226" i="3"/>
  <c r="AY226" i="3"/>
  <c r="AX226" i="3"/>
  <c r="AW226" i="3"/>
  <c r="AU226" i="3"/>
  <c r="AT226" i="3"/>
  <c r="AS226" i="3"/>
  <c r="AQ226" i="3"/>
  <c r="AP226" i="3"/>
  <c r="AO226" i="3"/>
  <c r="AM226" i="3"/>
  <c r="AL226" i="3"/>
  <c r="AK226" i="3"/>
  <c r="AI226" i="3"/>
  <c r="AH226" i="3"/>
  <c r="AG226" i="3"/>
  <c r="AE226" i="3"/>
  <c r="AD226" i="3"/>
  <c r="AC226" i="3"/>
  <c r="AA226" i="3"/>
  <c r="Z226" i="3"/>
  <c r="Y226" i="3"/>
  <c r="W226" i="3"/>
  <c r="V226" i="3"/>
  <c r="U226" i="3"/>
  <c r="S226" i="3"/>
  <c r="R226" i="3"/>
  <c r="Q226" i="3"/>
  <c r="P226" i="3"/>
  <c r="O226" i="3"/>
  <c r="N226" i="3"/>
  <c r="M226" i="3"/>
  <c r="L226" i="3"/>
  <c r="K226" i="3"/>
  <c r="J226" i="3"/>
  <c r="I226" i="3"/>
  <c r="BC225" i="3"/>
  <c r="BB225" i="3"/>
  <c r="AY225" i="3"/>
  <c r="AX225" i="3"/>
  <c r="AW225" i="3"/>
  <c r="AU225" i="3"/>
  <c r="AT225" i="3"/>
  <c r="AS225" i="3"/>
  <c r="AQ225" i="3"/>
  <c r="AP225" i="3"/>
  <c r="AO225" i="3"/>
  <c r="AM225" i="3"/>
  <c r="AL225" i="3"/>
  <c r="AK225" i="3"/>
  <c r="AI225" i="3"/>
  <c r="AH225" i="3"/>
  <c r="AG225" i="3"/>
  <c r="AE225" i="3"/>
  <c r="AD225" i="3"/>
  <c r="AC225" i="3"/>
  <c r="AA225" i="3"/>
  <c r="Z225" i="3"/>
  <c r="Y225" i="3"/>
  <c r="W225" i="3"/>
  <c r="V225" i="3"/>
  <c r="U225" i="3"/>
  <c r="S225" i="3"/>
  <c r="R225" i="3"/>
  <c r="Q225" i="3"/>
  <c r="P225" i="3"/>
  <c r="O225" i="3"/>
  <c r="N225" i="3"/>
  <c r="M225" i="3"/>
  <c r="L225" i="3"/>
  <c r="K225" i="3"/>
  <c r="J225" i="3"/>
  <c r="I225" i="3"/>
  <c r="BC224" i="3"/>
  <c r="BB224" i="3"/>
  <c r="AZ224" i="3"/>
  <c r="AX224" i="3"/>
  <c r="AW224" i="3"/>
  <c r="AV224" i="3"/>
  <c r="AT224" i="3"/>
  <c r="AS224" i="3"/>
  <c r="AR224" i="3"/>
  <c r="AP224" i="3"/>
  <c r="AO224" i="3"/>
  <c r="AN224" i="3"/>
  <c r="AL224" i="3"/>
  <c r="AK224" i="3"/>
  <c r="AJ224" i="3"/>
  <c r="AH224" i="3"/>
  <c r="AG224" i="3"/>
  <c r="AF224" i="3"/>
  <c r="AD224" i="3"/>
  <c r="AC224" i="3"/>
  <c r="AB224" i="3"/>
  <c r="Z224" i="3"/>
  <c r="Y224" i="3"/>
  <c r="X224" i="3"/>
  <c r="V224" i="3"/>
  <c r="U224" i="3"/>
  <c r="T224" i="3"/>
  <c r="R224" i="3"/>
  <c r="Q224" i="3"/>
  <c r="P224" i="3"/>
  <c r="O224" i="3"/>
  <c r="N224" i="3"/>
  <c r="M224" i="3"/>
  <c r="L224" i="3"/>
  <c r="K224" i="3"/>
  <c r="J224" i="3"/>
  <c r="I224" i="3"/>
  <c r="BC223" i="3"/>
  <c r="BB223" i="3"/>
  <c r="AZ223" i="3"/>
  <c r="AY223" i="3"/>
  <c r="AX223" i="3"/>
  <c r="AW223" i="3"/>
  <c r="AV223" i="3"/>
  <c r="AU223" i="3"/>
  <c r="AT223" i="3"/>
  <c r="AS223" i="3"/>
  <c r="AR223" i="3"/>
  <c r="AQ223" i="3"/>
  <c r="AP223" i="3"/>
  <c r="AO223" i="3"/>
  <c r="AN223" i="3"/>
  <c r="AM223" i="3"/>
  <c r="AL223" i="3"/>
  <c r="AK223" i="3"/>
  <c r="AJ223" i="3"/>
  <c r="AI223" i="3"/>
  <c r="AH223" i="3"/>
  <c r="AG223" i="3"/>
  <c r="AF223" i="3"/>
  <c r="AE223" i="3"/>
  <c r="AD223" i="3"/>
  <c r="AC223" i="3"/>
  <c r="AB223" i="3"/>
  <c r="AA223" i="3"/>
  <c r="Z223" i="3"/>
  <c r="Y223" i="3"/>
  <c r="X223" i="3"/>
  <c r="W223" i="3"/>
  <c r="V223" i="3"/>
  <c r="U223" i="3"/>
  <c r="T223" i="3"/>
  <c r="S223" i="3"/>
  <c r="R223" i="3"/>
  <c r="Q223" i="3"/>
  <c r="P223" i="3"/>
  <c r="O223" i="3"/>
  <c r="N223" i="3"/>
  <c r="M223" i="3"/>
  <c r="L223" i="3"/>
  <c r="K223" i="3"/>
  <c r="J223" i="3"/>
  <c r="I223" i="3"/>
  <c r="BC222" i="3"/>
  <c r="BB222" i="3"/>
  <c r="AZ222" i="3"/>
  <c r="AX222" i="3"/>
  <c r="AW222" i="3"/>
  <c r="AV222" i="3"/>
  <c r="AT222" i="3"/>
  <c r="AS222" i="3"/>
  <c r="AR222" i="3"/>
  <c r="AP222" i="3"/>
  <c r="AO222" i="3"/>
  <c r="AN222" i="3"/>
  <c r="AL222" i="3"/>
  <c r="AK222" i="3"/>
  <c r="AJ222" i="3"/>
  <c r="AH222" i="3"/>
  <c r="AG222" i="3"/>
  <c r="AF222" i="3"/>
  <c r="AD222" i="3"/>
  <c r="AC222" i="3"/>
  <c r="AB222" i="3"/>
  <c r="Z222" i="3"/>
  <c r="Y222" i="3"/>
  <c r="U222" i="3"/>
  <c r="Q222" i="3"/>
  <c r="P222" i="3"/>
  <c r="N222" i="3"/>
  <c r="M222" i="3"/>
  <c r="L222" i="3"/>
  <c r="K222" i="3"/>
  <c r="J222" i="3"/>
  <c r="I222" i="3"/>
  <c r="BC221" i="3"/>
  <c r="BB221" i="3"/>
  <c r="AX221" i="3"/>
  <c r="AW221" i="3"/>
  <c r="AT221" i="3"/>
  <c r="AS221" i="3"/>
  <c r="AP221" i="3"/>
  <c r="AO221" i="3"/>
  <c r="AL221" i="3"/>
  <c r="AK221" i="3"/>
  <c r="AH221" i="3"/>
  <c r="AG221" i="3"/>
  <c r="AD221" i="3"/>
  <c r="AC221" i="3"/>
  <c r="Z221" i="3"/>
  <c r="Y221" i="3"/>
  <c r="V221" i="3"/>
  <c r="U221" i="3"/>
  <c r="R221" i="3"/>
  <c r="Q221" i="3"/>
  <c r="N221" i="3"/>
  <c r="M221" i="3"/>
  <c r="L221" i="3"/>
  <c r="K221" i="3"/>
  <c r="J221" i="3"/>
  <c r="I221" i="3"/>
  <c r="BC220" i="3"/>
  <c r="BB220" i="3"/>
  <c r="AX220" i="3"/>
  <c r="AW220" i="3"/>
  <c r="AT220" i="3"/>
  <c r="AS220" i="3"/>
  <c r="AP220" i="3"/>
  <c r="AO220" i="3"/>
  <c r="AL220" i="3"/>
  <c r="AK220" i="3"/>
  <c r="AH220" i="3"/>
  <c r="AG220" i="3"/>
  <c r="AD220" i="3"/>
  <c r="AC220" i="3"/>
  <c r="Z220" i="3"/>
  <c r="Y220" i="3"/>
  <c r="V220" i="3"/>
  <c r="U220" i="3"/>
  <c r="R220" i="3"/>
  <c r="Q220" i="3"/>
  <c r="N220" i="3"/>
  <c r="M220" i="3"/>
  <c r="L220" i="3"/>
  <c r="K220" i="3"/>
  <c r="J220" i="3"/>
  <c r="I220" i="3"/>
  <c r="BC219" i="3"/>
  <c r="BB219" i="3"/>
  <c r="AX219" i="3"/>
  <c r="AW219" i="3"/>
  <c r="AT219" i="3"/>
  <c r="AS219" i="3"/>
  <c r="AP219" i="3"/>
  <c r="AO219" i="3"/>
  <c r="AL219" i="3"/>
  <c r="AK219" i="3"/>
  <c r="AH219" i="3"/>
  <c r="AG219" i="3"/>
  <c r="AD219" i="3"/>
  <c r="AC219" i="3"/>
  <c r="Z219" i="3"/>
  <c r="Y219" i="3"/>
  <c r="V219" i="3"/>
  <c r="U219" i="3"/>
  <c r="R219" i="3"/>
  <c r="Q219" i="3"/>
  <c r="N219" i="3"/>
  <c r="M219" i="3"/>
  <c r="L219" i="3"/>
  <c r="K219" i="3"/>
  <c r="J219" i="3"/>
  <c r="I219" i="3"/>
  <c r="BC218" i="3"/>
  <c r="BB218" i="3"/>
  <c r="AX218" i="3"/>
  <c r="AW218" i="3"/>
  <c r="AT218" i="3"/>
  <c r="AS218" i="3"/>
  <c r="AP218" i="3"/>
  <c r="AO218" i="3"/>
  <c r="AL218" i="3"/>
  <c r="AK218" i="3"/>
  <c r="AH218" i="3"/>
  <c r="AG218" i="3"/>
  <c r="AD218" i="3"/>
  <c r="AC218" i="3"/>
  <c r="Z218" i="3"/>
  <c r="Y218" i="3"/>
  <c r="V218" i="3"/>
  <c r="U218" i="3"/>
  <c r="R218" i="3"/>
  <c r="Q218" i="3"/>
  <c r="N218" i="3"/>
  <c r="M218" i="3"/>
  <c r="L218" i="3"/>
  <c r="K218" i="3"/>
  <c r="J218" i="3"/>
  <c r="I218" i="3"/>
  <c r="BC217" i="3"/>
  <c r="BB217" i="3"/>
  <c r="AZ217" i="3"/>
  <c r="AX217" i="3"/>
  <c r="AW217" i="3"/>
  <c r="AV217" i="3"/>
  <c r="AT217" i="3"/>
  <c r="AS217" i="3"/>
  <c r="AR217" i="3"/>
  <c r="AP217" i="3"/>
  <c r="AO217" i="3"/>
  <c r="AN217" i="3"/>
  <c r="AL217" i="3"/>
  <c r="AK217" i="3"/>
  <c r="AJ217" i="3"/>
  <c r="AH217" i="3"/>
  <c r="AG217" i="3"/>
  <c r="AF217" i="3"/>
  <c r="AD217" i="3"/>
  <c r="AC217" i="3"/>
  <c r="AB217" i="3"/>
  <c r="Z217" i="3"/>
  <c r="Y217" i="3"/>
  <c r="X217" i="3"/>
  <c r="V217" i="3"/>
  <c r="U217" i="3"/>
  <c r="T217" i="3"/>
  <c r="R217" i="3"/>
  <c r="Q217" i="3"/>
  <c r="P217" i="3"/>
  <c r="N217" i="3"/>
  <c r="M217" i="3"/>
  <c r="L217" i="3"/>
  <c r="K217" i="3"/>
  <c r="J217" i="3"/>
  <c r="I217" i="3"/>
  <c r="BC216" i="3"/>
  <c r="BB216" i="3"/>
  <c r="AZ216" i="3"/>
  <c r="AY216" i="3"/>
  <c r="AX216" i="3"/>
  <c r="AW216" i="3"/>
  <c r="AV216" i="3"/>
  <c r="AU216" i="3"/>
  <c r="AT216" i="3"/>
  <c r="AS216" i="3"/>
  <c r="AR216" i="3"/>
  <c r="AP216" i="3"/>
  <c r="AO216" i="3"/>
  <c r="AN216" i="3"/>
  <c r="AM216" i="3"/>
  <c r="AL216" i="3"/>
  <c r="AK216" i="3"/>
  <c r="AJ216" i="3"/>
  <c r="AI216" i="3"/>
  <c r="AH216" i="3"/>
  <c r="AG216" i="3"/>
  <c r="AF216" i="3"/>
  <c r="AE216" i="3"/>
  <c r="AD216" i="3"/>
  <c r="AC216" i="3"/>
  <c r="AB216" i="3"/>
  <c r="AA216" i="3"/>
  <c r="Z216" i="3"/>
  <c r="Y216" i="3"/>
  <c r="V216" i="3"/>
  <c r="U216" i="3"/>
  <c r="R216" i="3"/>
  <c r="Q216" i="3"/>
  <c r="P216" i="3"/>
  <c r="O216" i="3"/>
  <c r="N216" i="3"/>
  <c r="M216" i="3"/>
  <c r="L216" i="3"/>
  <c r="K216" i="3"/>
  <c r="J216" i="3"/>
  <c r="I216" i="3"/>
  <c r="BC215" i="3"/>
  <c r="BB215" i="3"/>
  <c r="AX215" i="3"/>
  <c r="AW215" i="3"/>
  <c r="AT215" i="3"/>
  <c r="AS215" i="3"/>
  <c r="AP215" i="3"/>
  <c r="AO215" i="3"/>
  <c r="AL215" i="3"/>
  <c r="AK215" i="3"/>
  <c r="AH215" i="3"/>
  <c r="AG215" i="3"/>
  <c r="AD215" i="3"/>
  <c r="AC215" i="3"/>
  <c r="Z215" i="3"/>
  <c r="Y215" i="3"/>
  <c r="V215" i="3"/>
  <c r="U215" i="3"/>
  <c r="R215" i="3"/>
  <c r="Q215" i="3"/>
  <c r="N215" i="3"/>
  <c r="M215" i="3"/>
  <c r="L215" i="3"/>
  <c r="K215" i="3"/>
  <c r="J215" i="3"/>
  <c r="I215" i="3"/>
  <c r="BC214" i="3"/>
  <c r="BB214" i="3"/>
  <c r="AZ214" i="3"/>
  <c r="AX214" i="3"/>
  <c r="AW214" i="3"/>
  <c r="AV214" i="3"/>
  <c r="AT214" i="3"/>
  <c r="AS214" i="3"/>
  <c r="AR214" i="3"/>
  <c r="AP214" i="3"/>
  <c r="AO214" i="3"/>
  <c r="AN214" i="3"/>
  <c r="AL214" i="3"/>
  <c r="AK214" i="3"/>
  <c r="AJ214" i="3"/>
  <c r="AH214" i="3"/>
  <c r="AG214" i="3"/>
  <c r="AF214" i="3"/>
  <c r="AD214" i="3"/>
  <c r="AC214" i="3"/>
  <c r="AB214" i="3"/>
  <c r="Z214" i="3"/>
  <c r="Y214" i="3"/>
  <c r="X214" i="3"/>
  <c r="V214" i="3"/>
  <c r="U214" i="3"/>
  <c r="T214" i="3"/>
  <c r="R214" i="3"/>
  <c r="Q214" i="3"/>
  <c r="P214" i="3"/>
  <c r="N214" i="3"/>
  <c r="M214" i="3"/>
  <c r="L214" i="3"/>
  <c r="K214" i="3"/>
  <c r="J214" i="3"/>
  <c r="I214" i="3"/>
  <c r="BC213" i="3"/>
  <c r="BB213" i="3"/>
  <c r="AZ213" i="3"/>
  <c r="AX213" i="3"/>
  <c r="AW213" i="3"/>
  <c r="AV213" i="3"/>
  <c r="AT213" i="3"/>
  <c r="AS213" i="3"/>
  <c r="AR213" i="3"/>
  <c r="AP213" i="3"/>
  <c r="AO213" i="3"/>
  <c r="AN213" i="3"/>
  <c r="AL213" i="3"/>
  <c r="AK213" i="3"/>
  <c r="AJ213" i="3"/>
  <c r="AH213" i="3"/>
  <c r="AG213" i="3"/>
  <c r="AF213" i="3"/>
  <c r="AD213" i="3"/>
  <c r="AC213" i="3"/>
  <c r="AB213" i="3"/>
  <c r="Z213" i="3"/>
  <c r="Y213" i="3"/>
  <c r="X213" i="3"/>
  <c r="V213" i="3"/>
  <c r="U213" i="3"/>
  <c r="T213" i="3"/>
  <c r="R213" i="3"/>
  <c r="Q213" i="3"/>
  <c r="P213" i="3"/>
  <c r="N213" i="3"/>
  <c r="M213" i="3"/>
  <c r="L213" i="3"/>
  <c r="K213" i="3"/>
  <c r="J213" i="3"/>
  <c r="I213" i="3"/>
  <c r="BC212" i="3"/>
  <c r="BB212" i="3"/>
  <c r="AZ212" i="3"/>
  <c r="AY212" i="3"/>
  <c r="AX212" i="3"/>
  <c r="AW212" i="3"/>
  <c r="AV212" i="3"/>
  <c r="AU212" i="3"/>
  <c r="AT212" i="3"/>
  <c r="AS212" i="3"/>
  <c r="AR212" i="3"/>
  <c r="AQ212" i="3"/>
  <c r="AP212" i="3"/>
  <c r="AO212" i="3"/>
  <c r="AN212" i="3"/>
  <c r="AM212" i="3"/>
  <c r="AL212" i="3"/>
  <c r="AK212" i="3"/>
  <c r="AJ212" i="3"/>
  <c r="AI212" i="3"/>
  <c r="AH212" i="3"/>
  <c r="AG212" i="3"/>
  <c r="AF212" i="3"/>
  <c r="AE212" i="3"/>
  <c r="AD212" i="3"/>
  <c r="AC212" i="3"/>
  <c r="AB212" i="3"/>
  <c r="AA212" i="3"/>
  <c r="Z212" i="3"/>
  <c r="Y212" i="3"/>
  <c r="X212" i="3"/>
  <c r="W212" i="3"/>
  <c r="V212" i="3"/>
  <c r="U212" i="3"/>
  <c r="T212" i="3"/>
  <c r="S212" i="3"/>
  <c r="R212" i="3"/>
  <c r="Q212" i="3"/>
  <c r="P212" i="3"/>
  <c r="O212" i="3"/>
  <c r="N212" i="3"/>
  <c r="M212" i="3"/>
  <c r="L212" i="3"/>
  <c r="K212" i="3"/>
  <c r="J212" i="3"/>
  <c r="I212" i="3"/>
  <c r="BC211" i="3"/>
  <c r="BB211" i="3"/>
  <c r="AZ211" i="3"/>
  <c r="AY211" i="3"/>
  <c r="AX211" i="3"/>
  <c r="AW211" i="3"/>
  <c r="AV211" i="3"/>
  <c r="AU211" i="3"/>
  <c r="AT211" i="3"/>
  <c r="AS211" i="3"/>
  <c r="AR211" i="3"/>
  <c r="AQ211" i="3"/>
  <c r="AP211" i="3"/>
  <c r="AO211" i="3"/>
  <c r="AN211" i="3"/>
  <c r="AM211" i="3"/>
  <c r="AL211" i="3"/>
  <c r="AK211" i="3"/>
  <c r="AJ211" i="3"/>
  <c r="AI211" i="3"/>
  <c r="AH211" i="3"/>
  <c r="AG211" i="3"/>
  <c r="AF211" i="3"/>
  <c r="AE211" i="3"/>
  <c r="AD211" i="3"/>
  <c r="AC211" i="3"/>
  <c r="AB211" i="3"/>
  <c r="AA211" i="3"/>
  <c r="Z211" i="3"/>
  <c r="Y211" i="3"/>
  <c r="X211" i="3"/>
  <c r="V211" i="3"/>
  <c r="U211" i="3"/>
  <c r="T211" i="3"/>
  <c r="R211" i="3"/>
  <c r="Q211" i="3"/>
  <c r="P211" i="3"/>
  <c r="O211" i="3"/>
  <c r="N211" i="3"/>
  <c r="M211" i="3"/>
  <c r="L211" i="3"/>
  <c r="K211" i="3"/>
  <c r="J211" i="3"/>
  <c r="I211" i="3"/>
  <c r="BC210" i="3"/>
  <c r="BB210" i="3"/>
  <c r="AZ210" i="3"/>
  <c r="AX210" i="3"/>
  <c r="AW210" i="3"/>
  <c r="AV210" i="3"/>
  <c r="AT210" i="3"/>
  <c r="AS210" i="3"/>
  <c r="AR210" i="3"/>
  <c r="AP210" i="3"/>
  <c r="AO210" i="3"/>
  <c r="AN210" i="3"/>
  <c r="AL210" i="3"/>
  <c r="AK210" i="3"/>
  <c r="AJ210" i="3"/>
  <c r="AH210" i="3"/>
  <c r="AG210" i="3"/>
  <c r="AF210" i="3"/>
  <c r="AD210" i="3"/>
  <c r="AC210" i="3"/>
  <c r="AB210" i="3"/>
  <c r="Z210" i="3"/>
  <c r="Y210" i="3"/>
  <c r="X210" i="3"/>
  <c r="V210" i="3"/>
  <c r="U210" i="3"/>
  <c r="T210" i="3"/>
  <c r="R210" i="3"/>
  <c r="Q210" i="3"/>
  <c r="P210" i="3"/>
  <c r="N210" i="3"/>
  <c r="M210" i="3"/>
  <c r="L210" i="3"/>
  <c r="K210" i="3"/>
  <c r="J210" i="3"/>
  <c r="I210" i="3"/>
  <c r="BC209" i="3"/>
  <c r="BB209" i="3"/>
  <c r="AZ209" i="3"/>
  <c r="AX209" i="3"/>
  <c r="AW209" i="3"/>
  <c r="AV209" i="3"/>
  <c r="AT209" i="3"/>
  <c r="AS209" i="3"/>
  <c r="AR209" i="3"/>
  <c r="AP209" i="3"/>
  <c r="AO209" i="3"/>
  <c r="AN209" i="3"/>
  <c r="AL209" i="3"/>
  <c r="AK209" i="3"/>
  <c r="AJ209" i="3"/>
  <c r="AH209" i="3"/>
  <c r="AG209" i="3"/>
  <c r="AF209" i="3"/>
  <c r="AD209" i="3"/>
  <c r="AC209" i="3"/>
  <c r="AB209" i="3"/>
  <c r="Z209" i="3"/>
  <c r="Y209" i="3"/>
  <c r="X209" i="3"/>
  <c r="V209" i="3"/>
  <c r="U209" i="3"/>
  <c r="T209" i="3"/>
  <c r="R209" i="3"/>
  <c r="Q209" i="3"/>
  <c r="P209" i="3"/>
  <c r="N209" i="3"/>
  <c r="M209" i="3"/>
  <c r="L209" i="3"/>
  <c r="K209" i="3"/>
  <c r="J209" i="3"/>
  <c r="I209" i="3"/>
  <c r="BC208" i="3"/>
  <c r="BB208" i="3"/>
  <c r="AZ208" i="3"/>
  <c r="AX208" i="3"/>
  <c r="AW208" i="3"/>
  <c r="AV208" i="3"/>
  <c r="AT208" i="3"/>
  <c r="AS208" i="3"/>
  <c r="AR208" i="3"/>
  <c r="AP208" i="3"/>
  <c r="AO208" i="3"/>
  <c r="AN208" i="3"/>
  <c r="AL208" i="3"/>
  <c r="AK208" i="3"/>
  <c r="AJ208" i="3"/>
  <c r="AH208" i="3"/>
  <c r="AG208" i="3"/>
  <c r="AF208" i="3"/>
  <c r="AD208" i="3"/>
  <c r="AC208" i="3"/>
  <c r="AB208" i="3"/>
  <c r="Z208" i="3"/>
  <c r="Y208" i="3"/>
  <c r="X208" i="3"/>
  <c r="V208" i="3"/>
  <c r="U208" i="3"/>
  <c r="T208" i="3"/>
  <c r="R208" i="3"/>
  <c r="Q208" i="3"/>
  <c r="P208" i="3"/>
  <c r="N208" i="3"/>
  <c r="M208" i="3"/>
  <c r="L208" i="3"/>
  <c r="K208" i="3"/>
  <c r="J208" i="3"/>
  <c r="I208" i="3"/>
  <c r="BC207" i="3"/>
  <c r="BB207" i="3"/>
  <c r="AX207" i="3"/>
  <c r="AW207" i="3"/>
  <c r="AT207" i="3"/>
  <c r="AS207" i="3"/>
  <c r="AP207" i="3"/>
  <c r="AO207" i="3"/>
  <c r="AL207" i="3"/>
  <c r="AK207" i="3"/>
  <c r="AH207" i="3"/>
  <c r="AG207" i="3"/>
  <c r="AD207" i="3"/>
  <c r="AC207" i="3"/>
  <c r="Z207" i="3"/>
  <c r="Y207" i="3"/>
  <c r="V207" i="3"/>
  <c r="U207" i="3"/>
  <c r="R207" i="3"/>
  <c r="Q207" i="3"/>
  <c r="N207" i="3"/>
  <c r="M207" i="3"/>
  <c r="L207" i="3"/>
  <c r="K207" i="3"/>
  <c r="J207" i="3"/>
  <c r="I207" i="3"/>
  <c r="BC206" i="3"/>
  <c r="BB206" i="3"/>
  <c r="AX206" i="3"/>
  <c r="AW206" i="3"/>
  <c r="AT206" i="3"/>
  <c r="AS206" i="3"/>
  <c r="AP206" i="3"/>
  <c r="AO206" i="3"/>
  <c r="AL206" i="3"/>
  <c r="AK206" i="3"/>
  <c r="AH206" i="3"/>
  <c r="AG206" i="3"/>
  <c r="AD206" i="3"/>
  <c r="AC206" i="3"/>
  <c r="Z206" i="3"/>
  <c r="Y206" i="3"/>
  <c r="V206" i="3"/>
  <c r="U206" i="3"/>
  <c r="R206" i="3"/>
  <c r="Q206" i="3"/>
  <c r="N206" i="3"/>
  <c r="M206" i="3"/>
  <c r="L206" i="3"/>
  <c r="K206" i="3"/>
  <c r="J206" i="3"/>
  <c r="I206" i="3"/>
  <c r="BC205" i="3"/>
  <c r="BB205" i="3"/>
  <c r="AZ205" i="3"/>
  <c r="AX205" i="3"/>
  <c r="AW205" i="3"/>
  <c r="AV205" i="3"/>
  <c r="AT205" i="3"/>
  <c r="AS205" i="3"/>
  <c r="AR205" i="3"/>
  <c r="AP205" i="3"/>
  <c r="AO205" i="3"/>
  <c r="AN205" i="3"/>
  <c r="AL205" i="3"/>
  <c r="AK205" i="3"/>
  <c r="AJ205" i="3"/>
  <c r="AH205" i="3"/>
  <c r="AG205" i="3"/>
  <c r="AF205" i="3"/>
  <c r="AD205" i="3"/>
  <c r="AC205" i="3"/>
  <c r="AB205" i="3"/>
  <c r="Z205" i="3"/>
  <c r="Y205" i="3"/>
  <c r="X205" i="3"/>
  <c r="V205" i="3"/>
  <c r="U205" i="3"/>
  <c r="T205" i="3"/>
  <c r="R205" i="3"/>
  <c r="Q205" i="3"/>
  <c r="P205" i="3"/>
  <c r="N205" i="3"/>
  <c r="M205" i="3"/>
  <c r="L205" i="3"/>
  <c r="K205" i="3"/>
  <c r="J205" i="3"/>
  <c r="I205" i="3"/>
  <c r="BC204" i="3"/>
  <c r="BB204" i="3"/>
  <c r="AZ204" i="3"/>
  <c r="AX204" i="3"/>
  <c r="AW204" i="3"/>
  <c r="AV204" i="3"/>
  <c r="AT204" i="3"/>
  <c r="AS204" i="3"/>
  <c r="AR204" i="3"/>
  <c r="AP204" i="3"/>
  <c r="AO204" i="3"/>
  <c r="AN204" i="3"/>
  <c r="AL204" i="3"/>
  <c r="AK204" i="3"/>
  <c r="AJ204" i="3"/>
  <c r="AH204" i="3"/>
  <c r="AG204" i="3"/>
  <c r="AF204" i="3"/>
  <c r="AD204" i="3"/>
  <c r="AC204" i="3"/>
  <c r="AB204" i="3"/>
  <c r="Z204" i="3"/>
  <c r="Y204" i="3"/>
  <c r="X204" i="3"/>
  <c r="V204" i="3"/>
  <c r="U204" i="3"/>
  <c r="T204" i="3"/>
  <c r="R204" i="3"/>
  <c r="Q204" i="3"/>
  <c r="P204" i="3"/>
  <c r="N204" i="3"/>
  <c r="M204" i="3"/>
  <c r="L204" i="3"/>
  <c r="K204" i="3"/>
  <c r="J204" i="3"/>
  <c r="I204" i="3"/>
  <c r="BC203" i="3"/>
  <c r="BB203" i="3"/>
  <c r="AZ203" i="3"/>
  <c r="AX203" i="3"/>
  <c r="AW203" i="3"/>
  <c r="AV203" i="3"/>
  <c r="AT203" i="3"/>
  <c r="AS203" i="3"/>
  <c r="AR203" i="3"/>
  <c r="AP203" i="3"/>
  <c r="AO203" i="3"/>
  <c r="AN203" i="3"/>
  <c r="AL203" i="3"/>
  <c r="AK203" i="3"/>
  <c r="AJ203" i="3"/>
  <c r="AH203" i="3"/>
  <c r="AG203" i="3"/>
  <c r="AF203" i="3"/>
  <c r="AD203" i="3"/>
  <c r="AC203" i="3"/>
  <c r="AB203" i="3"/>
  <c r="Z203" i="3"/>
  <c r="Y203" i="3"/>
  <c r="V203" i="3"/>
  <c r="U203" i="3"/>
  <c r="R203" i="3"/>
  <c r="Q203" i="3"/>
  <c r="P203" i="3"/>
  <c r="N203" i="3"/>
  <c r="M203" i="3"/>
  <c r="L203" i="3"/>
  <c r="K203" i="3"/>
  <c r="J203" i="3"/>
  <c r="I203" i="3"/>
  <c r="BC202" i="3"/>
  <c r="BB202" i="3"/>
  <c r="AZ202" i="3"/>
  <c r="AX202" i="3"/>
  <c r="AW202" i="3"/>
  <c r="AV202" i="3"/>
  <c r="AT202" i="3"/>
  <c r="AS202" i="3"/>
  <c r="AR202" i="3"/>
  <c r="AP202" i="3"/>
  <c r="AO202" i="3"/>
  <c r="AN202" i="3"/>
  <c r="AL202" i="3"/>
  <c r="AK202" i="3"/>
  <c r="AJ202" i="3"/>
  <c r="AH202" i="3"/>
  <c r="AG202" i="3"/>
  <c r="AF202" i="3"/>
  <c r="AD202" i="3"/>
  <c r="AC202" i="3"/>
  <c r="AB202" i="3"/>
  <c r="Z202" i="3"/>
  <c r="Y202" i="3"/>
  <c r="X202" i="3"/>
  <c r="V202" i="3"/>
  <c r="T202" i="3"/>
  <c r="R202" i="3"/>
  <c r="Q202" i="3"/>
  <c r="P202" i="3"/>
  <c r="N202" i="3"/>
  <c r="M202" i="3"/>
  <c r="L202" i="3"/>
  <c r="K202" i="3"/>
  <c r="J202" i="3"/>
  <c r="I202" i="3"/>
  <c r="BC201" i="3"/>
  <c r="BB201" i="3"/>
  <c r="AZ201" i="3"/>
  <c r="AX201" i="3"/>
  <c r="AW201" i="3"/>
  <c r="AV201" i="3"/>
  <c r="AT201" i="3"/>
  <c r="AS201" i="3"/>
  <c r="AR201" i="3"/>
  <c r="AP201" i="3"/>
  <c r="AO201" i="3"/>
  <c r="AN201" i="3"/>
  <c r="AL201" i="3"/>
  <c r="AK201" i="3"/>
  <c r="AJ201" i="3"/>
  <c r="AH201" i="3"/>
  <c r="AG201" i="3"/>
  <c r="AF201" i="3"/>
  <c r="AD201" i="3"/>
  <c r="AC201" i="3"/>
  <c r="AB201" i="3"/>
  <c r="Z201" i="3"/>
  <c r="Y201" i="3"/>
  <c r="X201" i="3"/>
  <c r="V201" i="3"/>
  <c r="U201" i="3"/>
  <c r="T201" i="3"/>
  <c r="R201" i="3"/>
  <c r="Q201" i="3"/>
  <c r="P201" i="3"/>
  <c r="N201" i="3"/>
  <c r="M201" i="3"/>
  <c r="L201" i="3"/>
  <c r="K201" i="3"/>
  <c r="J201" i="3"/>
  <c r="I201" i="3"/>
  <c r="BC200" i="3"/>
  <c r="BB200" i="3"/>
  <c r="AX200" i="3"/>
  <c r="AW200" i="3"/>
  <c r="AT200" i="3"/>
  <c r="AS200" i="3"/>
  <c r="AP200" i="3"/>
  <c r="AO200" i="3"/>
  <c r="AL200" i="3"/>
  <c r="AK200" i="3"/>
  <c r="AH200" i="3"/>
  <c r="AG200" i="3"/>
  <c r="AD200" i="3"/>
  <c r="AC200" i="3"/>
  <c r="Z200" i="3"/>
  <c r="Y200" i="3"/>
  <c r="V200" i="3"/>
  <c r="U200" i="3"/>
  <c r="R200" i="3"/>
  <c r="Q200" i="3"/>
  <c r="N200" i="3"/>
  <c r="M200" i="3"/>
  <c r="L200" i="3"/>
  <c r="K200" i="3"/>
  <c r="J200" i="3"/>
  <c r="I200" i="3"/>
  <c r="BC199" i="3"/>
  <c r="BB199" i="3"/>
  <c r="AZ199" i="3"/>
  <c r="AX199" i="3"/>
  <c r="AW199" i="3"/>
  <c r="AV199" i="3"/>
  <c r="AT199" i="3"/>
  <c r="AS199" i="3"/>
  <c r="AR199" i="3"/>
  <c r="AP199" i="3"/>
  <c r="AO199" i="3"/>
  <c r="AN199" i="3"/>
  <c r="AL199" i="3"/>
  <c r="AK199" i="3"/>
  <c r="AJ199" i="3"/>
  <c r="AH199" i="3"/>
  <c r="AG199" i="3"/>
  <c r="AF199" i="3"/>
  <c r="AD199" i="3"/>
  <c r="AC199" i="3"/>
  <c r="AB199" i="3"/>
  <c r="Z199" i="3"/>
  <c r="Y199" i="3"/>
  <c r="U199" i="3"/>
  <c r="Q199" i="3"/>
  <c r="P199" i="3"/>
  <c r="N199" i="3"/>
  <c r="M199" i="3"/>
  <c r="L199" i="3"/>
  <c r="K199" i="3"/>
  <c r="J199" i="3"/>
  <c r="I199" i="3"/>
  <c r="BC198" i="3"/>
  <c r="BB198" i="3"/>
  <c r="AZ198" i="3"/>
  <c r="AX198" i="3"/>
  <c r="AW198" i="3"/>
  <c r="AV198" i="3"/>
  <c r="AT198" i="3"/>
  <c r="AS198" i="3"/>
  <c r="AR198" i="3"/>
  <c r="AP198" i="3"/>
  <c r="AO198" i="3"/>
  <c r="AN198" i="3"/>
  <c r="AL198" i="3"/>
  <c r="AK198" i="3"/>
  <c r="AJ198" i="3"/>
  <c r="AH198" i="3"/>
  <c r="AG198" i="3"/>
  <c r="AF198" i="3"/>
  <c r="AD198" i="3"/>
  <c r="AC198" i="3"/>
  <c r="AB198" i="3"/>
  <c r="Z198" i="3"/>
  <c r="Y198" i="3"/>
  <c r="V198" i="3"/>
  <c r="U198" i="3"/>
  <c r="R198" i="3"/>
  <c r="Q198" i="3"/>
  <c r="P198" i="3"/>
  <c r="N198" i="3"/>
  <c r="M198" i="3"/>
  <c r="L198" i="3"/>
  <c r="K198" i="3"/>
  <c r="J198" i="3"/>
  <c r="I198" i="3"/>
  <c r="BC197" i="3"/>
  <c r="BB197" i="3"/>
  <c r="AZ197" i="3"/>
  <c r="AX197" i="3"/>
  <c r="AW197" i="3"/>
  <c r="AV197" i="3"/>
  <c r="AT197" i="3"/>
  <c r="AS197" i="3"/>
  <c r="AR197" i="3"/>
  <c r="AP197" i="3"/>
  <c r="AO197" i="3"/>
  <c r="AN197" i="3"/>
  <c r="AL197" i="3"/>
  <c r="AK197" i="3"/>
  <c r="AJ197" i="3"/>
  <c r="AH197" i="3"/>
  <c r="AG197" i="3"/>
  <c r="AF197" i="3"/>
  <c r="AD197" i="3"/>
  <c r="AC197" i="3"/>
  <c r="AB197" i="3"/>
  <c r="Z197" i="3"/>
  <c r="Y197" i="3"/>
  <c r="X197" i="3"/>
  <c r="V197" i="3"/>
  <c r="U197" i="3"/>
  <c r="T197" i="3"/>
  <c r="R197" i="3"/>
  <c r="Q197" i="3"/>
  <c r="P197" i="3"/>
  <c r="N197" i="3"/>
  <c r="M197" i="3"/>
  <c r="L197" i="3"/>
  <c r="K197" i="3"/>
  <c r="J197" i="3"/>
  <c r="I197" i="3"/>
  <c r="BC196" i="3"/>
  <c r="BB196" i="3"/>
  <c r="AZ196" i="3"/>
  <c r="AX196" i="3"/>
  <c r="AW196" i="3"/>
  <c r="AV196" i="3"/>
  <c r="AT196" i="3"/>
  <c r="AS196" i="3"/>
  <c r="AR196" i="3"/>
  <c r="AP196" i="3"/>
  <c r="AO196" i="3"/>
  <c r="AN196" i="3"/>
  <c r="AL196" i="3"/>
  <c r="AK196" i="3"/>
  <c r="AJ196" i="3"/>
  <c r="AH196" i="3"/>
  <c r="AG196" i="3"/>
  <c r="AF196" i="3"/>
  <c r="AD196" i="3"/>
  <c r="AC196" i="3"/>
  <c r="AB196" i="3"/>
  <c r="Z196" i="3"/>
  <c r="Y196" i="3"/>
  <c r="V196" i="3"/>
  <c r="U196" i="3"/>
  <c r="R196" i="3"/>
  <c r="Q196" i="3"/>
  <c r="P196" i="3"/>
  <c r="N196" i="3"/>
  <c r="M196" i="3"/>
  <c r="L196" i="3"/>
  <c r="K196" i="3"/>
  <c r="J196" i="3"/>
  <c r="I196" i="3"/>
  <c r="BC195" i="3"/>
  <c r="BB195" i="3"/>
  <c r="AX195" i="3"/>
  <c r="AW195" i="3"/>
  <c r="AT195" i="3"/>
  <c r="AS195" i="3"/>
  <c r="AP195" i="3"/>
  <c r="AO195" i="3"/>
  <c r="AL195" i="3"/>
  <c r="AK195" i="3"/>
  <c r="AH195" i="3"/>
  <c r="AG195" i="3"/>
  <c r="AD195" i="3"/>
  <c r="AC195" i="3"/>
  <c r="Z195" i="3"/>
  <c r="Y195" i="3"/>
  <c r="V195" i="3"/>
  <c r="U195" i="3"/>
  <c r="R195" i="3"/>
  <c r="Q195" i="3"/>
  <c r="N195" i="3"/>
  <c r="M195" i="3"/>
  <c r="L195" i="3"/>
  <c r="K195" i="3"/>
  <c r="J195" i="3"/>
  <c r="I195" i="3"/>
  <c r="BC194" i="3"/>
  <c r="BB194" i="3"/>
  <c r="AX194" i="3"/>
  <c r="AW194" i="3"/>
  <c r="AT194" i="3"/>
  <c r="AS194" i="3"/>
  <c r="AP194" i="3"/>
  <c r="AO194" i="3"/>
  <c r="AL194" i="3"/>
  <c r="AK194" i="3"/>
  <c r="AH194" i="3"/>
  <c r="AG194" i="3"/>
  <c r="AD194" i="3"/>
  <c r="AC194" i="3"/>
  <c r="Z194" i="3"/>
  <c r="Y194" i="3"/>
  <c r="U194" i="3"/>
  <c r="Q194" i="3"/>
  <c r="N194" i="3"/>
  <c r="M194" i="3"/>
  <c r="L194" i="3"/>
  <c r="K194" i="3"/>
  <c r="J194" i="3"/>
  <c r="I194" i="3"/>
  <c r="BC193" i="3"/>
  <c r="BB193" i="3"/>
  <c r="AX193" i="3"/>
  <c r="AW193" i="3"/>
  <c r="AT193" i="3"/>
  <c r="AS193" i="3"/>
  <c r="AP193" i="3"/>
  <c r="AO193" i="3"/>
  <c r="AL193" i="3"/>
  <c r="AK193" i="3"/>
  <c r="AH193" i="3"/>
  <c r="AG193" i="3"/>
  <c r="AD193" i="3"/>
  <c r="AC193" i="3"/>
  <c r="Z193" i="3"/>
  <c r="Y193" i="3"/>
  <c r="V193" i="3"/>
  <c r="U193" i="3"/>
  <c r="R193" i="3"/>
  <c r="Q193" i="3"/>
  <c r="N193" i="3"/>
  <c r="M193" i="3"/>
  <c r="L193" i="3"/>
  <c r="K193" i="3"/>
  <c r="J193" i="3"/>
  <c r="I193" i="3"/>
  <c r="BC192" i="3"/>
  <c r="BB192" i="3"/>
  <c r="AZ192" i="3"/>
  <c r="AY192" i="3"/>
  <c r="AX192" i="3"/>
  <c r="AW192" i="3"/>
  <c r="AV192" i="3"/>
  <c r="AU192" i="3"/>
  <c r="AT192" i="3"/>
  <c r="AS192" i="3"/>
  <c r="AR192" i="3"/>
  <c r="AQ192" i="3"/>
  <c r="AP192" i="3"/>
  <c r="AN192" i="3"/>
  <c r="AM192" i="3"/>
  <c r="AL192" i="3"/>
  <c r="AK192" i="3"/>
  <c r="AJ192" i="3"/>
  <c r="AI192" i="3"/>
  <c r="AH192" i="3"/>
  <c r="AG192" i="3"/>
  <c r="AF192" i="3"/>
  <c r="AE192" i="3"/>
  <c r="AD192" i="3"/>
  <c r="AC192" i="3"/>
  <c r="AB192" i="3"/>
  <c r="AA192" i="3"/>
  <c r="Z192" i="3"/>
  <c r="Y192" i="3"/>
  <c r="V192" i="3"/>
  <c r="U192" i="3"/>
  <c r="R192" i="3"/>
  <c r="Q192" i="3"/>
  <c r="P192" i="3"/>
  <c r="O192" i="3"/>
  <c r="N192" i="3"/>
  <c r="M192" i="3"/>
  <c r="L192" i="3"/>
  <c r="K192" i="3"/>
  <c r="J192" i="3"/>
  <c r="I192" i="3"/>
  <c r="BC191" i="3"/>
  <c r="BB191" i="3"/>
  <c r="AZ191" i="3"/>
  <c r="AY191" i="3"/>
  <c r="AX191" i="3"/>
  <c r="AW191" i="3"/>
  <c r="AV191" i="3"/>
  <c r="AU191" i="3"/>
  <c r="AT191" i="3"/>
  <c r="AS191" i="3"/>
  <c r="AR191" i="3"/>
  <c r="AQ191" i="3"/>
  <c r="AP191" i="3"/>
  <c r="AO191" i="3"/>
  <c r="AN191" i="3"/>
  <c r="AM191" i="3"/>
  <c r="AL191" i="3"/>
  <c r="AK191" i="3"/>
  <c r="AJ191" i="3"/>
  <c r="AI191" i="3"/>
  <c r="AH191" i="3"/>
  <c r="AG191" i="3"/>
  <c r="AF191" i="3"/>
  <c r="AE191" i="3"/>
  <c r="AD191" i="3"/>
  <c r="AC191" i="3"/>
  <c r="AB191" i="3"/>
  <c r="AA191" i="3"/>
  <c r="Z191" i="3"/>
  <c r="Y191" i="3"/>
  <c r="X191" i="3"/>
  <c r="W191" i="3"/>
  <c r="V191" i="3"/>
  <c r="U191" i="3"/>
  <c r="T191" i="3"/>
  <c r="S191" i="3"/>
  <c r="R191" i="3"/>
  <c r="Q191" i="3"/>
  <c r="P191" i="3"/>
  <c r="O191" i="3"/>
  <c r="N191" i="3"/>
  <c r="M191" i="3"/>
  <c r="L191" i="3"/>
  <c r="K191" i="3"/>
  <c r="J191" i="3"/>
  <c r="I191" i="3"/>
  <c r="BC190" i="3"/>
  <c r="BB190" i="3"/>
  <c r="AZ190" i="3"/>
  <c r="AX190" i="3"/>
  <c r="AW190" i="3"/>
  <c r="AV190" i="3"/>
  <c r="AT190" i="3"/>
  <c r="AS190" i="3"/>
  <c r="AR190" i="3"/>
  <c r="AP190" i="3"/>
  <c r="AO190" i="3"/>
  <c r="AN190" i="3"/>
  <c r="AL190" i="3"/>
  <c r="AK190" i="3"/>
  <c r="AJ190" i="3"/>
  <c r="AH190" i="3"/>
  <c r="AG190" i="3"/>
  <c r="AF190" i="3"/>
  <c r="AD190" i="3"/>
  <c r="AC190" i="3"/>
  <c r="AB190" i="3"/>
  <c r="Z190" i="3"/>
  <c r="Y190" i="3"/>
  <c r="U190" i="3"/>
  <c r="Q190" i="3"/>
  <c r="P190" i="3"/>
  <c r="N190" i="3"/>
  <c r="M190" i="3"/>
  <c r="L190" i="3"/>
  <c r="K190" i="3"/>
  <c r="J190" i="3"/>
  <c r="I190" i="3"/>
  <c r="BC189" i="3"/>
  <c r="BB189" i="3"/>
  <c r="AZ189" i="3"/>
  <c r="AX189" i="3"/>
  <c r="AW189" i="3"/>
  <c r="AV189" i="3"/>
  <c r="AT189" i="3"/>
  <c r="AS189" i="3"/>
  <c r="AR189" i="3"/>
  <c r="AP189" i="3"/>
  <c r="AO189" i="3"/>
  <c r="AN189" i="3"/>
  <c r="AL189" i="3"/>
  <c r="AK189" i="3"/>
  <c r="AJ189" i="3"/>
  <c r="AH189" i="3"/>
  <c r="AG189" i="3"/>
  <c r="AF189" i="3"/>
  <c r="AD189" i="3"/>
  <c r="AC189" i="3"/>
  <c r="AB189" i="3"/>
  <c r="Z189" i="3"/>
  <c r="Y189" i="3"/>
  <c r="V189" i="3"/>
  <c r="U189" i="3"/>
  <c r="R189" i="3"/>
  <c r="Q189" i="3"/>
  <c r="P189" i="3"/>
  <c r="N189" i="3"/>
  <c r="M189" i="3"/>
  <c r="L189" i="3"/>
  <c r="K189" i="3"/>
  <c r="J189" i="3"/>
  <c r="I189" i="3"/>
  <c r="BC188" i="3"/>
  <c r="BB188" i="3"/>
  <c r="AX188" i="3"/>
  <c r="AW188" i="3"/>
  <c r="AT188" i="3"/>
  <c r="AS188" i="3"/>
  <c r="AP188" i="3"/>
  <c r="AO188" i="3"/>
  <c r="AL188" i="3"/>
  <c r="AK188" i="3"/>
  <c r="AH188" i="3"/>
  <c r="AG188" i="3"/>
  <c r="AD188" i="3"/>
  <c r="AC188" i="3"/>
  <c r="Z188" i="3"/>
  <c r="Y188" i="3"/>
  <c r="V188" i="3"/>
  <c r="U188" i="3"/>
  <c r="R188" i="3"/>
  <c r="Q188" i="3"/>
  <c r="N188" i="3"/>
  <c r="M188" i="3"/>
  <c r="L188" i="3"/>
  <c r="K188" i="3"/>
  <c r="J188" i="3"/>
  <c r="I188" i="3"/>
  <c r="BC187" i="3"/>
  <c r="BB187" i="3"/>
  <c r="AZ187" i="3"/>
  <c r="AY187" i="3"/>
  <c r="AX187" i="3"/>
  <c r="AW187" i="3"/>
  <c r="AV187" i="3"/>
  <c r="AU187" i="3"/>
  <c r="AT187" i="3"/>
  <c r="AS187" i="3"/>
  <c r="AR187" i="3"/>
  <c r="AQ187" i="3"/>
  <c r="AP187" i="3"/>
  <c r="AO187" i="3"/>
  <c r="AN187" i="3"/>
  <c r="AM187" i="3"/>
  <c r="AL187" i="3"/>
  <c r="AK187" i="3"/>
  <c r="AJ187" i="3"/>
  <c r="AI187" i="3"/>
  <c r="AH187" i="3"/>
  <c r="AG187" i="3"/>
  <c r="AF187" i="3"/>
  <c r="AE187" i="3"/>
  <c r="AD187" i="3"/>
  <c r="AC187" i="3"/>
  <c r="AB187" i="3"/>
  <c r="AA187" i="3"/>
  <c r="Z187" i="3"/>
  <c r="Y187" i="3"/>
  <c r="R187" i="3"/>
  <c r="Q187" i="3"/>
  <c r="P187" i="3"/>
  <c r="O187" i="3"/>
  <c r="N187" i="3"/>
  <c r="M187" i="3"/>
  <c r="L187" i="3"/>
  <c r="K187" i="3"/>
  <c r="J187" i="3"/>
  <c r="I187" i="3"/>
  <c r="BC186" i="3"/>
  <c r="BB186" i="3"/>
  <c r="AY186" i="3"/>
  <c r="AX186" i="3"/>
  <c r="AW186" i="3"/>
  <c r="AU186" i="3"/>
  <c r="AT186" i="3"/>
  <c r="AS186" i="3"/>
  <c r="AQ186" i="3"/>
  <c r="AP186" i="3"/>
  <c r="AO186" i="3"/>
  <c r="AM186" i="3"/>
  <c r="AL186" i="3"/>
  <c r="AK186" i="3"/>
  <c r="AI186" i="3"/>
  <c r="AH186" i="3"/>
  <c r="AG186" i="3"/>
  <c r="AE186" i="3"/>
  <c r="AD186" i="3"/>
  <c r="AC186" i="3"/>
  <c r="AA186" i="3"/>
  <c r="Z186" i="3"/>
  <c r="Y186" i="3"/>
  <c r="W186" i="3"/>
  <c r="V186" i="3"/>
  <c r="U186" i="3"/>
  <c r="S186" i="3"/>
  <c r="R186" i="3"/>
  <c r="Q186" i="3"/>
  <c r="P186" i="3"/>
  <c r="O186" i="3"/>
  <c r="N186" i="3"/>
  <c r="M186" i="3"/>
  <c r="L186" i="3"/>
  <c r="K186" i="3"/>
  <c r="J186" i="3"/>
  <c r="I186" i="3"/>
  <c r="BC185" i="3"/>
  <c r="BB185" i="3"/>
  <c r="AX185" i="3"/>
  <c r="AW185" i="3"/>
  <c r="AT185" i="3"/>
  <c r="AS185" i="3"/>
  <c r="AP185" i="3"/>
  <c r="AO185" i="3"/>
  <c r="AL185" i="3"/>
  <c r="AK185" i="3"/>
  <c r="AH185" i="3"/>
  <c r="AG185" i="3"/>
  <c r="AD185" i="3"/>
  <c r="AC185" i="3"/>
  <c r="Z185" i="3"/>
  <c r="Y185" i="3"/>
  <c r="V185" i="3"/>
  <c r="U185" i="3"/>
  <c r="R185" i="3"/>
  <c r="Q185" i="3"/>
  <c r="N185" i="3"/>
  <c r="M185" i="3"/>
  <c r="L185" i="3"/>
  <c r="K185" i="3"/>
  <c r="J185" i="3"/>
  <c r="I185" i="3"/>
  <c r="BC184" i="3"/>
  <c r="BB184" i="3"/>
  <c r="AZ184" i="3"/>
  <c r="AY184" i="3"/>
  <c r="AX184" i="3"/>
  <c r="AW184" i="3"/>
  <c r="AV184" i="3"/>
  <c r="AU184" i="3"/>
  <c r="AT184" i="3"/>
  <c r="AS184" i="3"/>
  <c r="AR184" i="3"/>
  <c r="AQ184" i="3"/>
  <c r="AP184" i="3"/>
  <c r="AO184" i="3"/>
  <c r="AN184" i="3"/>
  <c r="AM184" i="3"/>
  <c r="AL184" i="3"/>
  <c r="AK184" i="3"/>
  <c r="AJ184" i="3"/>
  <c r="AI184" i="3"/>
  <c r="AH184" i="3"/>
  <c r="AG184" i="3"/>
  <c r="AF184" i="3"/>
  <c r="AE184" i="3"/>
  <c r="AD184" i="3"/>
  <c r="AC184" i="3"/>
  <c r="AB184" i="3"/>
  <c r="AA184" i="3"/>
  <c r="Z184" i="3"/>
  <c r="Y184" i="3"/>
  <c r="X184" i="3"/>
  <c r="W184" i="3"/>
  <c r="V184" i="3"/>
  <c r="U184" i="3"/>
  <c r="T184" i="3"/>
  <c r="S184" i="3"/>
  <c r="R184" i="3"/>
  <c r="Q184" i="3"/>
  <c r="P184" i="3"/>
  <c r="O184" i="3"/>
  <c r="M184" i="3"/>
  <c r="L184" i="3"/>
  <c r="K184" i="3"/>
  <c r="J184" i="3"/>
  <c r="I184" i="3"/>
  <c r="BC183" i="3"/>
  <c r="BB183" i="3"/>
  <c r="AZ183" i="3"/>
  <c r="AX183" i="3"/>
  <c r="AW183" i="3"/>
  <c r="AV183" i="3"/>
  <c r="AT183" i="3"/>
  <c r="AS183" i="3"/>
  <c r="AR183" i="3"/>
  <c r="AP183" i="3"/>
  <c r="AO183" i="3"/>
  <c r="AN183" i="3"/>
  <c r="AL183" i="3"/>
  <c r="AK183" i="3"/>
  <c r="AJ183" i="3"/>
  <c r="AH183" i="3"/>
  <c r="AG183" i="3"/>
  <c r="AF183" i="3"/>
  <c r="AD183" i="3"/>
  <c r="AC183" i="3"/>
  <c r="AB183" i="3"/>
  <c r="Z183" i="3"/>
  <c r="Y183" i="3"/>
  <c r="X183" i="3"/>
  <c r="V183" i="3"/>
  <c r="U183" i="3"/>
  <c r="T183" i="3"/>
  <c r="R183" i="3"/>
  <c r="Q183" i="3"/>
  <c r="P183" i="3"/>
  <c r="N183" i="3"/>
  <c r="M183" i="3"/>
  <c r="L183" i="3"/>
  <c r="K183" i="3"/>
  <c r="J183" i="3"/>
  <c r="I183" i="3"/>
  <c r="BC182" i="3"/>
  <c r="BB182" i="3"/>
  <c r="AZ182" i="3"/>
  <c r="AX182" i="3"/>
  <c r="AW182" i="3"/>
  <c r="AV182" i="3"/>
  <c r="AT182" i="3"/>
  <c r="AS182" i="3"/>
  <c r="AR182" i="3"/>
  <c r="AP182" i="3"/>
  <c r="AO182" i="3"/>
  <c r="AN182" i="3"/>
  <c r="AL182" i="3"/>
  <c r="AK182" i="3"/>
  <c r="AJ182" i="3"/>
  <c r="AH182" i="3"/>
  <c r="AG182" i="3"/>
  <c r="AF182" i="3"/>
  <c r="AD182" i="3"/>
  <c r="AC182" i="3"/>
  <c r="AB182" i="3"/>
  <c r="Z182" i="3"/>
  <c r="Y182" i="3"/>
  <c r="X182" i="3"/>
  <c r="V182" i="3"/>
  <c r="U182" i="3"/>
  <c r="T182" i="3"/>
  <c r="R182" i="3"/>
  <c r="Q182" i="3"/>
  <c r="P182" i="3"/>
  <c r="N182" i="3"/>
  <c r="M182" i="3"/>
  <c r="L182" i="3"/>
  <c r="K182" i="3"/>
  <c r="J182" i="3"/>
  <c r="I182" i="3"/>
  <c r="BC181" i="3"/>
  <c r="BB181" i="3"/>
  <c r="AZ181" i="3"/>
  <c r="AX181" i="3"/>
  <c r="AW181" i="3"/>
  <c r="AV181" i="3"/>
  <c r="AT181" i="3"/>
  <c r="AS181" i="3"/>
  <c r="AR181" i="3"/>
  <c r="AP181" i="3"/>
  <c r="AO181" i="3"/>
  <c r="AN181" i="3"/>
  <c r="AL181" i="3"/>
  <c r="AK181" i="3"/>
  <c r="AJ181" i="3"/>
  <c r="AH181" i="3"/>
  <c r="AG181" i="3"/>
  <c r="AF181" i="3"/>
  <c r="AD181" i="3"/>
  <c r="AC181" i="3"/>
  <c r="AB181" i="3"/>
  <c r="Z181" i="3"/>
  <c r="Y181" i="3"/>
  <c r="U181" i="3"/>
  <c r="Q181" i="3"/>
  <c r="P181" i="3"/>
  <c r="N181" i="3"/>
  <c r="M181" i="3"/>
  <c r="L181" i="3"/>
  <c r="K181" i="3"/>
  <c r="J181" i="3"/>
  <c r="I181" i="3"/>
  <c r="BC180" i="3"/>
  <c r="BB180" i="3"/>
  <c r="AX180" i="3"/>
  <c r="AW180" i="3"/>
  <c r="AT180" i="3"/>
  <c r="AS180" i="3"/>
  <c r="AP180" i="3"/>
  <c r="AO180" i="3"/>
  <c r="AL180" i="3"/>
  <c r="AK180" i="3"/>
  <c r="AH180" i="3"/>
  <c r="AG180" i="3"/>
  <c r="AD180" i="3"/>
  <c r="AC180" i="3"/>
  <c r="Z180" i="3"/>
  <c r="Y180" i="3"/>
  <c r="V180" i="3"/>
  <c r="U180" i="3"/>
  <c r="R180" i="3"/>
  <c r="Q180" i="3"/>
  <c r="N180" i="3"/>
  <c r="M180" i="3"/>
  <c r="L180" i="3"/>
  <c r="K180" i="3"/>
  <c r="J180" i="3"/>
  <c r="I180" i="3"/>
  <c r="BC179" i="3"/>
  <c r="BB179" i="3"/>
  <c r="AZ179" i="3"/>
  <c r="AX179" i="3"/>
  <c r="AW179" i="3"/>
  <c r="AV179" i="3"/>
  <c r="AT179" i="3"/>
  <c r="AS179" i="3"/>
  <c r="AR179" i="3"/>
  <c r="AP179" i="3"/>
  <c r="AO179" i="3"/>
  <c r="AN179" i="3"/>
  <c r="AL179" i="3"/>
  <c r="AK179" i="3"/>
  <c r="AJ179" i="3"/>
  <c r="AH179" i="3"/>
  <c r="AG179" i="3"/>
  <c r="AF179" i="3"/>
  <c r="AD179" i="3"/>
  <c r="AC179" i="3"/>
  <c r="AB179" i="3"/>
  <c r="Z179" i="3"/>
  <c r="Y179" i="3"/>
  <c r="V179" i="3"/>
  <c r="U179" i="3"/>
  <c r="R179" i="3"/>
  <c r="Q179" i="3"/>
  <c r="P179" i="3"/>
  <c r="N179" i="3"/>
  <c r="M179" i="3"/>
  <c r="L179" i="3"/>
  <c r="K179" i="3"/>
  <c r="J179" i="3"/>
  <c r="I179" i="3"/>
  <c r="BC178" i="3"/>
  <c r="BB178" i="3"/>
  <c r="AX178" i="3"/>
  <c r="AW178" i="3"/>
  <c r="AT178" i="3"/>
  <c r="AS178" i="3"/>
  <c r="AP178" i="3"/>
  <c r="AO178" i="3"/>
  <c r="AL178" i="3"/>
  <c r="AK178" i="3"/>
  <c r="AH178" i="3"/>
  <c r="AG178" i="3"/>
  <c r="AD178" i="3"/>
  <c r="AC178" i="3"/>
  <c r="Z178" i="3"/>
  <c r="Y178" i="3"/>
  <c r="V178" i="3"/>
  <c r="U178" i="3"/>
  <c r="R178" i="3"/>
  <c r="Q178" i="3"/>
  <c r="N178" i="3"/>
  <c r="M178" i="3"/>
  <c r="L178" i="3"/>
  <c r="K178" i="3"/>
  <c r="J178" i="3"/>
  <c r="I178" i="3"/>
  <c r="BC177" i="3"/>
  <c r="BB177" i="3"/>
  <c r="AZ177" i="3"/>
  <c r="AY177" i="3"/>
  <c r="AX177" i="3"/>
  <c r="AW177" i="3"/>
  <c r="AV177" i="3"/>
  <c r="AU177" i="3"/>
  <c r="AT177" i="3"/>
  <c r="AS177" i="3"/>
  <c r="AR177" i="3"/>
  <c r="AQ177" i="3"/>
  <c r="AP177" i="3"/>
  <c r="AO177" i="3"/>
  <c r="AN177" i="3"/>
  <c r="AM177" i="3"/>
  <c r="AL177" i="3"/>
  <c r="AK177" i="3"/>
  <c r="AJ177" i="3"/>
  <c r="AI177" i="3"/>
  <c r="AH177" i="3"/>
  <c r="AG177" i="3"/>
  <c r="AF177" i="3"/>
  <c r="AE177" i="3"/>
  <c r="AD177" i="3"/>
  <c r="AC177" i="3"/>
  <c r="AB177" i="3"/>
  <c r="AA177" i="3"/>
  <c r="Z177" i="3"/>
  <c r="Y177" i="3"/>
  <c r="V177" i="3"/>
  <c r="U177" i="3"/>
  <c r="R177" i="3"/>
  <c r="Q177" i="3"/>
  <c r="P177" i="3"/>
  <c r="O177" i="3"/>
  <c r="N177" i="3"/>
  <c r="M177" i="3"/>
  <c r="L177" i="3"/>
  <c r="K177" i="3"/>
  <c r="J177" i="3"/>
  <c r="I177" i="3"/>
  <c r="BC176" i="3"/>
  <c r="BB176" i="3"/>
  <c r="AX176" i="3"/>
  <c r="AW176" i="3"/>
  <c r="AT176" i="3"/>
  <c r="AS176" i="3"/>
  <c r="AP176" i="3"/>
  <c r="AO176" i="3"/>
  <c r="AL176" i="3"/>
  <c r="AK176" i="3"/>
  <c r="AH176" i="3"/>
  <c r="AG176" i="3"/>
  <c r="AD176" i="3"/>
  <c r="AC176" i="3"/>
  <c r="Z176" i="3"/>
  <c r="Y176" i="3"/>
  <c r="V176" i="3"/>
  <c r="U176" i="3"/>
  <c r="R176" i="3"/>
  <c r="Q176" i="3"/>
  <c r="N176" i="3"/>
  <c r="M176" i="3"/>
  <c r="L176" i="3"/>
  <c r="K176" i="3"/>
  <c r="J176" i="3"/>
  <c r="I176" i="3"/>
  <c r="BC175" i="3"/>
  <c r="BB175" i="3"/>
  <c r="AZ175" i="3"/>
  <c r="AY175" i="3"/>
  <c r="AX175" i="3"/>
  <c r="AW175" i="3"/>
  <c r="AV175" i="3"/>
  <c r="AU175" i="3"/>
  <c r="AT175" i="3"/>
  <c r="AS175" i="3"/>
  <c r="AR175" i="3"/>
  <c r="AQ175" i="3"/>
  <c r="AP175" i="3"/>
  <c r="AO175" i="3"/>
  <c r="AN175" i="3"/>
  <c r="AM175" i="3"/>
  <c r="AL175" i="3"/>
  <c r="AK175" i="3"/>
  <c r="AJ175" i="3"/>
  <c r="AI175" i="3"/>
  <c r="AH175" i="3"/>
  <c r="AG175" i="3"/>
  <c r="AF175" i="3"/>
  <c r="AE175" i="3"/>
  <c r="AD175" i="3"/>
  <c r="AC175" i="3"/>
  <c r="AB175" i="3"/>
  <c r="AA175" i="3"/>
  <c r="Z175" i="3"/>
  <c r="Y175" i="3"/>
  <c r="X175" i="3"/>
  <c r="W175" i="3"/>
  <c r="V175" i="3"/>
  <c r="U175" i="3"/>
  <c r="T175" i="3"/>
  <c r="S175" i="3"/>
  <c r="R175" i="3"/>
  <c r="Q175" i="3"/>
  <c r="P175" i="3"/>
  <c r="O175" i="3"/>
  <c r="N175" i="3"/>
  <c r="M175" i="3"/>
  <c r="L175" i="3"/>
  <c r="K175" i="3"/>
  <c r="J175" i="3"/>
  <c r="I175" i="3"/>
  <c r="BC174" i="3"/>
  <c r="BB174" i="3"/>
  <c r="AX174" i="3"/>
  <c r="AW174" i="3"/>
  <c r="AT174" i="3"/>
  <c r="AS174" i="3"/>
  <c r="AP174" i="3"/>
  <c r="AO174" i="3"/>
  <c r="AL174" i="3"/>
  <c r="AK174" i="3"/>
  <c r="AH174" i="3"/>
  <c r="AG174" i="3"/>
  <c r="AD174" i="3"/>
  <c r="AC174" i="3"/>
  <c r="Z174" i="3"/>
  <c r="Y174" i="3"/>
  <c r="U174" i="3"/>
  <c r="Q174" i="3"/>
  <c r="N174" i="3"/>
  <c r="M174" i="3"/>
  <c r="L174" i="3"/>
  <c r="K174" i="3"/>
  <c r="J174" i="3"/>
  <c r="I174" i="3"/>
  <c r="BC173" i="3"/>
  <c r="BB173" i="3"/>
  <c r="AZ173" i="3"/>
  <c r="AX173" i="3"/>
  <c r="AW173" i="3"/>
  <c r="AV173" i="3"/>
  <c r="AT173" i="3"/>
  <c r="AS173" i="3"/>
  <c r="AR173" i="3"/>
  <c r="AP173" i="3"/>
  <c r="AO173" i="3"/>
  <c r="AN173" i="3"/>
  <c r="AL173" i="3"/>
  <c r="AK173" i="3"/>
  <c r="AJ173" i="3"/>
  <c r="AH173" i="3"/>
  <c r="AG173" i="3"/>
  <c r="AF173" i="3"/>
  <c r="AD173" i="3"/>
  <c r="AC173" i="3"/>
  <c r="AB173" i="3"/>
  <c r="Z173" i="3"/>
  <c r="Y173" i="3"/>
  <c r="X173" i="3"/>
  <c r="V173" i="3"/>
  <c r="U173" i="3"/>
  <c r="T173" i="3"/>
  <c r="R173" i="3"/>
  <c r="Q173" i="3"/>
  <c r="P173" i="3"/>
  <c r="N173" i="3"/>
  <c r="M173" i="3"/>
  <c r="L173" i="3"/>
  <c r="K173" i="3"/>
  <c r="J173" i="3"/>
  <c r="I173" i="3"/>
  <c r="BC172" i="3"/>
  <c r="BB172" i="3"/>
  <c r="AX172" i="3"/>
  <c r="AW172" i="3"/>
  <c r="AT172" i="3"/>
  <c r="AS172" i="3"/>
  <c r="AP172" i="3"/>
  <c r="AO172" i="3"/>
  <c r="AL172" i="3"/>
  <c r="AK172" i="3"/>
  <c r="AH172" i="3"/>
  <c r="AG172" i="3"/>
  <c r="AD172" i="3"/>
  <c r="AC172" i="3"/>
  <c r="Z172" i="3"/>
  <c r="Y172" i="3"/>
  <c r="V172" i="3"/>
  <c r="U172" i="3"/>
  <c r="R172" i="3"/>
  <c r="Q172" i="3"/>
  <c r="N172" i="3"/>
  <c r="M172" i="3"/>
  <c r="L172" i="3"/>
  <c r="K172" i="3"/>
  <c r="J172" i="3"/>
  <c r="I172" i="3"/>
  <c r="BC171" i="3"/>
  <c r="BB171" i="3"/>
  <c r="AZ171" i="3"/>
  <c r="AY171" i="3"/>
  <c r="AX171" i="3"/>
  <c r="AW171" i="3"/>
  <c r="AV171" i="3"/>
  <c r="AU171" i="3"/>
  <c r="AT171" i="3"/>
  <c r="AS171" i="3"/>
  <c r="AR171" i="3"/>
  <c r="AQ171" i="3"/>
  <c r="AP171" i="3"/>
  <c r="AO171" i="3"/>
  <c r="AN171" i="3"/>
  <c r="AM171" i="3"/>
  <c r="AL171" i="3"/>
  <c r="AK171" i="3"/>
  <c r="AJ171" i="3"/>
  <c r="AI171" i="3"/>
  <c r="AH171" i="3"/>
  <c r="AG171" i="3"/>
  <c r="AF171" i="3"/>
  <c r="AE171" i="3"/>
  <c r="AD171" i="3"/>
  <c r="AC171" i="3"/>
  <c r="AB171" i="3"/>
  <c r="AA171" i="3"/>
  <c r="Z171" i="3"/>
  <c r="Y171" i="3"/>
  <c r="X171" i="3"/>
  <c r="W171" i="3"/>
  <c r="V171" i="3"/>
  <c r="U171" i="3"/>
  <c r="T171" i="3"/>
  <c r="S171" i="3"/>
  <c r="R171" i="3"/>
  <c r="Q171" i="3"/>
  <c r="P171" i="3"/>
  <c r="O171" i="3"/>
  <c r="N171" i="3"/>
  <c r="M171" i="3"/>
  <c r="L171" i="3"/>
  <c r="K171" i="3"/>
  <c r="J171" i="3"/>
  <c r="I171" i="3"/>
  <c r="BC170" i="3"/>
  <c r="BB170" i="3"/>
  <c r="AX170" i="3"/>
  <c r="AW170" i="3"/>
  <c r="AT170" i="3"/>
  <c r="AS170" i="3"/>
  <c r="AP170" i="3"/>
  <c r="AO170" i="3"/>
  <c r="AL170" i="3"/>
  <c r="AK170" i="3"/>
  <c r="AH170" i="3"/>
  <c r="AG170" i="3"/>
  <c r="AD170" i="3"/>
  <c r="AC170" i="3"/>
  <c r="Z170" i="3"/>
  <c r="Y170" i="3"/>
  <c r="U170" i="3"/>
  <c r="Q170" i="3"/>
  <c r="N170" i="3"/>
  <c r="M170" i="3"/>
  <c r="L170" i="3"/>
  <c r="K170" i="3"/>
  <c r="J170" i="3"/>
  <c r="I170" i="3"/>
  <c r="BC169" i="3"/>
  <c r="BB169" i="3"/>
  <c r="AZ169" i="3"/>
  <c r="AX169" i="3"/>
  <c r="AW169" i="3"/>
  <c r="AV169" i="3"/>
  <c r="AT169" i="3"/>
  <c r="AS169" i="3"/>
  <c r="AR169" i="3"/>
  <c r="AP169" i="3"/>
  <c r="AO169" i="3"/>
  <c r="AN169" i="3"/>
  <c r="AL169" i="3"/>
  <c r="AK169" i="3"/>
  <c r="AJ169" i="3"/>
  <c r="AH169" i="3"/>
  <c r="AG169" i="3"/>
  <c r="AD169" i="3"/>
  <c r="AC169" i="3"/>
  <c r="AB169" i="3"/>
  <c r="Z169" i="3"/>
  <c r="Y169" i="3"/>
  <c r="X169" i="3"/>
  <c r="V169" i="3"/>
  <c r="U169" i="3"/>
  <c r="T169" i="3"/>
  <c r="R169" i="3"/>
  <c r="Q169" i="3"/>
  <c r="P169" i="3"/>
  <c r="N169" i="3"/>
  <c r="M169" i="3"/>
  <c r="L169" i="3"/>
  <c r="K169" i="3"/>
  <c r="J169" i="3"/>
  <c r="I169" i="3"/>
  <c r="BC168" i="3"/>
  <c r="BB168" i="3"/>
  <c r="AZ168" i="3"/>
  <c r="AY168" i="3"/>
  <c r="AX168" i="3"/>
  <c r="AW168" i="3"/>
  <c r="AV168" i="3"/>
  <c r="AU168" i="3"/>
  <c r="AT168" i="3"/>
  <c r="AS168" i="3"/>
  <c r="AR168" i="3"/>
  <c r="AQ168" i="3"/>
  <c r="AP168" i="3"/>
  <c r="AO168" i="3"/>
  <c r="AN168" i="3"/>
  <c r="AM168" i="3"/>
  <c r="AL168" i="3"/>
  <c r="AK168" i="3"/>
  <c r="AJ168" i="3"/>
  <c r="AI168" i="3"/>
  <c r="AH168" i="3"/>
  <c r="AG168" i="3"/>
  <c r="AF168" i="3"/>
  <c r="AE168" i="3"/>
  <c r="AD168" i="3"/>
  <c r="AC168" i="3"/>
  <c r="AB168" i="3"/>
  <c r="AA168" i="3"/>
  <c r="Z168" i="3"/>
  <c r="Y168" i="3"/>
  <c r="X168" i="3"/>
  <c r="W168" i="3"/>
  <c r="V168" i="3"/>
  <c r="U168" i="3"/>
  <c r="T168" i="3"/>
  <c r="S168" i="3"/>
  <c r="R168" i="3"/>
  <c r="Q168" i="3"/>
  <c r="P168" i="3"/>
  <c r="O168" i="3"/>
  <c r="N168" i="3"/>
  <c r="M168" i="3"/>
  <c r="L168" i="3"/>
  <c r="K168" i="3"/>
  <c r="J168" i="3"/>
  <c r="I168" i="3"/>
  <c r="BC167" i="3"/>
  <c r="BB167" i="3"/>
  <c r="AZ167" i="3"/>
  <c r="AX167" i="3"/>
  <c r="AW167" i="3"/>
  <c r="AV167" i="3"/>
  <c r="AT167" i="3"/>
  <c r="AS167" i="3"/>
  <c r="AR167" i="3"/>
  <c r="AP167" i="3"/>
  <c r="AO167" i="3"/>
  <c r="AN167" i="3"/>
  <c r="AL167" i="3"/>
  <c r="AK167" i="3"/>
  <c r="AJ167" i="3"/>
  <c r="AH167" i="3"/>
  <c r="AG167" i="3"/>
  <c r="AF167" i="3"/>
  <c r="AD167" i="3"/>
  <c r="AC167" i="3"/>
  <c r="AB167" i="3"/>
  <c r="Z167" i="3"/>
  <c r="Y167" i="3"/>
  <c r="X167" i="3"/>
  <c r="V167" i="3"/>
  <c r="U167" i="3"/>
  <c r="T167" i="3"/>
  <c r="R167" i="3"/>
  <c r="Q167" i="3"/>
  <c r="P167" i="3"/>
  <c r="N167" i="3"/>
  <c r="M167" i="3"/>
  <c r="L167" i="3"/>
  <c r="K167" i="3"/>
  <c r="J167" i="3"/>
  <c r="I167" i="3"/>
  <c r="BC166" i="3"/>
  <c r="BB166" i="3"/>
  <c r="AZ166" i="3"/>
  <c r="AX166" i="3"/>
  <c r="AW166" i="3"/>
  <c r="AV166" i="3"/>
  <c r="AT166" i="3"/>
  <c r="AS166" i="3"/>
  <c r="AR166" i="3"/>
  <c r="AP166" i="3"/>
  <c r="AO166" i="3"/>
  <c r="AN166" i="3"/>
  <c r="AL166" i="3"/>
  <c r="AK166" i="3"/>
  <c r="AJ166" i="3"/>
  <c r="AH166" i="3"/>
  <c r="AG166" i="3"/>
  <c r="AF166" i="3"/>
  <c r="AD166" i="3"/>
  <c r="AC166" i="3"/>
  <c r="AB166" i="3"/>
  <c r="Z166" i="3"/>
  <c r="Y166" i="3"/>
  <c r="V166" i="3"/>
  <c r="U166" i="3"/>
  <c r="R166" i="3"/>
  <c r="Q166" i="3"/>
  <c r="P166" i="3"/>
  <c r="N166" i="3"/>
  <c r="M166" i="3"/>
  <c r="L166" i="3"/>
  <c r="K166" i="3"/>
  <c r="J166" i="3"/>
  <c r="I166" i="3"/>
  <c r="BC165" i="3"/>
  <c r="BB165" i="3"/>
  <c r="AZ165" i="3"/>
  <c r="AX165" i="3"/>
  <c r="AW165" i="3"/>
  <c r="AV165" i="3"/>
  <c r="AT165" i="3"/>
  <c r="AS165" i="3"/>
  <c r="AR165" i="3"/>
  <c r="AP165" i="3"/>
  <c r="AO165" i="3"/>
  <c r="AN165" i="3"/>
  <c r="AL165" i="3"/>
  <c r="AK165" i="3"/>
  <c r="AJ165" i="3"/>
  <c r="AH165" i="3"/>
  <c r="AG165" i="3"/>
  <c r="AF165" i="3"/>
  <c r="AD165" i="3"/>
  <c r="AC165" i="3"/>
  <c r="AB165" i="3"/>
  <c r="Z165" i="3"/>
  <c r="Y165" i="3"/>
  <c r="X165" i="3"/>
  <c r="V165" i="3"/>
  <c r="U165" i="3"/>
  <c r="T165" i="3"/>
  <c r="R165" i="3"/>
  <c r="Q165" i="3"/>
  <c r="P165" i="3"/>
  <c r="N165" i="3"/>
  <c r="M165" i="3"/>
  <c r="L165" i="3"/>
  <c r="K165" i="3"/>
  <c r="J165" i="3"/>
  <c r="I165" i="3"/>
  <c r="BC164" i="3"/>
  <c r="BB164" i="3"/>
  <c r="AZ164" i="3"/>
  <c r="AY164" i="3"/>
  <c r="AX164" i="3"/>
  <c r="AW164" i="3"/>
  <c r="AV164" i="3"/>
  <c r="AU164" i="3"/>
  <c r="AT164" i="3"/>
  <c r="AS164" i="3"/>
  <c r="AR164" i="3"/>
  <c r="AQ164" i="3"/>
  <c r="AP164" i="3"/>
  <c r="AO164" i="3"/>
  <c r="AN164" i="3"/>
  <c r="AM164" i="3"/>
  <c r="AL164" i="3"/>
  <c r="AK164" i="3"/>
  <c r="AJ164" i="3"/>
  <c r="AI164" i="3"/>
  <c r="AH164" i="3"/>
  <c r="AG164" i="3"/>
  <c r="AF164" i="3"/>
  <c r="AE164" i="3"/>
  <c r="AD164" i="3"/>
  <c r="AC164" i="3"/>
  <c r="AB164" i="3"/>
  <c r="AA164" i="3"/>
  <c r="Z164" i="3"/>
  <c r="Y164" i="3"/>
  <c r="X164" i="3"/>
  <c r="W164" i="3"/>
  <c r="V164" i="3"/>
  <c r="U164" i="3"/>
  <c r="T164" i="3"/>
  <c r="S164" i="3"/>
  <c r="R164" i="3"/>
  <c r="Q164" i="3"/>
  <c r="P164" i="3"/>
  <c r="O164" i="3"/>
  <c r="N164" i="3"/>
  <c r="M164" i="3"/>
  <c r="L164" i="3"/>
  <c r="K164" i="3"/>
  <c r="J164" i="3"/>
  <c r="I164" i="3"/>
  <c r="BC163" i="3"/>
  <c r="BB163" i="3"/>
  <c r="AZ163" i="3"/>
  <c r="AX163" i="3"/>
  <c r="AW163" i="3"/>
  <c r="AV163" i="3"/>
  <c r="AT163" i="3"/>
  <c r="AS163" i="3"/>
  <c r="AR163" i="3"/>
  <c r="AP163" i="3"/>
  <c r="AO163" i="3"/>
  <c r="AN163" i="3"/>
  <c r="AL163" i="3"/>
  <c r="AK163" i="3"/>
  <c r="AJ163" i="3"/>
  <c r="AH163" i="3"/>
  <c r="AG163" i="3"/>
  <c r="AF163" i="3"/>
  <c r="AD163" i="3"/>
  <c r="AC163" i="3"/>
  <c r="AB163" i="3"/>
  <c r="Z163" i="3"/>
  <c r="Y163" i="3"/>
  <c r="V163" i="3"/>
  <c r="U163" i="3"/>
  <c r="R163" i="3"/>
  <c r="Q163" i="3"/>
  <c r="P163" i="3"/>
  <c r="N163" i="3"/>
  <c r="M163" i="3"/>
  <c r="L163" i="3"/>
  <c r="K163" i="3"/>
  <c r="J163" i="3"/>
  <c r="I163" i="3"/>
  <c r="BC162" i="3"/>
  <c r="BB162" i="3"/>
  <c r="AZ162" i="3"/>
  <c r="AY162" i="3"/>
  <c r="AX162" i="3"/>
  <c r="AW162" i="3"/>
  <c r="AV162" i="3"/>
  <c r="AU162" i="3"/>
  <c r="AT162" i="3"/>
  <c r="AS162" i="3"/>
  <c r="AR162" i="3"/>
  <c r="AP162" i="3"/>
  <c r="AO162" i="3"/>
  <c r="AN162" i="3"/>
  <c r="AM162" i="3"/>
  <c r="AL162" i="3"/>
  <c r="AK162" i="3"/>
  <c r="AJ162" i="3"/>
  <c r="AI162" i="3"/>
  <c r="AH162" i="3"/>
  <c r="AG162" i="3"/>
  <c r="AF162" i="3"/>
  <c r="AE162" i="3"/>
  <c r="AD162" i="3"/>
  <c r="AC162" i="3"/>
  <c r="AB162" i="3"/>
  <c r="AA162" i="3"/>
  <c r="Z162" i="3"/>
  <c r="Y162" i="3"/>
  <c r="X162" i="3"/>
  <c r="W162" i="3"/>
  <c r="V162" i="3"/>
  <c r="U162" i="3"/>
  <c r="T162" i="3"/>
  <c r="S162" i="3"/>
  <c r="Q162" i="3"/>
  <c r="P162" i="3"/>
  <c r="O162" i="3"/>
  <c r="N162" i="3"/>
  <c r="M162" i="3"/>
  <c r="L162" i="3"/>
  <c r="K162" i="3"/>
  <c r="J162" i="3"/>
  <c r="I162" i="3"/>
  <c r="BC161" i="3"/>
  <c r="BB161" i="3"/>
  <c r="AZ161" i="3"/>
  <c r="AX161" i="3"/>
  <c r="AW161" i="3"/>
  <c r="AV161" i="3"/>
  <c r="AT161" i="3"/>
  <c r="AS161" i="3"/>
  <c r="AR161" i="3"/>
  <c r="AP161" i="3"/>
  <c r="AO161" i="3"/>
  <c r="AN161" i="3"/>
  <c r="AL161" i="3"/>
  <c r="AK161" i="3"/>
  <c r="AJ161" i="3"/>
  <c r="AH161" i="3"/>
  <c r="AG161" i="3"/>
  <c r="AF161" i="3"/>
  <c r="AD161" i="3"/>
  <c r="AC161" i="3"/>
  <c r="AB161" i="3"/>
  <c r="Z161" i="3"/>
  <c r="Y161" i="3"/>
  <c r="U161" i="3"/>
  <c r="Q161" i="3"/>
  <c r="P161" i="3"/>
  <c r="N161" i="3"/>
  <c r="M161" i="3"/>
  <c r="L161" i="3"/>
  <c r="K161" i="3"/>
  <c r="J161" i="3"/>
  <c r="I161" i="3"/>
  <c r="BC160" i="3"/>
  <c r="BB160" i="3"/>
  <c r="AZ160" i="3"/>
  <c r="AX160" i="3"/>
  <c r="AW160" i="3"/>
  <c r="AV160" i="3"/>
  <c r="AT160" i="3"/>
  <c r="AS160" i="3"/>
  <c r="AR160" i="3"/>
  <c r="AP160" i="3"/>
  <c r="AO160" i="3"/>
  <c r="AN160" i="3"/>
  <c r="AL160" i="3"/>
  <c r="AK160" i="3"/>
  <c r="AJ160" i="3"/>
  <c r="AH160" i="3"/>
  <c r="AG160" i="3"/>
  <c r="AF160" i="3"/>
  <c r="AD160" i="3"/>
  <c r="AC160" i="3"/>
  <c r="AB160" i="3"/>
  <c r="Z160" i="3"/>
  <c r="Y160" i="3"/>
  <c r="V160" i="3"/>
  <c r="U160" i="3"/>
  <c r="R160" i="3"/>
  <c r="Q160" i="3"/>
  <c r="P160" i="3"/>
  <c r="N160" i="3"/>
  <c r="M160" i="3"/>
  <c r="L160" i="3"/>
  <c r="K160" i="3"/>
  <c r="J160" i="3"/>
  <c r="I160" i="3"/>
  <c r="BC159" i="3"/>
  <c r="BB159" i="3"/>
  <c r="AZ159" i="3"/>
  <c r="AX159" i="3"/>
  <c r="AW159" i="3"/>
  <c r="AV159" i="3"/>
  <c r="AT159" i="3"/>
  <c r="AS159" i="3"/>
  <c r="AR159" i="3"/>
  <c r="AP159" i="3"/>
  <c r="AO159" i="3"/>
  <c r="AN159" i="3"/>
  <c r="AL159" i="3"/>
  <c r="AK159" i="3"/>
  <c r="AJ159" i="3"/>
  <c r="AH159" i="3"/>
  <c r="AG159" i="3"/>
  <c r="AF159" i="3"/>
  <c r="AD159" i="3"/>
  <c r="AC159" i="3"/>
  <c r="AB159" i="3"/>
  <c r="Z159" i="3"/>
  <c r="Y159" i="3"/>
  <c r="V159" i="3"/>
  <c r="U159" i="3"/>
  <c r="R159" i="3"/>
  <c r="Q159" i="3"/>
  <c r="P159" i="3"/>
  <c r="N159" i="3"/>
  <c r="M159" i="3"/>
  <c r="L159" i="3"/>
  <c r="K159" i="3"/>
  <c r="J159" i="3"/>
  <c r="I159" i="3"/>
  <c r="BC158" i="3"/>
  <c r="BB158" i="3"/>
  <c r="AZ158" i="3"/>
  <c r="AX158" i="3"/>
  <c r="AW158" i="3"/>
  <c r="AV158" i="3"/>
  <c r="AT158" i="3"/>
  <c r="AS158" i="3"/>
  <c r="AR158" i="3"/>
  <c r="AP158" i="3"/>
  <c r="AO158" i="3"/>
  <c r="AN158" i="3"/>
  <c r="AL158" i="3"/>
  <c r="AK158" i="3"/>
  <c r="AJ158" i="3"/>
  <c r="AH158" i="3"/>
  <c r="AG158" i="3"/>
  <c r="AF158" i="3"/>
  <c r="AD158" i="3"/>
  <c r="AC158" i="3"/>
  <c r="AB158" i="3"/>
  <c r="Z158" i="3"/>
  <c r="Y158" i="3"/>
  <c r="X158" i="3"/>
  <c r="V158" i="3"/>
  <c r="U158" i="3"/>
  <c r="T158" i="3"/>
  <c r="R158" i="3"/>
  <c r="Q158" i="3"/>
  <c r="P158" i="3"/>
  <c r="N158" i="3"/>
  <c r="M158" i="3"/>
  <c r="L158" i="3"/>
  <c r="K158" i="3"/>
  <c r="J158" i="3"/>
  <c r="I158" i="3"/>
  <c r="BC157" i="3"/>
  <c r="BB157" i="3"/>
  <c r="AZ157" i="3"/>
  <c r="AY157" i="3"/>
  <c r="AX157" i="3"/>
  <c r="AW157" i="3"/>
  <c r="AV157" i="3"/>
  <c r="AU157" i="3"/>
  <c r="AT157" i="3"/>
  <c r="AS157" i="3"/>
  <c r="AR157" i="3"/>
  <c r="AQ157" i="3"/>
  <c r="AP157" i="3"/>
  <c r="AO157" i="3"/>
  <c r="AN157" i="3"/>
  <c r="AM157" i="3"/>
  <c r="AL157" i="3"/>
  <c r="AK157" i="3"/>
  <c r="AJ157" i="3"/>
  <c r="AI157" i="3"/>
  <c r="AH157" i="3"/>
  <c r="AG157" i="3"/>
  <c r="AF157" i="3"/>
  <c r="AE157" i="3"/>
  <c r="AD157" i="3"/>
  <c r="AC157" i="3"/>
  <c r="AB157" i="3"/>
  <c r="AA157" i="3"/>
  <c r="Z157" i="3"/>
  <c r="Y157" i="3"/>
  <c r="V157" i="3"/>
  <c r="U157" i="3"/>
  <c r="R157" i="3"/>
  <c r="Q157" i="3"/>
  <c r="P157" i="3"/>
  <c r="O157" i="3"/>
  <c r="N157" i="3"/>
  <c r="M157" i="3"/>
  <c r="L157" i="3"/>
  <c r="K157" i="3"/>
  <c r="J157" i="3"/>
  <c r="I157" i="3"/>
  <c r="BC156" i="3"/>
  <c r="BB156" i="3"/>
  <c r="AY156" i="3"/>
  <c r="AX156" i="3"/>
  <c r="AW156" i="3"/>
  <c r="AU156" i="3"/>
  <c r="AT156" i="3"/>
  <c r="AS156" i="3"/>
  <c r="AQ156" i="3"/>
  <c r="AP156" i="3"/>
  <c r="AO156" i="3"/>
  <c r="AM156" i="3"/>
  <c r="AL156" i="3"/>
  <c r="AK156" i="3"/>
  <c r="AI156" i="3"/>
  <c r="AH156" i="3"/>
  <c r="AG156" i="3"/>
  <c r="AE156" i="3"/>
  <c r="AD156" i="3"/>
  <c r="AC156" i="3"/>
  <c r="AA156" i="3"/>
  <c r="Z156" i="3"/>
  <c r="Y156" i="3"/>
  <c r="W156" i="3"/>
  <c r="V156" i="3"/>
  <c r="U156" i="3"/>
  <c r="S156" i="3"/>
  <c r="R156" i="3"/>
  <c r="Q156" i="3"/>
  <c r="P156" i="3"/>
  <c r="O156" i="3"/>
  <c r="N156" i="3"/>
  <c r="M156" i="3"/>
  <c r="L156" i="3"/>
  <c r="K156" i="3"/>
  <c r="J156" i="3"/>
  <c r="I156" i="3"/>
  <c r="BC155" i="3"/>
  <c r="BB155" i="3"/>
  <c r="AX155" i="3"/>
  <c r="AW155" i="3"/>
  <c r="AT155" i="3"/>
  <c r="AS155" i="3"/>
  <c r="AP155" i="3"/>
  <c r="AO155" i="3"/>
  <c r="AL155" i="3"/>
  <c r="AK155" i="3"/>
  <c r="AH155" i="3"/>
  <c r="AG155" i="3"/>
  <c r="AD155" i="3"/>
  <c r="AC155" i="3"/>
  <c r="Z155" i="3"/>
  <c r="Y155" i="3"/>
  <c r="V155" i="3"/>
  <c r="U155" i="3"/>
  <c r="R155" i="3"/>
  <c r="Q155" i="3"/>
  <c r="N155" i="3"/>
  <c r="M155" i="3"/>
  <c r="L155" i="3"/>
  <c r="K155" i="3"/>
  <c r="J155" i="3"/>
  <c r="I155" i="3"/>
  <c r="BC154" i="3"/>
  <c r="BB154" i="3"/>
  <c r="AZ154" i="3"/>
  <c r="AX154" i="3"/>
  <c r="AW154" i="3"/>
  <c r="AV154" i="3"/>
  <c r="AT154" i="3"/>
  <c r="AS154" i="3"/>
  <c r="AR154" i="3"/>
  <c r="AP154" i="3"/>
  <c r="AO154" i="3"/>
  <c r="AN154" i="3"/>
  <c r="AL154" i="3"/>
  <c r="AK154" i="3"/>
  <c r="AJ154" i="3"/>
  <c r="AH154" i="3"/>
  <c r="AG154" i="3"/>
  <c r="AF154" i="3"/>
  <c r="AD154" i="3"/>
  <c r="AC154" i="3"/>
  <c r="AB154" i="3"/>
  <c r="Z154" i="3"/>
  <c r="Y154" i="3"/>
  <c r="X154" i="3"/>
  <c r="V154" i="3"/>
  <c r="U154" i="3"/>
  <c r="T154" i="3"/>
  <c r="R154" i="3"/>
  <c r="Q154" i="3"/>
  <c r="P154" i="3"/>
  <c r="N154" i="3"/>
  <c r="M154" i="3"/>
  <c r="L154" i="3"/>
  <c r="K154" i="3"/>
  <c r="J154" i="3"/>
  <c r="I154" i="3"/>
  <c r="BC153" i="3"/>
  <c r="BB153" i="3"/>
  <c r="AX153" i="3"/>
  <c r="AW153" i="3"/>
  <c r="AT153" i="3"/>
  <c r="AS153" i="3"/>
  <c r="AP153" i="3"/>
  <c r="AO153" i="3"/>
  <c r="AL153" i="3"/>
  <c r="AK153" i="3"/>
  <c r="AH153" i="3"/>
  <c r="AG153" i="3"/>
  <c r="AD153" i="3"/>
  <c r="AC153" i="3"/>
  <c r="Z153" i="3"/>
  <c r="Y153" i="3"/>
  <c r="V153" i="3"/>
  <c r="U153" i="3"/>
  <c r="R153" i="3"/>
  <c r="Q153" i="3"/>
  <c r="N153" i="3"/>
  <c r="M153" i="3"/>
  <c r="L153" i="3"/>
  <c r="K153" i="3"/>
  <c r="J153" i="3"/>
  <c r="I153" i="3"/>
  <c r="BC152" i="3"/>
  <c r="BB152" i="3"/>
  <c r="AX152" i="3"/>
  <c r="AW152" i="3"/>
  <c r="AT152" i="3"/>
  <c r="AS152" i="3"/>
  <c r="AP152" i="3"/>
  <c r="AO152" i="3"/>
  <c r="AL152" i="3"/>
  <c r="AK152" i="3"/>
  <c r="AH152" i="3"/>
  <c r="AG152" i="3"/>
  <c r="AD152" i="3"/>
  <c r="AC152" i="3"/>
  <c r="Z152" i="3"/>
  <c r="Y152" i="3"/>
  <c r="V152" i="3"/>
  <c r="U152" i="3"/>
  <c r="R152" i="3"/>
  <c r="Q152" i="3"/>
  <c r="N152" i="3"/>
  <c r="M152" i="3"/>
  <c r="L152" i="3"/>
  <c r="K152" i="3"/>
  <c r="J152" i="3"/>
  <c r="I152" i="3"/>
  <c r="BC151" i="3"/>
  <c r="BB151" i="3"/>
  <c r="AZ151" i="3"/>
  <c r="AX151" i="3"/>
  <c r="AW151" i="3"/>
  <c r="AV151" i="3"/>
  <c r="AT151" i="3"/>
  <c r="AS151" i="3"/>
  <c r="AR151" i="3"/>
  <c r="AP151" i="3"/>
  <c r="AO151" i="3"/>
  <c r="AN151" i="3"/>
  <c r="AL151" i="3"/>
  <c r="AK151" i="3"/>
  <c r="AJ151" i="3"/>
  <c r="AH151" i="3"/>
  <c r="AG151" i="3"/>
  <c r="AF151" i="3"/>
  <c r="AD151" i="3"/>
  <c r="AC151" i="3"/>
  <c r="AB151" i="3"/>
  <c r="Z151" i="3"/>
  <c r="Y151" i="3"/>
  <c r="U151" i="3"/>
  <c r="Q151" i="3"/>
  <c r="P151" i="3"/>
  <c r="N151" i="3"/>
  <c r="M151" i="3"/>
  <c r="L151" i="3"/>
  <c r="K151" i="3"/>
  <c r="J151" i="3"/>
  <c r="I151" i="3"/>
  <c r="BC150" i="3"/>
  <c r="BB150" i="3"/>
  <c r="AZ150" i="3"/>
  <c r="AX150" i="3"/>
  <c r="AW150" i="3"/>
  <c r="AV150" i="3"/>
  <c r="AT150" i="3"/>
  <c r="AS150" i="3"/>
  <c r="AR150" i="3"/>
  <c r="AP150" i="3"/>
  <c r="AO150" i="3"/>
  <c r="AN150" i="3"/>
  <c r="AL150" i="3"/>
  <c r="AK150" i="3"/>
  <c r="AJ150" i="3"/>
  <c r="AH150" i="3"/>
  <c r="AG150" i="3"/>
  <c r="AF150" i="3"/>
  <c r="AD150" i="3"/>
  <c r="AC150" i="3"/>
  <c r="AB150" i="3"/>
  <c r="Z150" i="3"/>
  <c r="Y150" i="3"/>
  <c r="X150" i="3"/>
  <c r="V150" i="3"/>
  <c r="U150" i="3"/>
  <c r="T150" i="3"/>
  <c r="R150" i="3"/>
  <c r="Q150" i="3"/>
  <c r="P150" i="3"/>
  <c r="N150" i="3"/>
  <c r="M150" i="3"/>
  <c r="L150" i="3"/>
  <c r="K150" i="3"/>
  <c r="J150" i="3"/>
  <c r="I150" i="3"/>
  <c r="BC149" i="3"/>
  <c r="BB149" i="3"/>
  <c r="AX149" i="3"/>
  <c r="AW149" i="3"/>
  <c r="AT149" i="3"/>
  <c r="AS149" i="3"/>
  <c r="AP149" i="3"/>
  <c r="AO149" i="3"/>
  <c r="AL149" i="3"/>
  <c r="AK149" i="3"/>
  <c r="AH149" i="3"/>
  <c r="AG149" i="3"/>
  <c r="AD149" i="3"/>
  <c r="AC149" i="3"/>
  <c r="Z149" i="3"/>
  <c r="Y149" i="3"/>
  <c r="U149" i="3"/>
  <c r="Q149" i="3"/>
  <c r="N149" i="3"/>
  <c r="M149" i="3"/>
  <c r="L149" i="3"/>
  <c r="K149" i="3"/>
  <c r="J149" i="3"/>
  <c r="I149" i="3"/>
  <c r="BC148" i="3"/>
  <c r="BB148" i="3"/>
  <c r="AZ148" i="3"/>
  <c r="AX148" i="3"/>
  <c r="AW148" i="3"/>
  <c r="AV148" i="3"/>
  <c r="AT148" i="3"/>
  <c r="AS148" i="3"/>
  <c r="AR148" i="3"/>
  <c r="AP148" i="3"/>
  <c r="AO148" i="3"/>
  <c r="AN148" i="3"/>
  <c r="AL148" i="3"/>
  <c r="AK148" i="3"/>
  <c r="AJ148" i="3"/>
  <c r="AH148" i="3"/>
  <c r="AG148" i="3"/>
  <c r="AF148" i="3"/>
  <c r="AD148" i="3"/>
  <c r="AC148" i="3"/>
  <c r="AB148" i="3"/>
  <c r="Z148" i="3"/>
  <c r="Y148" i="3"/>
  <c r="X148" i="3"/>
  <c r="V148" i="3"/>
  <c r="U148" i="3"/>
  <c r="T148" i="3"/>
  <c r="R148" i="3"/>
  <c r="Q148" i="3"/>
  <c r="P148" i="3"/>
  <c r="N148" i="3"/>
  <c r="M148" i="3"/>
  <c r="L148" i="3"/>
  <c r="K148" i="3"/>
  <c r="J148" i="3"/>
  <c r="I148" i="3"/>
  <c r="BC147" i="3"/>
  <c r="BB147" i="3"/>
  <c r="AZ147" i="3"/>
  <c r="AY147" i="3"/>
  <c r="AX147" i="3"/>
  <c r="AW147" i="3"/>
  <c r="AV147" i="3"/>
  <c r="AU147" i="3"/>
  <c r="AT147" i="3"/>
  <c r="AS147" i="3"/>
  <c r="AR147" i="3"/>
  <c r="AQ147" i="3"/>
  <c r="AP147" i="3"/>
  <c r="AO147" i="3"/>
  <c r="AN147" i="3"/>
  <c r="AM147" i="3"/>
  <c r="AL147" i="3"/>
  <c r="AK147" i="3"/>
  <c r="AJ147" i="3"/>
  <c r="AI147" i="3"/>
  <c r="AH147" i="3"/>
  <c r="AG147" i="3"/>
  <c r="AF147" i="3"/>
  <c r="AE147" i="3"/>
  <c r="AD147" i="3"/>
  <c r="AC147" i="3"/>
  <c r="AB147" i="3"/>
  <c r="AA147" i="3"/>
  <c r="Z147" i="3"/>
  <c r="Y147" i="3"/>
  <c r="V147" i="3"/>
  <c r="U147" i="3"/>
  <c r="R147" i="3"/>
  <c r="Q147" i="3"/>
  <c r="P147" i="3"/>
  <c r="O147" i="3"/>
  <c r="M147" i="3"/>
  <c r="L147" i="3"/>
  <c r="K147" i="3"/>
  <c r="J147" i="3"/>
  <c r="I147" i="3"/>
  <c r="BC146" i="3"/>
  <c r="BB146" i="3"/>
  <c r="AY146" i="3"/>
  <c r="AX146" i="3"/>
  <c r="AW146" i="3"/>
  <c r="AU146" i="3"/>
  <c r="AT146" i="3"/>
  <c r="AS146" i="3"/>
  <c r="AQ146" i="3"/>
  <c r="AP146" i="3"/>
  <c r="AO146" i="3"/>
  <c r="AM146" i="3"/>
  <c r="AL146" i="3"/>
  <c r="AK146" i="3"/>
  <c r="AI146" i="3"/>
  <c r="AH146" i="3"/>
  <c r="AG146" i="3"/>
  <c r="AE146" i="3"/>
  <c r="AD146" i="3"/>
  <c r="AC146" i="3"/>
  <c r="AA146" i="3"/>
  <c r="Z146" i="3"/>
  <c r="Y146" i="3"/>
  <c r="W146" i="3"/>
  <c r="V146" i="3"/>
  <c r="U146" i="3"/>
  <c r="S146" i="3"/>
  <c r="R146" i="3"/>
  <c r="Q146" i="3"/>
  <c r="P146" i="3"/>
  <c r="O146" i="3"/>
  <c r="N146" i="3"/>
  <c r="M146" i="3"/>
  <c r="L146" i="3"/>
  <c r="K146" i="3"/>
  <c r="J146" i="3"/>
  <c r="I146" i="3"/>
  <c r="BC145" i="3"/>
  <c r="BB145" i="3"/>
  <c r="AZ145" i="3"/>
  <c r="AY145" i="3"/>
  <c r="AX145" i="3"/>
  <c r="AW145" i="3"/>
  <c r="AV145" i="3"/>
  <c r="AU145" i="3"/>
  <c r="AT145" i="3"/>
  <c r="AS145" i="3"/>
  <c r="AR145" i="3"/>
  <c r="AQ145" i="3"/>
  <c r="AP145" i="3"/>
  <c r="AO145" i="3"/>
  <c r="AN145" i="3"/>
  <c r="AM145" i="3"/>
  <c r="AL145" i="3"/>
  <c r="AK145" i="3"/>
  <c r="AJ145" i="3"/>
  <c r="AI145" i="3"/>
  <c r="AH145" i="3"/>
  <c r="AG145" i="3"/>
  <c r="AF145" i="3"/>
  <c r="AE145" i="3"/>
  <c r="AD145" i="3"/>
  <c r="AC145" i="3"/>
  <c r="AB145" i="3"/>
  <c r="AA145" i="3"/>
  <c r="Z145" i="3"/>
  <c r="Y145" i="3"/>
  <c r="X145" i="3"/>
  <c r="W145" i="3"/>
  <c r="V145" i="3"/>
  <c r="U145" i="3"/>
  <c r="T145" i="3"/>
  <c r="S145" i="3"/>
  <c r="R145" i="3"/>
  <c r="Q145" i="3"/>
  <c r="P145" i="3"/>
  <c r="O145" i="3"/>
  <c r="N145" i="3"/>
  <c r="M145" i="3"/>
  <c r="L145" i="3"/>
  <c r="K145" i="3"/>
  <c r="J145" i="3"/>
  <c r="I145" i="3"/>
  <c r="BC144" i="3"/>
  <c r="BB144" i="3"/>
  <c r="AZ144" i="3"/>
  <c r="AX144" i="3"/>
  <c r="AW144" i="3"/>
  <c r="AV144" i="3"/>
  <c r="AT144" i="3"/>
  <c r="AS144" i="3"/>
  <c r="AR144" i="3"/>
  <c r="AP144" i="3"/>
  <c r="AO144" i="3"/>
  <c r="AN144" i="3"/>
  <c r="AL144" i="3"/>
  <c r="AK144" i="3"/>
  <c r="AJ144" i="3"/>
  <c r="AH144" i="3"/>
  <c r="AG144" i="3"/>
  <c r="AF144" i="3"/>
  <c r="AD144" i="3"/>
  <c r="AC144" i="3"/>
  <c r="AB144" i="3"/>
  <c r="Z144" i="3"/>
  <c r="Y144" i="3"/>
  <c r="X144" i="3"/>
  <c r="V144" i="3"/>
  <c r="U144" i="3"/>
  <c r="T144" i="3"/>
  <c r="R144" i="3"/>
  <c r="Q144" i="3"/>
  <c r="P144" i="3"/>
  <c r="N144" i="3"/>
  <c r="M144" i="3"/>
  <c r="L144" i="3"/>
  <c r="K144" i="3"/>
  <c r="J144" i="3"/>
  <c r="I144" i="3"/>
  <c r="BC143" i="3"/>
  <c r="BB143" i="3"/>
  <c r="AX143" i="3"/>
  <c r="AW143" i="3"/>
  <c r="AT143" i="3"/>
  <c r="AS143" i="3"/>
  <c r="AP143" i="3"/>
  <c r="AO143" i="3"/>
  <c r="AL143" i="3"/>
  <c r="AK143" i="3"/>
  <c r="AH143" i="3"/>
  <c r="AG143" i="3"/>
  <c r="AD143" i="3"/>
  <c r="AC143" i="3"/>
  <c r="Z143" i="3"/>
  <c r="Y143" i="3"/>
  <c r="V143" i="3"/>
  <c r="U143" i="3"/>
  <c r="R143" i="3"/>
  <c r="Q143" i="3"/>
  <c r="N143" i="3"/>
  <c r="M143" i="3"/>
  <c r="L143" i="3"/>
  <c r="K143" i="3"/>
  <c r="J143" i="3"/>
  <c r="I143" i="3"/>
  <c r="BC142" i="3"/>
  <c r="BB142" i="3"/>
  <c r="AZ142" i="3"/>
  <c r="AY142" i="3"/>
  <c r="AX142" i="3"/>
  <c r="AW142" i="3"/>
  <c r="AV142" i="3"/>
  <c r="AU142" i="3"/>
  <c r="AT142" i="3"/>
  <c r="AS142" i="3"/>
  <c r="AR142" i="3"/>
  <c r="AQ142" i="3"/>
  <c r="AP142" i="3"/>
  <c r="AN142" i="3"/>
  <c r="AM142" i="3"/>
  <c r="AL142" i="3"/>
  <c r="AK142" i="3"/>
  <c r="AJ142" i="3"/>
  <c r="AI142" i="3"/>
  <c r="AH142" i="3"/>
  <c r="AG142" i="3"/>
  <c r="AF142" i="3"/>
  <c r="AE142" i="3"/>
  <c r="AD142" i="3"/>
  <c r="AC142" i="3"/>
  <c r="AB142" i="3"/>
  <c r="AA142" i="3"/>
  <c r="Z142" i="3"/>
  <c r="Y142" i="3"/>
  <c r="X142" i="3"/>
  <c r="W142" i="3"/>
  <c r="V142" i="3"/>
  <c r="U142" i="3"/>
  <c r="T142" i="3"/>
  <c r="S142" i="3"/>
  <c r="R142" i="3"/>
  <c r="Q142" i="3"/>
  <c r="P142" i="3"/>
  <c r="O142" i="3"/>
  <c r="N142" i="3"/>
  <c r="M142" i="3"/>
  <c r="L142" i="3"/>
  <c r="K142" i="3"/>
  <c r="J142" i="3"/>
  <c r="I142" i="3"/>
  <c r="BC141" i="3"/>
  <c r="BB141" i="3"/>
  <c r="AZ141" i="3"/>
  <c r="AY141" i="3"/>
  <c r="AX141" i="3"/>
  <c r="AW141" i="3"/>
  <c r="AV141" i="3"/>
  <c r="AU141" i="3"/>
  <c r="AT141" i="3"/>
  <c r="AS141" i="3"/>
  <c r="AR141" i="3"/>
  <c r="AQ141" i="3"/>
  <c r="AO141" i="3"/>
  <c r="AN141" i="3"/>
  <c r="AM141" i="3"/>
  <c r="AL141" i="3"/>
  <c r="AK141" i="3"/>
  <c r="AJ141" i="3"/>
  <c r="AI141" i="3"/>
  <c r="AH141" i="3"/>
  <c r="AG141" i="3"/>
  <c r="AF141" i="3"/>
  <c r="AE141" i="3"/>
  <c r="AD141" i="3"/>
  <c r="AC141" i="3"/>
  <c r="AB141" i="3"/>
  <c r="AA141" i="3"/>
  <c r="Z141" i="3"/>
  <c r="Y141" i="3"/>
  <c r="X141" i="3"/>
  <c r="W141" i="3"/>
  <c r="V141" i="3"/>
  <c r="U141" i="3"/>
  <c r="T141" i="3"/>
  <c r="S141" i="3"/>
  <c r="R141" i="3"/>
  <c r="Q141" i="3"/>
  <c r="P141" i="3"/>
  <c r="O141" i="3"/>
  <c r="N141" i="3"/>
  <c r="M141" i="3"/>
  <c r="L141" i="3"/>
  <c r="K141" i="3"/>
  <c r="J141" i="3"/>
  <c r="I141" i="3"/>
  <c r="BC140" i="3"/>
  <c r="BB140" i="3"/>
  <c r="AZ140" i="3"/>
  <c r="AY140" i="3"/>
  <c r="AX140" i="3"/>
  <c r="AW140" i="3"/>
  <c r="AV140" i="3"/>
  <c r="AU140" i="3"/>
  <c r="AT140" i="3"/>
  <c r="AS140" i="3"/>
  <c r="AR140" i="3"/>
  <c r="AQ140" i="3"/>
  <c r="AP140" i="3"/>
  <c r="AO140" i="3"/>
  <c r="AN140" i="3"/>
  <c r="AM140" i="3"/>
  <c r="AL140" i="3"/>
  <c r="AK140" i="3"/>
  <c r="AJ140" i="3"/>
  <c r="AI140" i="3"/>
  <c r="AH140" i="3"/>
  <c r="AG140" i="3"/>
  <c r="AF140" i="3"/>
  <c r="AE140" i="3"/>
  <c r="AD140" i="3"/>
  <c r="AC140" i="3"/>
  <c r="AB140" i="3"/>
  <c r="AA140" i="3"/>
  <c r="Z140" i="3"/>
  <c r="Y140" i="3"/>
  <c r="X140" i="3"/>
  <c r="W140" i="3"/>
  <c r="V140" i="3"/>
  <c r="U140" i="3"/>
  <c r="T140" i="3"/>
  <c r="S140" i="3"/>
  <c r="R140" i="3"/>
  <c r="Q140" i="3"/>
  <c r="P140" i="3"/>
  <c r="O140" i="3"/>
  <c r="N140" i="3"/>
  <c r="M140" i="3"/>
  <c r="L140" i="3"/>
  <c r="K140" i="3"/>
  <c r="J140" i="3"/>
  <c r="I140" i="3"/>
  <c r="BC139" i="3"/>
  <c r="BB139" i="3"/>
  <c r="AX139" i="3"/>
  <c r="AW139" i="3"/>
  <c r="AT139" i="3"/>
  <c r="AS139" i="3"/>
  <c r="AP139" i="3"/>
  <c r="AO139" i="3"/>
  <c r="AL139" i="3"/>
  <c r="AK139" i="3"/>
  <c r="AH139" i="3"/>
  <c r="AG139" i="3"/>
  <c r="AD139" i="3"/>
  <c r="AC139" i="3"/>
  <c r="Z139" i="3"/>
  <c r="Y139" i="3"/>
  <c r="V139" i="3"/>
  <c r="U139" i="3"/>
  <c r="R139" i="3"/>
  <c r="Q139" i="3"/>
  <c r="N139" i="3"/>
  <c r="M139" i="3"/>
  <c r="L139" i="3"/>
  <c r="K139" i="3"/>
  <c r="J139" i="3"/>
  <c r="I139" i="3"/>
  <c r="BC138" i="3"/>
  <c r="BB138" i="3"/>
  <c r="AZ138" i="3"/>
  <c r="AY138" i="3"/>
  <c r="AX138" i="3"/>
  <c r="AW138" i="3"/>
  <c r="AV138" i="3"/>
  <c r="AU138" i="3"/>
  <c r="AT138" i="3"/>
  <c r="AS138" i="3"/>
  <c r="AR138" i="3"/>
  <c r="AQ138" i="3"/>
  <c r="AP138" i="3"/>
  <c r="AO138" i="3"/>
  <c r="AN138" i="3"/>
  <c r="AM138" i="3"/>
  <c r="AL138" i="3"/>
  <c r="AK138" i="3"/>
  <c r="AJ138" i="3"/>
  <c r="AI138" i="3"/>
  <c r="AH138" i="3"/>
  <c r="AG138" i="3"/>
  <c r="AF138" i="3"/>
  <c r="AE138" i="3"/>
  <c r="AD138" i="3"/>
  <c r="AC138" i="3"/>
  <c r="AB138" i="3"/>
  <c r="AA138" i="3"/>
  <c r="Z138" i="3"/>
  <c r="Y138" i="3"/>
  <c r="X138" i="3"/>
  <c r="W138" i="3"/>
  <c r="V138" i="3"/>
  <c r="U138" i="3"/>
  <c r="T138" i="3"/>
  <c r="S138" i="3"/>
  <c r="R138" i="3"/>
  <c r="Q138" i="3"/>
  <c r="P138" i="3"/>
  <c r="O138" i="3"/>
  <c r="N138" i="3"/>
  <c r="M138" i="3"/>
  <c r="L138" i="3"/>
  <c r="K138" i="3"/>
  <c r="J138" i="3"/>
  <c r="I138" i="3"/>
  <c r="BC137" i="3"/>
  <c r="BB137" i="3"/>
  <c r="AY137" i="3"/>
  <c r="AX137" i="3"/>
  <c r="AW137" i="3"/>
  <c r="AU137" i="3"/>
  <c r="AT137" i="3"/>
  <c r="AS137" i="3"/>
  <c r="AQ137" i="3"/>
  <c r="AP137" i="3"/>
  <c r="AO137" i="3"/>
  <c r="AM137" i="3"/>
  <c r="AL137" i="3"/>
  <c r="AK137" i="3"/>
  <c r="AI137" i="3"/>
  <c r="AH137" i="3"/>
  <c r="AG137" i="3"/>
  <c r="AE137" i="3"/>
  <c r="AD137" i="3"/>
  <c r="AC137" i="3"/>
  <c r="AA137" i="3"/>
  <c r="Z137" i="3"/>
  <c r="Y137" i="3"/>
  <c r="W137" i="3"/>
  <c r="V137" i="3"/>
  <c r="U137" i="3"/>
  <c r="S137" i="3"/>
  <c r="R137" i="3"/>
  <c r="Q137" i="3"/>
  <c r="P137" i="3"/>
  <c r="O137" i="3"/>
  <c r="N137" i="3"/>
  <c r="M137" i="3"/>
  <c r="L137" i="3"/>
  <c r="K137" i="3"/>
  <c r="J137" i="3"/>
  <c r="I137" i="3"/>
  <c r="BC136" i="3"/>
  <c r="BB136" i="3"/>
  <c r="AX136" i="3"/>
  <c r="AW136" i="3"/>
  <c r="AT136" i="3"/>
  <c r="AS136" i="3"/>
  <c r="AP136" i="3"/>
  <c r="AO136" i="3"/>
  <c r="AL136" i="3"/>
  <c r="AK136" i="3"/>
  <c r="AH136" i="3"/>
  <c r="AG136" i="3"/>
  <c r="AD136" i="3"/>
  <c r="AC136" i="3"/>
  <c r="Z136" i="3"/>
  <c r="Y136" i="3"/>
  <c r="V136" i="3"/>
  <c r="U136" i="3"/>
  <c r="R136" i="3"/>
  <c r="Q136" i="3"/>
  <c r="N136" i="3"/>
  <c r="M136" i="3"/>
  <c r="L136" i="3"/>
  <c r="K136" i="3"/>
  <c r="J136" i="3"/>
  <c r="I136" i="3"/>
  <c r="BC135" i="3"/>
  <c r="BB135" i="3"/>
  <c r="AZ135" i="3"/>
  <c r="AX135" i="3"/>
  <c r="AW135" i="3"/>
  <c r="AV135" i="3"/>
  <c r="AT135" i="3"/>
  <c r="AS135" i="3"/>
  <c r="AR135" i="3"/>
  <c r="AP135" i="3"/>
  <c r="AO135" i="3"/>
  <c r="AN135" i="3"/>
  <c r="AL135" i="3"/>
  <c r="AK135" i="3"/>
  <c r="AJ135" i="3"/>
  <c r="AH135" i="3"/>
  <c r="AG135" i="3"/>
  <c r="AF135" i="3"/>
  <c r="AD135" i="3"/>
  <c r="AC135" i="3"/>
  <c r="AB135" i="3"/>
  <c r="Z135" i="3"/>
  <c r="Y135" i="3"/>
  <c r="U135" i="3"/>
  <c r="Q135" i="3"/>
  <c r="P135" i="3"/>
  <c r="N135" i="3"/>
  <c r="M135" i="3"/>
  <c r="L135" i="3"/>
  <c r="K135" i="3"/>
  <c r="J135" i="3"/>
  <c r="I135" i="3"/>
  <c r="BC134" i="3"/>
  <c r="BB134" i="3"/>
  <c r="AZ134" i="3"/>
  <c r="AY134" i="3"/>
  <c r="AX134" i="3"/>
  <c r="AW134" i="3"/>
  <c r="AV134" i="3"/>
  <c r="AU134" i="3"/>
  <c r="AT134" i="3"/>
  <c r="AS134" i="3"/>
  <c r="AR134" i="3"/>
  <c r="AQ134" i="3"/>
  <c r="AP134" i="3"/>
  <c r="AO134" i="3"/>
  <c r="AN134" i="3"/>
  <c r="AM134" i="3"/>
  <c r="AL134" i="3"/>
  <c r="AK134" i="3"/>
  <c r="AJ134" i="3"/>
  <c r="AI134" i="3"/>
  <c r="AH134" i="3"/>
  <c r="AG134" i="3"/>
  <c r="AF134" i="3"/>
  <c r="AE134" i="3"/>
  <c r="AD134" i="3"/>
  <c r="AC134" i="3"/>
  <c r="AB134" i="3"/>
  <c r="AA134" i="3"/>
  <c r="Z134" i="3"/>
  <c r="Y134" i="3"/>
  <c r="X134" i="3"/>
  <c r="W134" i="3"/>
  <c r="U134" i="3"/>
  <c r="T134" i="3"/>
  <c r="S134" i="3"/>
  <c r="R134" i="3"/>
  <c r="Q134" i="3"/>
  <c r="P134" i="3"/>
  <c r="O134" i="3"/>
  <c r="N134" i="3"/>
  <c r="M134" i="3"/>
  <c r="L134" i="3"/>
  <c r="K134" i="3"/>
  <c r="J134" i="3"/>
  <c r="I134" i="3"/>
  <c r="BC133" i="3"/>
  <c r="BB133" i="3"/>
  <c r="AZ133" i="3"/>
  <c r="AY133" i="3"/>
  <c r="AX133" i="3"/>
  <c r="AW133" i="3"/>
  <c r="AV133" i="3"/>
  <c r="AU133" i="3"/>
  <c r="AT133" i="3"/>
  <c r="AS133" i="3"/>
  <c r="AR133" i="3"/>
  <c r="AQ133" i="3"/>
  <c r="AP133" i="3"/>
  <c r="AO133" i="3"/>
  <c r="AN133" i="3"/>
  <c r="AM133" i="3"/>
  <c r="AL133" i="3"/>
  <c r="AK133" i="3"/>
  <c r="AJ133" i="3"/>
  <c r="AI133" i="3"/>
  <c r="AH133" i="3"/>
  <c r="AG133" i="3"/>
  <c r="AF133" i="3"/>
  <c r="AE133" i="3"/>
  <c r="AD133" i="3"/>
  <c r="AC133" i="3"/>
  <c r="AB133" i="3"/>
  <c r="AA133" i="3"/>
  <c r="Z133" i="3"/>
  <c r="Y133" i="3"/>
  <c r="W133" i="3"/>
  <c r="V133" i="3"/>
  <c r="U133" i="3"/>
  <c r="S133" i="3"/>
  <c r="R133" i="3"/>
  <c r="Q133" i="3"/>
  <c r="P133" i="3"/>
  <c r="O133" i="3"/>
  <c r="N133" i="3"/>
  <c r="M133" i="3"/>
  <c r="L133" i="3"/>
  <c r="K133" i="3"/>
  <c r="J133" i="3"/>
  <c r="I133" i="3"/>
  <c r="BC132" i="3"/>
  <c r="BB132" i="3"/>
  <c r="AZ132" i="3"/>
  <c r="AY132" i="3"/>
  <c r="AX132" i="3"/>
  <c r="AW132" i="3"/>
  <c r="AV132" i="3"/>
  <c r="AU132" i="3"/>
  <c r="AT132" i="3"/>
  <c r="AS132" i="3"/>
  <c r="AR132" i="3"/>
  <c r="AQ132" i="3"/>
  <c r="AP132" i="3"/>
  <c r="AO132" i="3"/>
  <c r="AN132" i="3"/>
  <c r="AM132" i="3"/>
  <c r="AL132" i="3"/>
  <c r="AK132" i="3"/>
  <c r="AJ132" i="3"/>
  <c r="AI132" i="3"/>
  <c r="AH132" i="3"/>
  <c r="AG132" i="3"/>
  <c r="AF132" i="3"/>
  <c r="AE132" i="3"/>
  <c r="AD132" i="3"/>
  <c r="AC132" i="3"/>
  <c r="AB132" i="3"/>
  <c r="AA132" i="3"/>
  <c r="Z132" i="3"/>
  <c r="Y132" i="3"/>
  <c r="X132" i="3"/>
  <c r="W132" i="3"/>
  <c r="V132" i="3"/>
  <c r="U132" i="3"/>
  <c r="T132" i="3"/>
  <c r="S132" i="3"/>
  <c r="R132" i="3"/>
  <c r="Q132" i="3"/>
  <c r="P132" i="3"/>
  <c r="O132" i="3"/>
  <c r="N132" i="3"/>
  <c r="M132" i="3"/>
  <c r="L132" i="3"/>
  <c r="K132" i="3"/>
  <c r="J132" i="3"/>
  <c r="I132" i="3"/>
  <c r="BC131" i="3"/>
  <c r="BB131" i="3"/>
  <c r="AZ131" i="3"/>
  <c r="AX131" i="3"/>
  <c r="AW131" i="3"/>
  <c r="AV131" i="3"/>
  <c r="AT131" i="3"/>
  <c r="AS131" i="3"/>
  <c r="AR131" i="3"/>
  <c r="AP131" i="3"/>
  <c r="AO131" i="3"/>
  <c r="AN131" i="3"/>
  <c r="AL131" i="3"/>
  <c r="AK131" i="3"/>
  <c r="AJ131" i="3"/>
  <c r="AH131" i="3"/>
  <c r="AG131" i="3"/>
  <c r="AF131" i="3"/>
  <c r="AD131" i="3"/>
  <c r="AC131" i="3"/>
  <c r="AB131" i="3"/>
  <c r="Z131" i="3"/>
  <c r="Y131" i="3"/>
  <c r="U131" i="3"/>
  <c r="Q131" i="3"/>
  <c r="P131" i="3"/>
  <c r="N131" i="3"/>
  <c r="M131" i="3"/>
  <c r="L131" i="3"/>
  <c r="K131" i="3"/>
  <c r="J131" i="3"/>
  <c r="I131" i="3"/>
  <c r="BC130" i="3"/>
  <c r="BB130" i="3"/>
  <c r="AZ130" i="3"/>
  <c r="AX130" i="3"/>
  <c r="AW130" i="3"/>
  <c r="AV130" i="3"/>
  <c r="AT130" i="3"/>
  <c r="AS130" i="3"/>
  <c r="AR130" i="3"/>
  <c r="AP130" i="3"/>
  <c r="AO130" i="3"/>
  <c r="AN130" i="3"/>
  <c r="AL130" i="3"/>
  <c r="AK130" i="3"/>
  <c r="AJ130" i="3"/>
  <c r="AH130" i="3"/>
  <c r="AG130" i="3"/>
  <c r="AF130" i="3"/>
  <c r="AD130" i="3"/>
  <c r="AC130" i="3"/>
  <c r="AB130" i="3"/>
  <c r="Z130" i="3"/>
  <c r="Y130" i="3"/>
  <c r="X130" i="3"/>
  <c r="V130" i="3"/>
  <c r="U130" i="3"/>
  <c r="T130" i="3"/>
  <c r="R130" i="3"/>
  <c r="Q130" i="3"/>
  <c r="P130" i="3"/>
  <c r="N130" i="3"/>
  <c r="M130" i="3"/>
  <c r="L130" i="3"/>
  <c r="K130" i="3"/>
  <c r="J130" i="3"/>
  <c r="I130" i="3"/>
  <c r="BC129" i="3"/>
  <c r="BB129" i="3"/>
  <c r="AZ129" i="3"/>
  <c r="AX129" i="3"/>
  <c r="AW129" i="3"/>
  <c r="AV129" i="3"/>
  <c r="AT129" i="3"/>
  <c r="AS129" i="3"/>
  <c r="AR129" i="3"/>
  <c r="AP129" i="3"/>
  <c r="AO129" i="3"/>
  <c r="AN129" i="3"/>
  <c r="AL129" i="3"/>
  <c r="AK129" i="3"/>
  <c r="AJ129" i="3"/>
  <c r="AH129" i="3"/>
  <c r="AG129" i="3"/>
  <c r="AF129" i="3"/>
  <c r="AD129" i="3"/>
  <c r="AC129" i="3"/>
  <c r="AB129" i="3"/>
  <c r="Z129" i="3"/>
  <c r="Y129" i="3"/>
  <c r="V129" i="3"/>
  <c r="U129" i="3"/>
  <c r="R129" i="3"/>
  <c r="Q129" i="3"/>
  <c r="P129" i="3"/>
  <c r="N129" i="3"/>
  <c r="M129" i="3"/>
  <c r="L129" i="3"/>
  <c r="K129" i="3"/>
  <c r="J129" i="3"/>
  <c r="I129" i="3"/>
  <c r="BC128" i="3"/>
  <c r="BB128" i="3"/>
  <c r="AX128" i="3"/>
  <c r="AW128" i="3"/>
  <c r="AT128" i="3"/>
  <c r="AS128" i="3"/>
  <c r="AP128" i="3"/>
  <c r="AO128" i="3"/>
  <c r="AL128" i="3"/>
  <c r="AK128" i="3"/>
  <c r="AH128" i="3"/>
  <c r="AG128" i="3"/>
  <c r="AD128" i="3"/>
  <c r="AC128" i="3"/>
  <c r="Z128" i="3"/>
  <c r="Y128" i="3"/>
  <c r="U128" i="3"/>
  <c r="Q128" i="3"/>
  <c r="N128" i="3"/>
  <c r="M128" i="3"/>
  <c r="L128" i="3"/>
  <c r="K128" i="3"/>
  <c r="J128" i="3"/>
  <c r="I128" i="3"/>
  <c r="BC127" i="3"/>
  <c r="BB127" i="3"/>
  <c r="AZ127" i="3"/>
  <c r="AY127" i="3"/>
  <c r="AX127" i="3"/>
  <c r="AW127" i="3"/>
  <c r="AV127" i="3"/>
  <c r="AU127" i="3"/>
  <c r="AT127" i="3"/>
  <c r="AS127" i="3"/>
  <c r="AR127" i="3"/>
  <c r="AQ127" i="3"/>
  <c r="AP127" i="3"/>
  <c r="AO127" i="3"/>
  <c r="AN127" i="3"/>
  <c r="AM127" i="3"/>
  <c r="AL127" i="3"/>
  <c r="AK127" i="3"/>
  <c r="AJ127" i="3"/>
  <c r="AI127" i="3"/>
  <c r="AH127" i="3"/>
  <c r="AG127" i="3"/>
  <c r="AF127" i="3"/>
  <c r="AE127" i="3"/>
  <c r="AD127" i="3"/>
  <c r="AC127" i="3"/>
  <c r="AB127" i="3"/>
  <c r="AA127" i="3"/>
  <c r="Z127" i="3"/>
  <c r="Y127" i="3"/>
  <c r="X127" i="3"/>
  <c r="W127" i="3"/>
  <c r="V127" i="3"/>
  <c r="U127" i="3"/>
  <c r="T127" i="3"/>
  <c r="S127" i="3"/>
  <c r="R127" i="3"/>
  <c r="Q127" i="3"/>
  <c r="P127" i="3"/>
  <c r="O127" i="3"/>
  <c r="N127" i="3"/>
  <c r="M127" i="3"/>
  <c r="L127" i="3"/>
  <c r="K127" i="3"/>
  <c r="J127" i="3"/>
  <c r="I127" i="3"/>
  <c r="BC126" i="3"/>
  <c r="BB126" i="3"/>
  <c r="AZ126" i="3"/>
  <c r="AX126" i="3"/>
  <c r="AW126" i="3"/>
  <c r="AV126" i="3"/>
  <c r="AT126" i="3"/>
  <c r="AS126" i="3"/>
  <c r="AR126" i="3"/>
  <c r="AP126" i="3"/>
  <c r="AO126" i="3"/>
  <c r="AN126" i="3"/>
  <c r="AL126" i="3"/>
  <c r="AK126" i="3"/>
  <c r="AJ126" i="3"/>
  <c r="AH126" i="3"/>
  <c r="AG126" i="3"/>
  <c r="AF126" i="3"/>
  <c r="AD126" i="3"/>
  <c r="AC126" i="3"/>
  <c r="AB126" i="3"/>
  <c r="Z126" i="3"/>
  <c r="Y126" i="3"/>
  <c r="U126" i="3"/>
  <c r="Q126" i="3"/>
  <c r="P126" i="3"/>
  <c r="N126" i="3"/>
  <c r="M126" i="3"/>
  <c r="L126" i="3"/>
  <c r="K126" i="3"/>
  <c r="J126" i="3"/>
  <c r="I126" i="3"/>
  <c r="BC125" i="3"/>
  <c r="BB125" i="3"/>
  <c r="AX125" i="3"/>
  <c r="AW125" i="3"/>
  <c r="AT125" i="3"/>
  <c r="AS125" i="3"/>
  <c r="AP125" i="3"/>
  <c r="AO125" i="3"/>
  <c r="AL125" i="3"/>
  <c r="AK125" i="3"/>
  <c r="AH125" i="3"/>
  <c r="AG125" i="3"/>
  <c r="AD125" i="3"/>
  <c r="AC125" i="3"/>
  <c r="Z125" i="3"/>
  <c r="Y125" i="3"/>
  <c r="U125" i="3"/>
  <c r="Q125" i="3"/>
  <c r="N125" i="3"/>
  <c r="M125" i="3"/>
  <c r="L125" i="3"/>
  <c r="K125" i="3"/>
  <c r="J125" i="3"/>
  <c r="I125" i="3"/>
  <c r="BC124" i="3"/>
  <c r="BB124" i="3"/>
  <c r="AX124" i="3"/>
  <c r="AW124" i="3"/>
  <c r="AT124" i="3"/>
  <c r="AS124" i="3"/>
  <c r="AP124" i="3"/>
  <c r="AO124" i="3"/>
  <c r="AL124" i="3"/>
  <c r="AK124" i="3"/>
  <c r="AH124" i="3"/>
  <c r="AG124" i="3"/>
  <c r="AD124" i="3"/>
  <c r="AC124" i="3"/>
  <c r="Z124" i="3"/>
  <c r="Y124" i="3"/>
  <c r="V124" i="3"/>
  <c r="U124" i="3"/>
  <c r="R124" i="3"/>
  <c r="Q124" i="3"/>
  <c r="N124" i="3"/>
  <c r="M124" i="3"/>
  <c r="L124" i="3"/>
  <c r="K124" i="3"/>
  <c r="J124" i="3"/>
  <c r="I124" i="3"/>
  <c r="BC123" i="3"/>
  <c r="BB123" i="3"/>
  <c r="AZ123" i="3"/>
  <c r="AX123" i="3"/>
  <c r="AW123" i="3"/>
  <c r="AV123" i="3"/>
  <c r="AT123" i="3"/>
  <c r="AS123" i="3"/>
  <c r="AR123" i="3"/>
  <c r="AP123" i="3"/>
  <c r="AO123" i="3"/>
  <c r="AN123" i="3"/>
  <c r="AL123" i="3"/>
  <c r="AK123" i="3"/>
  <c r="AJ123" i="3"/>
  <c r="AH123" i="3"/>
  <c r="AG123" i="3"/>
  <c r="AF123" i="3"/>
  <c r="AD123" i="3"/>
  <c r="AC123" i="3"/>
  <c r="AB123" i="3"/>
  <c r="Z123" i="3"/>
  <c r="Y123" i="3"/>
  <c r="X123" i="3"/>
  <c r="V123" i="3"/>
  <c r="U123" i="3"/>
  <c r="T123" i="3"/>
  <c r="R123" i="3"/>
  <c r="Q123" i="3"/>
  <c r="P123" i="3"/>
  <c r="N123" i="3"/>
  <c r="M123" i="3"/>
  <c r="L123" i="3"/>
  <c r="K123" i="3"/>
  <c r="J123" i="3"/>
  <c r="I123" i="3"/>
  <c r="BC122" i="3"/>
  <c r="BB122" i="3"/>
  <c r="AZ122" i="3"/>
  <c r="AY122" i="3"/>
  <c r="AX122" i="3"/>
  <c r="AW122" i="3"/>
  <c r="AV122" i="3"/>
  <c r="AU122" i="3"/>
  <c r="AT122" i="3"/>
  <c r="AS122" i="3"/>
  <c r="AR122" i="3"/>
  <c r="AQ122" i="3"/>
  <c r="AP122" i="3"/>
  <c r="AO122" i="3"/>
  <c r="AN122" i="3"/>
  <c r="AM122" i="3"/>
  <c r="AL122" i="3"/>
  <c r="AK122" i="3"/>
  <c r="AJ122" i="3"/>
  <c r="AI122" i="3"/>
  <c r="AH122" i="3"/>
  <c r="AG122" i="3"/>
  <c r="AF122" i="3"/>
  <c r="AE122" i="3"/>
  <c r="AD122" i="3"/>
  <c r="AC122" i="3"/>
  <c r="AB122" i="3"/>
  <c r="AA122" i="3"/>
  <c r="Z122" i="3"/>
  <c r="Y122" i="3"/>
  <c r="X122" i="3"/>
  <c r="W122" i="3"/>
  <c r="V122" i="3"/>
  <c r="U122" i="3"/>
  <c r="T122" i="3"/>
  <c r="S122" i="3"/>
  <c r="R122" i="3"/>
  <c r="Q122" i="3"/>
  <c r="P122" i="3"/>
  <c r="O122" i="3"/>
  <c r="N122" i="3"/>
  <c r="M122" i="3"/>
  <c r="L122" i="3"/>
  <c r="K122" i="3"/>
  <c r="J122" i="3"/>
  <c r="I122" i="3"/>
  <c r="BC121" i="3"/>
  <c r="BB121" i="3"/>
  <c r="AX121" i="3"/>
  <c r="AW121" i="3"/>
  <c r="AT121" i="3"/>
  <c r="AS121" i="3"/>
  <c r="AP121" i="3"/>
  <c r="AO121" i="3"/>
  <c r="AL121" i="3"/>
  <c r="AK121" i="3"/>
  <c r="AH121" i="3"/>
  <c r="AG121" i="3"/>
  <c r="AD121" i="3"/>
  <c r="AC121" i="3"/>
  <c r="Z121" i="3"/>
  <c r="Y121" i="3"/>
  <c r="V121" i="3"/>
  <c r="U121" i="3"/>
  <c r="R121" i="3"/>
  <c r="Q121" i="3"/>
  <c r="N121" i="3"/>
  <c r="M121" i="3"/>
  <c r="L121" i="3"/>
  <c r="K121" i="3"/>
  <c r="J121" i="3"/>
  <c r="I121" i="3"/>
  <c r="BC120" i="3"/>
  <c r="BB120" i="3"/>
  <c r="AZ120" i="3"/>
  <c r="AX120" i="3"/>
  <c r="AW120" i="3"/>
  <c r="AV120" i="3"/>
  <c r="AT120" i="3"/>
  <c r="AS120" i="3"/>
  <c r="AR120" i="3"/>
  <c r="AP120" i="3"/>
  <c r="AO120" i="3"/>
  <c r="AN120" i="3"/>
  <c r="AL120" i="3"/>
  <c r="AK120" i="3"/>
  <c r="AJ120" i="3"/>
  <c r="AH120" i="3"/>
  <c r="AG120" i="3"/>
  <c r="AF120" i="3"/>
  <c r="AD120" i="3"/>
  <c r="AC120" i="3"/>
  <c r="AB120" i="3"/>
  <c r="Z120" i="3"/>
  <c r="Y120" i="3"/>
  <c r="X120" i="3"/>
  <c r="V120" i="3"/>
  <c r="U120" i="3"/>
  <c r="T120" i="3"/>
  <c r="R120" i="3"/>
  <c r="Q120" i="3"/>
  <c r="P120" i="3"/>
  <c r="N120" i="3"/>
  <c r="M120" i="3"/>
  <c r="L120" i="3"/>
  <c r="K120" i="3"/>
  <c r="J120" i="3"/>
  <c r="I120" i="3"/>
  <c r="BC119" i="3"/>
  <c r="BB119" i="3"/>
  <c r="AX119" i="3"/>
  <c r="AW119" i="3"/>
  <c r="AT119" i="3"/>
  <c r="AS119" i="3"/>
  <c r="AP119" i="3"/>
  <c r="AO119" i="3"/>
  <c r="AL119" i="3"/>
  <c r="AK119" i="3"/>
  <c r="AH119" i="3"/>
  <c r="AG119" i="3"/>
  <c r="AD119" i="3"/>
  <c r="AC119" i="3"/>
  <c r="Z119" i="3"/>
  <c r="Y119" i="3"/>
  <c r="V119" i="3"/>
  <c r="U119" i="3"/>
  <c r="R119" i="3"/>
  <c r="Q119" i="3"/>
  <c r="N119" i="3"/>
  <c r="M119" i="3"/>
  <c r="L119" i="3"/>
  <c r="K119" i="3"/>
  <c r="J119" i="3"/>
  <c r="I119" i="3"/>
  <c r="BC118" i="3"/>
  <c r="BB118" i="3"/>
  <c r="AZ118" i="3"/>
  <c r="AX118" i="3"/>
  <c r="AW118" i="3"/>
  <c r="AV118" i="3"/>
  <c r="AT118" i="3"/>
  <c r="AS118" i="3"/>
  <c r="AR118" i="3"/>
  <c r="AP118" i="3"/>
  <c r="AO118" i="3"/>
  <c r="AN118" i="3"/>
  <c r="AL118" i="3"/>
  <c r="AK118" i="3"/>
  <c r="AJ118" i="3"/>
  <c r="AH118" i="3"/>
  <c r="AG118" i="3"/>
  <c r="AF118" i="3"/>
  <c r="AD118" i="3"/>
  <c r="AC118" i="3"/>
  <c r="AB118" i="3"/>
  <c r="Z118" i="3"/>
  <c r="Y118" i="3"/>
  <c r="X118" i="3"/>
  <c r="V118" i="3"/>
  <c r="U118" i="3"/>
  <c r="T118" i="3"/>
  <c r="R118" i="3"/>
  <c r="Q118" i="3"/>
  <c r="P118" i="3"/>
  <c r="N118" i="3"/>
  <c r="M118" i="3"/>
  <c r="L118" i="3"/>
  <c r="K118" i="3"/>
  <c r="J118" i="3"/>
  <c r="I118" i="3"/>
  <c r="BC117" i="3"/>
  <c r="BB117" i="3"/>
  <c r="AZ117" i="3"/>
  <c r="AX117" i="3"/>
  <c r="AW117" i="3"/>
  <c r="AV117" i="3"/>
  <c r="AT117" i="3"/>
  <c r="AS117" i="3"/>
  <c r="AR117" i="3"/>
  <c r="AP117" i="3"/>
  <c r="AO117" i="3"/>
  <c r="AN117" i="3"/>
  <c r="AL117" i="3"/>
  <c r="AK117" i="3"/>
  <c r="AJ117" i="3"/>
  <c r="AH117" i="3"/>
  <c r="AG117" i="3"/>
  <c r="AF117" i="3"/>
  <c r="AD117" i="3"/>
  <c r="AC117" i="3"/>
  <c r="AB117" i="3"/>
  <c r="Z117" i="3"/>
  <c r="Y117" i="3"/>
  <c r="V117" i="3"/>
  <c r="U117" i="3"/>
  <c r="T117" i="3"/>
  <c r="R117" i="3"/>
  <c r="Q117" i="3"/>
  <c r="P117" i="3"/>
  <c r="N117" i="3"/>
  <c r="M117" i="3"/>
  <c r="L117" i="3"/>
  <c r="K117" i="3"/>
  <c r="J117" i="3"/>
  <c r="I117" i="3"/>
  <c r="BC116" i="3"/>
  <c r="BB116" i="3"/>
  <c r="AY116" i="3"/>
  <c r="AX116" i="3"/>
  <c r="AW116" i="3"/>
  <c r="AU116" i="3"/>
  <c r="AT116" i="3"/>
  <c r="AS116" i="3"/>
  <c r="AQ116" i="3"/>
  <c r="AP116" i="3"/>
  <c r="AO116" i="3"/>
  <c r="AM116" i="3"/>
  <c r="AL116" i="3"/>
  <c r="AK116" i="3"/>
  <c r="AI116" i="3"/>
  <c r="AH116" i="3"/>
  <c r="AG116" i="3"/>
  <c r="AE116" i="3"/>
  <c r="AD116" i="3"/>
  <c r="AC116" i="3"/>
  <c r="AA116" i="3"/>
  <c r="Z116" i="3"/>
  <c r="Y116" i="3"/>
  <c r="W116" i="3"/>
  <c r="V116" i="3"/>
  <c r="U116" i="3"/>
  <c r="S116" i="3"/>
  <c r="R116" i="3"/>
  <c r="Q116" i="3"/>
  <c r="P116" i="3"/>
  <c r="O116" i="3"/>
  <c r="N116" i="3"/>
  <c r="M116" i="3"/>
  <c r="L116" i="3"/>
  <c r="K116" i="3"/>
  <c r="J116" i="3"/>
  <c r="I116" i="3"/>
  <c r="BC115" i="3"/>
  <c r="BB115" i="3"/>
  <c r="AY115" i="3"/>
  <c r="AX115" i="3"/>
  <c r="AW115" i="3"/>
  <c r="AU115" i="3"/>
  <c r="AT115" i="3"/>
  <c r="AS115" i="3"/>
  <c r="AQ115" i="3"/>
  <c r="AP115" i="3"/>
  <c r="AO115" i="3"/>
  <c r="AM115" i="3"/>
  <c r="AL115" i="3"/>
  <c r="AK115" i="3"/>
  <c r="AI115" i="3"/>
  <c r="AH115" i="3"/>
  <c r="AG115" i="3"/>
  <c r="AE115" i="3"/>
  <c r="AD115" i="3"/>
  <c r="AC115" i="3"/>
  <c r="AA115" i="3"/>
  <c r="Z115" i="3"/>
  <c r="Y115" i="3"/>
  <c r="W115" i="3"/>
  <c r="V115" i="3"/>
  <c r="U115" i="3"/>
  <c r="S115" i="3"/>
  <c r="R115" i="3"/>
  <c r="Q115" i="3"/>
  <c r="P115" i="3"/>
  <c r="N115" i="3"/>
  <c r="M115" i="3"/>
  <c r="L115" i="3"/>
  <c r="K115" i="3"/>
  <c r="J115" i="3"/>
  <c r="I115" i="3"/>
  <c r="BC114" i="3"/>
  <c r="BB114" i="3"/>
  <c r="AZ114" i="3"/>
  <c r="AX114" i="3"/>
  <c r="AW114" i="3"/>
  <c r="AV114" i="3"/>
  <c r="AT114" i="3"/>
  <c r="AS114" i="3"/>
  <c r="AR114" i="3"/>
  <c r="AP114" i="3"/>
  <c r="AO114" i="3"/>
  <c r="AN114" i="3"/>
  <c r="AL114" i="3"/>
  <c r="AK114" i="3"/>
  <c r="AJ114" i="3"/>
  <c r="AH114" i="3"/>
  <c r="AG114" i="3"/>
  <c r="AF114" i="3"/>
  <c r="AD114" i="3"/>
  <c r="AC114" i="3"/>
  <c r="AB114" i="3"/>
  <c r="Z114" i="3"/>
  <c r="Y114" i="3"/>
  <c r="U114" i="3"/>
  <c r="Q114" i="3"/>
  <c r="P114" i="3"/>
  <c r="N114" i="3"/>
  <c r="M114" i="3"/>
  <c r="L114" i="3"/>
  <c r="K114" i="3"/>
  <c r="J114" i="3"/>
  <c r="I114" i="3"/>
  <c r="BC113" i="3"/>
  <c r="BB113" i="3"/>
  <c r="AZ113" i="3"/>
  <c r="AY113" i="3"/>
  <c r="AX113" i="3"/>
  <c r="AW113" i="3"/>
  <c r="AV113" i="3"/>
  <c r="AU113" i="3"/>
  <c r="AT113" i="3"/>
  <c r="AS113" i="3"/>
  <c r="AR113" i="3"/>
  <c r="AQ113" i="3"/>
  <c r="AP113" i="3"/>
  <c r="AO113" i="3"/>
  <c r="AN113" i="3"/>
  <c r="AM113" i="3"/>
  <c r="AL113" i="3"/>
  <c r="AK113" i="3"/>
  <c r="AJ113" i="3"/>
  <c r="AI113" i="3"/>
  <c r="AH113" i="3"/>
  <c r="AG113" i="3"/>
  <c r="AF113" i="3"/>
  <c r="AE113" i="3"/>
  <c r="AD113" i="3"/>
  <c r="AC113" i="3"/>
  <c r="AB113" i="3"/>
  <c r="AA113" i="3"/>
  <c r="Z113" i="3"/>
  <c r="Y113" i="3"/>
  <c r="V113" i="3"/>
  <c r="U113" i="3"/>
  <c r="R113" i="3"/>
  <c r="Q113" i="3"/>
  <c r="P113" i="3"/>
  <c r="O113" i="3"/>
  <c r="N113" i="3"/>
  <c r="M113" i="3"/>
  <c r="L113" i="3"/>
  <c r="K113" i="3"/>
  <c r="J113" i="3"/>
  <c r="I113" i="3"/>
  <c r="BC112" i="3"/>
  <c r="BB112" i="3"/>
  <c r="AZ112" i="3"/>
  <c r="AX112" i="3"/>
  <c r="AW112" i="3"/>
  <c r="AV112" i="3"/>
  <c r="AT112" i="3"/>
  <c r="AS112" i="3"/>
  <c r="AR112" i="3"/>
  <c r="AP112" i="3"/>
  <c r="AO112" i="3"/>
  <c r="AN112" i="3"/>
  <c r="AL112" i="3"/>
  <c r="AK112" i="3"/>
  <c r="AJ112" i="3"/>
  <c r="AH112" i="3"/>
  <c r="AG112" i="3"/>
  <c r="AF112" i="3"/>
  <c r="AD112" i="3"/>
  <c r="AC112" i="3"/>
  <c r="AB112" i="3"/>
  <c r="Z112" i="3"/>
  <c r="Y112" i="3"/>
  <c r="U112" i="3"/>
  <c r="Q112" i="3"/>
  <c r="P112" i="3"/>
  <c r="N112" i="3"/>
  <c r="M112" i="3"/>
  <c r="L112" i="3"/>
  <c r="K112" i="3"/>
  <c r="J112" i="3"/>
  <c r="I112" i="3"/>
  <c r="BC111" i="3"/>
  <c r="BB111" i="3"/>
  <c r="AZ111" i="3"/>
  <c r="AX111" i="3"/>
  <c r="AW111" i="3"/>
  <c r="AV111" i="3"/>
  <c r="AT111" i="3"/>
  <c r="AS111" i="3"/>
  <c r="AR111" i="3"/>
  <c r="AP111" i="3"/>
  <c r="AO111" i="3"/>
  <c r="AN111" i="3"/>
  <c r="AL111" i="3"/>
  <c r="AK111" i="3"/>
  <c r="AJ111" i="3"/>
  <c r="AH111" i="3"/>
  <c r="AG111" i="3"/>
  <c r="AF111" i="3"/>
  <c r="AD111" i="3"/>
  <c r="AC111" i="3"/>
  <c r="AB111" i="3"/>
  <c r="Z111" i="3"/>
  <c r="Y111" i="3"/>
  <c r="V111" i="3"/>
  <c r="U111" i="3"/>
  <c r="R111" i="3"/>
  <c r="Q111" i="3"/>
  <c r="P111" i="3"/>
  <c r="N111" i="3"/>
  <c r="M111" i="3"/>
  <c r="L111" i="3"/>
  <c r="K111" i="3"/>
  <c r="J111" i="3"/>
  <c r="I111" i="3"/>
  <c r="BC110" i="3"/>
  <c r="BB110" i="3"/>
  <c r="AZ110" i="3"/>
  <c r="AX110" i="3"/>
  <c r="AW110" i="3"/>
  <c r="AV110" i="3"/>
  <c r="AT110" i="3"/>
  <c r="AR110" i="3"/>
  <c r="AP110" i="3"/>
  <c r="AO110" i="3"/>
  <c r="AN110" i="3"/>
  <c r="AL110" i="3"/>
  <c r="AK110" i="3"/>
  <c r="AJ110" i="3"/>
  <c r="AH110" i="3"/>
  <c r="AG110" i="3"/>
  <c r="AF110" i="3"/>
  <c r="AD110" i="3"/>
  <c r="AC110" i="3"/>
  <c r="AB110" i="3"/>
  <c r="Z110" i="3"/>
  <c r="Y110" i="3"/>
  <c r="V110" i="3"/>
  <c r="U110" i="3"/>
  <c r="R110" i="3"/>
  <c r="Q110" i="3"/>
  <c r="P110" i="3"/>
  <c r="N110" i="3"/>
  <c r="M110" i="3"/>
  <c r="L110" i="3"/>
  <c r="K110" i="3"/>
  <c r="J110" i="3"/>
  <c r="I110" i="3"/>
  <c r="BC109" i="3"/>
  <c r="BB109" i="3"/>
  <c r="AX109" i="3"/>
  <c r="AW109" i="3"/>
  <c r="AT109" i="3"/>
  <c r="AS109" i="3"/>
  <c r="AP109" i="3"/>
  <c r="AL109" i="3"/>
  <c r="AK109" i="3"/>
  <c r="AH109" i="3"/>
  <c r="AG109" i="3"/>
  <c r="AD109" i="3"/>
  <c r="AC109" i="3"/>
  <c r="Z109" i="3"/>
  <c r="Y109" i="3"/>
  <c r="U109" i="3"/>
  <c r="Q109" i="3"/>
  <c r="N109" i="3"/>
  <c r="M109" i="3"/>
  <c r="L109" i="3"/>
  <c r="K109" i="3"/>
  <c r="J109" i="3"/>
  <c r="I109" i="3"/>
  <c r="BC108" i="3"/>
  <c r="BB108" i="3"/>
  <c r="AZ108" i="3"/>
  <c r="AX108" i="3"/>
  <c r="AW108" i="3"/>
  <c r="AV108" i="3"/>
  <c r="AT108" i="3"/>
  <c r="AS108" i="3"/>
  <c r="AR108" i="3"/>
  <c r="AP108" i="3"/>
  <c r="AO108" i="3"/>
  <c r="AN108" i="3"/>
  <c r="AL108" i="3"/>
  <c r="AK108" i="3"/>
  <c r="AJ108" i="3"/>
  <c r="AH108" i="3"/>
  <c r="AG108" i="3"/>
  <c r="AF108" i="3"/>
  <c r="AD108" i="3"/>
  <c r="AC108" i="3"/>
  <c r="AB108" i="3"/>
  <c r="Z108" i="3"/>
  <c r="Y108" i="3"/>
  <c r="U108" i="3"/>
  <c r="Q108" i="3"/>
  <c r="P108" i="3"/>
  <c r="N108" i="3"/>
  <c r="M108" i="3"/>
  <c r="L108" i="3"/>
  <c r="K108" i="3"/>
  <c r="J108" i="3"/>
  <c r="I108" i="3"/>
  <c r="BC107" i="3"/>
  <c r="BB107" i="3"/>
  <c r="AZ107" i="3"/>
  <c r="AY107" i="3"/>
  <c r="AX107" i="3"/>
  <c r="AW107" i="3"/>
  <c r="AV107" i="3"/>
  <c r="AU107" i="3"/>
  <c r="AT107" i="3"/>
  <c r="AS107" i="3"/>
  <c r="AR107" i="3"/>
  <c r="AQ107" i="3"/>
  <c r="AP107" i="3"/>
  <c r="AO107" i="3"/>
  <c r="AN107" i="3"/>
  <c r="AM107" i="3"/>
  <c r="AL107" i="3"/>
  <c r="AK107" i="3"/>
  <c r="AJ107" i="3"/>
  <c r="AI107" i="3"/>
  <c r="AH107" i="3"/>
  <c r="AG107" i="3"/>
  <c r="AF107" i="3"/>
  <c r="AE107" i="3"/>
  <c r="AD107" i="3"/>
  <c r="AC107" i="3"/>
  <c r="AB107" i="3"/>
  <c r="AA107" i="3"/>
  <c r="Z107" i="3"/>
  <c r="Y107" i="3"/>
  <c r="X107" i="3"/>
  <c r="W107" i="3"/>
  <c r="V107" i="3"/>
  <c r="U107" i="3"/>
  <c r="T107" i="3"/>
  <c r="S107" i="3"/>
  <c r="R107" i="3"/>
  <c r="Q107" i="3"/>
  <c r="P107" i="3"/>
  <c r="O107" i="3"/>
  <c r="N107" i="3"/>
  <c r="M107" i="3"/>
  <c r="L107" i="3"/>
  <c r="K107" i="3"/>
  <c r="J107" i="3"/>
  <c r="I107" i="3"/>
  <c r="BC106" i="3"/>
  <c r="BB106" i="3"/>
  <c r="AZ106" i="3"/>
  <c r="AX106" i="3"/>
  <c r="AW106" i="3"/>
  <c r="AV106" i="3"/>
  <c r="AT106" i="3"/>
  <c r="AS106" i="3"/>
  <c r="AR106" i="3"/>
  <c r="AP106" i="3"/>
  <c r="AO106" i="3"/>
  <c r="AN106" i="3"/>
  <c r="AL106" i="3"/>
  <c r="AK106" i="3"/>
  <c r="AJ106" i="3"/>
  <c r="AH106" i="3"/>
  <c r="AG106" i="3"/>
  <c r="AF106" i="3"/>
  <c r="AD106" i="3"/>
  <c r="AC106" i="3"/>
  <c r="AB106" i="3"/>
  <c r="Z106" i="3"/>
  <c r="Y106" i="3"/>
  <c r="X106" i="3"/>
  <c r="V106" i="3"/>
  <c r="U106" i="3"/>
  <c r="T106" i="3"/>
  <c r="R106" i="3"/>
  <c r="Q106" i="3"/>
  <c r="P106" i="3"/>
  <c r="N106" i="3"/>
  <c r="M106" i="3"/>
  <c r="L106" i="3"/>
  <c r="K106" i="3"/>
  <c r="J106" i="3"/>
  <c r="I106" i="3"/>
  <c r="BC105" i="3"/>
  <c r="BB105" i="3"/>
  <c r="AZ105" i="3"/>
  <c r="AX105" i="3"/>
  <c r="AW105" i="3"/>
  <c r="AV105" i="3"/>
  <c r="AT105" i="3"/>
  <c r="AS105" i="3"/>
  <c r="AR105" i="3"/>
  <c r="AP105" i="3"/>
  <c r="AO105" i="3"/>
  <c r="AN105" i="3"/>
  <c r="AL105" i="3"/>
  <c r="AK105" i="3"/>
  <c r="AJ105" i="3"/>
  <c r="AH105" i="3"/>
  <c r="AG105" i="3"/>
  <c r="AF105" i="3"/>
  <c r="AD105" i="3"/>
  <c r="AC105" i="3"/>
  <c r="AB105" i="3"/>
  <c r="Z105" i="3"/>
  <c r="Y105" i="3"/>
  <c r="X105" i="3"/>
  <c r="V105" i="3"/>
  <c r="U105" i="3"/>
  <c r="T105" i="3"/>
  <c r="R105" i="3"/>
  <c r="Q105" i="3"/>
  <c r="P105" i="3"/>
  <c r="N105" i="3"/>
  <c r="M105" i="3"/>
  <c r="L105" i="3"/>
  <c r="K105" i="3"/>
  <c r="J105" i="3"/>
  <c r="I105" i="3"/>
  <c r="BC104" i="3"/>
  <c r="BB104" i="3"/>
  <c r="AZ104" i="3"/>
  <c r="AY104" i="3"/>
  <c r="AX104" i="3"/>
  <c r="AW104" i="3"/>
  <c r="AV104" i="3"/>
  <c r="AU104" i="3"/>
  <c r="AT104" i="3"/>
  <c r="AS104" i="3"/>
  <c r="AR104" i="3"/>
  <c r="AQ104" i="3"/>
  <c r="AP104" i="3"/>
  <c r="AN104" i="3"/>
  <c r="AM104" i="3"/>
  <c r="AL104" i="3"/>
  <c r="AK104" i="3"/>
  <c r="AJ104" i="3"/>
  <c r="AI104" i="3"/>
  <c r="AH104" i="3"/>
  <c r="AG104" i="3"/>
  <c r="AF104" i="3"/>
  <c r="AE104" i="3"/>
  <c r="AD104" i="3"/>
  <c r="AC104" i="3"/>
  <c r="AB104" i="3"/>
  <c r="AA104" i="3"/>
  <c r="Z104" i="3"/>
  <c r="Y104" i="3"/>
  <c r="W104" i="3"/>
  <c r="V104" i="3"/>
  <c r="U104" i="3"/>
  <c r="S104" i="3"/>
  <c r="R104" i="3"/>
  <c r="Q104" i="3"/>
  <c r="P104" i="3"/>
  <c r="O104" i="3"/>
  <c r="N104" i="3"/>
  <c r="M104" i="3"/>
  <c r="L104" i="3"/>
  <c r="K104" i="3"/>
  <c r="J104" i="3"/>
  <c r="I104" i="3"/>
  <c r="BC103" i="3"/>
  <c r="BB103" i="3"/>
  <c r="AX103" i="3"/>
  <c r="AW103" i="3"/>
  <c r="AT103" i="3"/>
  <c r="AS103" i="3"/>
  <c r="AP103" i="3"/>
  <c r="AO103" i="3"/>
  <c r="AL103" i="3"/>
  <c r="AK103" i="3"/>
  <c r="AH103" i="3"/>
  <c r="AG103" i="3"/>
  <c r="AD103" i="3"/>
  <c r="AC103" i="3"/>
  <c r="Z103" i="3"/>
  <c r="Y103" i="3"/>
  <c r="V103" i="3"/>
  <c r="U103" i="3"/>
  <c r="R103" i="3"/>
  <c r="Q103" i="3"/>
  <c r="N103" i="3"/>
  <c r="M103" i="3"/>
  <c r="L103" i="3"/>
  <c r="K103" i="3"/>
  <c r="J103" i="3"/>
  <c r="I103" i="3"/>
  <c r="BC102" i="3"/>
  <c r="BB102" i="3"/>
  <c r="AZ102" i="3"/>
  <c r="AX102" i="3"/>
  <c r="AW102" i="3"/>
  <c r="AV102" i="3"/>
  <c r="AT102" i="3"/>
  <c r="AS102" i="3"/>
  <c r="AR102" i="3"/>
  <c r="AP102" i="3"/>
  <c r="AO102" i="3"/>
  <c r="AN102" i="3"/>
  <c r="AL102" i="3"/>
  <c r="AK102" i="3"/>
  <c r="AJ102" i="3"/>
  <c r="AH102" i="3"/>
  <c r="AG102" i="3"/>
  <c r="AF102" i="3"/>
  <c r="AD102" i="3"/>
  <c r="AC102" i="3"/>
  <c r="AB102" i="3"/>
  <c r="Z102" i="3"/>
  <c r="Y102" i="3"/>
  <c r="X102" i="3"/>
  <c r="V102" i="3"/>
  <c r="U102" i="3"/>
  <c r="T102" i="3"/>
  <c r="R102" i="3"/>
  <c r="Q102" i="3"/>
  <c r="P102" i="3"/>
  <c r="N102" i="3"/>
  <c r="M102" i="3"/>
  <c r="L102" i="3"/>
  <c r="K102" i="3"/>
  <c r="J102" i="3"/>
  <c r="I102" i="3"/>
  <c r="BC101" i="3"/>
  <c r="BB101" i="3"/>
  <c r="AZ101" i="3"/>
  <c r="AX101" i="3"/>
  <c r="AW101" i="3"/>
  <c r="AV101" i="3"/>
  <c r="AT101" i="3"/>
  <c r="AS101" i="3"/>
  <c r="AR101" i="3"/>
  <c r="AP101" i="3"/>
  <c r="AO101" i="3"/>
  <c r="AN101" i="3"/>
  <c r="AL101" i="3"/>
  <c r="AK101" i="3"/>
  <c r="AJ101" i="3"/>
  <c r="AH101" i="3"/>
  <c r="AG101" i="3"/>
  <c r="AF101" i="3"/>
  <c r="AD101" i="3"/>
  <c r="AC101" i="3"/>
  <c r="AB101" i="3"/>
  <c r="Z101" i="3"/>
  <c r="Y101" i="3"/>
  <c r="X101" i="3"/>
  <c r="V101" i="3"/>
  <c r="U101" i="3"/>
  <c r="T101" i="3"/>
  <c r="R101" i="3"/>
  <c r="Q101" i="3"/>
  <c r="P101" i="3"/>
  <c r="N101" i="3"/>
  <c r="M101" i="3"/>
  <c r="L101" i="3"/>
  <c r="K101" i="3"/>
  <c r="J101" i="3"/>
  <c r="I101" i="3"/>
  <c r="BC100" i="3"/>
  <c r="BB100" i="3"/>
  <c r="AX100" i="3"/>
  <c r="AW100" i="3"/>
  <c r="AT100" i="3"/>
  <c r="AS100" i="3"/>
  <c r="AP100" i="3"/>
  <c r="AO100" i="3"/>
  <c r="AL100" i="3"/>
  <c r="AK100" i="3"/>
  <c r="AH100" i="3"/>
  <c r="AG100" i="3"/>
  <c r="AD100" i="3"/>
  <c r="AC100" i="3"/>
  <c r="Z100" i="3"/>
  <c r="Y100" i="3"/>
  <c r="V100" i="3"/>
  <c r="U100" i="3"/>
  <c r="R100" i="3"/>
  <c r="Q100" i="3"/>
  <c r="N100" i="3"/>
  <c r="M100" i="3"/>
  <c r="L100" i="3"/>
  <c r="K100" i="3"/>
  <c r="J100" i="3"/>
  <c r="I100" i="3"/>
  <c r="BC99" i="3"/>
  <c r="BB99" i="3"/>
  <c r="AZ99" i="3"/>
  <c r="AX99" i="3"/>
  <c r="AW99" i="3"/>
  <c r="AV99" i="3"/>
  <c r="AT99" i="3"/>
  <c r="AS99" i="3"/>
  <c r="AR99" i="3"/>
  <c r="AP99" i="3"/>
  <c r="AO99" i="3"/>
  <c r="AN99" i="3"/>
  <c r="AL99" i="3"/>
  <c r="AK99" i="3"/>
  <c r="AJ99" i="3"/>
  <c r="AH99" i="3"/>
  <c r="AG99" i="3"/>
  <c r="AF99" i="3"/>
  <c r="AD99" i="3"/>
  <c r="AC99" i="3"/>
  <c r="AB99" i="3"/>
  <c r="Z99" i="3"/>
  <c r="Y99" i="3"/>
  <c r="X99" i="3"/>
  <c r="V99" i="3"/>
  <c r="U99" i="3"/>
  <c r="T99" i="3"/>
  <c r="R99" i="3"/>
  <c r="Q99" i="3"/>
  <c r="P99" i="3"/>
  <c r="N99" i="3"/>
  <c r="M99" i="3"/>
  <c r="L99" i="3"/>
  <c r="K99" i="3"/>
  <c r="J99" i="3"/>
  <c r="I99" i="3"/>
  <c r="BC98" i="3"/>
  <c r="BB98" i="3"/>
  <c r="AZ98" i="3"/>
  <c r="AX98" i="3"/>
  <c r="AW98" i="3"/>
  <c r="AV98" i="3"/>
  <c r="AT98" i="3"/>
  <c r="AS98" i="3"/>
  <c r="AR98" i="3"/>
  <c r="AP98" i="3"/>
  <c r="AO98" i="3"/>
  <c r="AN98" i="3"/>
  <c r="AL98" i="3"/>
  <c r="AK98" i="3"/>
  <c r="AJ98" i="3"/>
  <c r="AH98" i="3"/>
  <c r="AG98" i="3"/>
  <c r="AF98" i="3"/>
  <c r="AD98" i="3"/>
  <c r="AC98" i="3"/>
  <c r="AB98" i="3"/>
  <c r="Z98" i="3"/>
  <c r="Y98" i="3"/>
  <c r="X98" i="3"/>
  <c r="V98" i="3"/>
  <c r="U98" i="3"/>
  <c r="T98" i="3"/>
  <c r="R98" i="3"/>
  <c r="Q98" i="3"/>
  <c r="P98" i="3"/>
  <c r="N98" i="3"/>
  <c r="M98" i="3"/>
  <c r="L98" i="3"/>
  <c r="K98" i="3"/>
  <c r="J98" i="3"/>
  <c r="I98" i="3"/>
  <c r="BC97" i="3"/>
  <c r="BB97" i="3"/>
  <c r="AZ97" i="3"/>
  <c r="AY97" i="3"/>
  <c r="AX97" i="3"/>
  <c r="AW97" i="3"/>
  <c r="AV97" i="3"/>
  <c r="AU97" i="3"/>
  <c r="AT97" i="3"/>
  <c r="AS97" i="3"/>
  <c r="AR97" i="3"/>
  <c r="AQ97" i="3"/>
  <c r="AP97" i="3"/>
  <c r="AO97" i="3"/>
  <c r="AN97" i="3"/>
  <c r="AM97" i="3"/>
  <c r="AL97" i="3"/>
  <c r="AK97" i="3"/>
  <c r="AJ97" i="3"/>
  <c r="AI97" i="3"/>
  <c r="AH97" i="3"/>
  <c r="AG97" i="3"/>
  <c r="AF97" i="3"/>
  <c r="AE97" i="3"/>
  <c r="AD97" i="3"/>
  <c r="AC97" i="3"/>
  <c r="AB97" i="3"/>
  <c r="AA97" i="3"/>
  <c r="Z97" i="3"/>
  <c r="Y97" i="3"/>
  <c r="X97" i="3"/>
  <c r="W97" i="3"/>
  <c r="V97" i="3"/>
  <c r="U97" i="3"/>
  <c r="T97" i="3"/>
  <c r="S97" i="3"/>
  <c r="R97" i="3"/>
  <c r="Q97" i="3"/>
  <c r="P97" i="3"/>
  <c r="O97" i="3"/>
  <c r="N97" i="3"/>
  <c r="M97" i="3"/>
  <c r="L97" i="3"/>
  <c r="K97" i="3"/>
  <c r="J97" i="3"/>
  <c r="I97" i="3"/>
  <c r="BC96" i="3"/>
  <c r="BB96" i="3"/>
  <c r="AY96" i="3"/>
  <c r="AX96" i="3"/>
  <c r="AW96" i="3"/>
  <c r="AU96" i="3"/>
  <c r="AT96" i="3"/>
  <c r="AS96" i="3"/>
  <c r="AQ96" i="3"/>
  <c r="AP96" i="3"/>
  <c r="AO96" i="3"/>
  <c r="AM96" i="3"/>
  <c r="AL96" i="3"/>
  <c r="AK96" i="3"/>
  <c r="AI96" i="3"/>
  <c r="AH96" i="3"/>
  <c r="AG96" i="3"/>
  <c r="AE96" i="3"/>
  <c r="AD96" i="3"/>
  <c r="AC96" i="3"/>
  <c r="AA96" i="3"/>
  <c r="Z96" i="3"/>
  <c r="Y96" i="3"/>
  <c r="U96" i="3"/>
  <c r="Q96" i="3"/>
  <c r="N96" i="3"/>
  <c r="M96" i="3"/>
  <c r="L96" i="3"/>
  <c r="K96" i="3"/>
  <c r="J96" i="3"/>
  <c r="I96" i="3"/>
  <c r="BC95" i="3"/>
  <c r="BB95" i="3"/>
  <c r="AZ95" i="3"/>
  <c r="AY95" i="3"/>
  <c r="AX95" i="3"/>
  <c r="AW95" i="3"/>
  <c r="AV95" i="3"/>
  <c r="AU95" i="3"/>
  <c r="AT95" i="3"/>
  <c r="AS95" i="3"/>
  <c r="AR95" i="3"/>
  <c r="AQ95" i="3"/>
  <c r="AP95" i="3"/>
  <c r="AO95" i="3"/>
  <c r="AN95" i="3"/>
  <c r="AM95" i="3"/>
  <c r="AL95" i="3"/>
  <c r="AK95" i="3"/>
  <c r="AJ95" i="3"/>
  <c r="AI95" i="3"/>
  <c r="AH95" i="3"/>
  <c r="AG95" i="3"/>
  <c r="AF95" i="3"/>
  <c r="AE95" i="3"/>
  <c r="AD95" i="3"/>
  <c r="AC95" i="3"/>
  <c r="AB95" i="3"/>
  <c r="AA95" i="3"/>
  <c r="Z95" i="3"/>
  <c r="Y95" i="3"/>
  <c r="X95" i="3"/>
  <c r="W95" i="3"/>
  <c r="V95" i="3"/>
  <c r="U95" i="3"/>
  <c r="T95" i="3"/>
  <c r="S95" i="3"/>
  <c r="R95" i="3"/>
  <c r="Q95" i="3"/>
  <c r="P95" i="3"/>
  <c r="O95" i="3"/>
  <c r="N95" i="3"/>
  <c r="M95" i="3"/>
  <c r="L95" i="3"/>
  <c r="K95" i="3"/>
  <c r="J95" i="3"/>
  <c r="I95" i="3"/>
  <c r="BC94" i="3"/>
  <c r="BB94" i="3"/>
  <c r="AZ94" i="3"/>
  <c r="AX94" i="3"/>
  <c r="AW94" i="3"/>
  <c r="AV94" i="3"/>
  <c r="AT94" i="3"/>
  <c r="AS94" i="3"/>
  <c r="AR94" i="3"/>
  <c r="AP94" i="3"/>
  <c r="AO94" i="3"/>
  <c r="AN94" i="3"/>
  <c r="AL94" i="3"/>
  <c r="AK94" i="3"/>
  <c r="AJ94" i="3"/>
  <c r="AH94" i="3"/>
  <c r="AG94" i="3"/>
  <c r="AF94" i="3"/>
  <c r="AD94" i="3"/>
  <c r="AC94" i="3"/>
  <c r="AB94" i="3"/>
  <c r="Z94" i="3"/>
  <c r="Y94" i="3"/>
  <c r="U94" i="3"/>
  <c r="Q94" i="3"/>
  <c r="P94" i="3"/>
  <c r="N94" i="3"/>
  <c r="M94" i="3"/>
  <c r="L94" i="3"/>
  <c r="K94" i="3"/>
  <c r="J94" i="3"/>
  <c r="I94" i="3"/>
  <c r="BC93" i="3"/>
  <c r="BB93" i="3"/>
  <c r="AZ93" i="3"/>
  <c r="AY93" i="3"/>
  <c r="AX93" i="3"/>
  <c r="AW93" i="3"/>
  <c r="AV93" i="3"/>
  <c r="AU93" i="3"/>
  <c r="AT93" i="3"/>
  <c r="AS93" i="3"/>
  <c r="AR93" i="3"/>
  <c r="AQ93" i="3"/>
  <c r="AP93" i="3"/>
  <c r="AO93" i="3"/>
  <c r="AN93" i="3"/>
  <c r="AM93" i="3"/>
  <c r="AL93" i="3"/>
  <c r="AK93" i="3"/>
  <c r="AJ93" i="3"/>
  <c r="AI93" i="3"/>
  <c r="AH93" i="3"/>
  <c r="AG93" i="3"/>
  <c r="AF93" i="3"/>
  <c r="AE93" i="3"/>
  <c r="AD93" i="3"/>
  <c r="AC93" i="3"/>
  <c r="AB93" i="3"/>
  <c r="AA93" i="3"/>
  <c r="Z93" i="3"/>
  <c r="Y93" i="3"/>
  <c r="X93" i="3"/>
  <c r="W93" i="3"/>
  <c r="U93" i="3"/>
  <c r="T93" i="3"/>
  <c r="S93" i="3"/>
  <c r="Q93" i="3"/>
  <c r="P93" i="3"/>
  <c r="O93" i="3"/>
  <c r="N93" i="3"/>
  <c r="M93" i="3"/>
  <c r="L93" i="3"/>
  <c r="K93" i="3"/>
  <c r="J93" i="3"/>
  <c r="I93" i="3"/>
  <c r="BC92" i="3"/>
  <c r="BB92" i="3"/>
  <c r="AZ92" i="3"/>
  <c r="AX92" i="3"/>
  <c r="AW92" i="3"/>
  <c r="AV92" i="3"/>
  <c r="AT92" i="3"/>
  <c r="AS92" i="3"/>
  <c r="AR92" i="3"/>
  <c r="AP92" i="3"/>
  <c r="AO92" i="3"/>
  <c r="AN92" i="3"/>
  <c r="AL92" i="3"/>
  <c r="AK92" i="3"/>
  <c r="AJ92" i="3"/>
  <c r="AH92" i="3"/>
  <c r="AG92" i="3"/>
  <c r="AF92" i="3"/>
  <c r="AD92" i="3"/>
  <c r="AC92" i="3"/>
  <c r="AB92" i="3"/>
  <c r="Z92" i="3"/>
  <c r="Y92" i="3"/>
  <c r="V92" i="3"/>
  <c r="U92" i="3"/>
  <c r="R92" i="3"/>
  <c r="Q92" i="3"/>
  <c r="P92" i="3"/>
  <c r="N92" i="3"/>
  <c r="M92" i="3"/>
  <c r="L92" i="3"/>
  <c r="K92" i="3"/>
  <c r="J92" i="3"/>
  <c r="I92" i="3"/>
  <c r="BC91" i="3"/>
  <c r="BB91" i="3"/>
  <c r="AZ91" i="3"/>
  <c r="AX91" i="3"/>
  <c r="AW91" i="3"/>
  <c r="AV91" i="3"/>
  <c r="AT91" i="3"/>
  <c r="AS91" i="3"/>
  <c r="AR91" i="3"/>
  <c r="AP91" i="3"/>
  <c r="AO91" i="3"/>
  <c r="AN91" i="3"/>
  <c r="AL91" i="3"/>
  <c r="AK91" i="3"/>
  <c r="AJ91" i="3"/>
  <c r="AH91" i="3"/>
  <c r="AG91" i="3"/>
  <c r="AF91" i="3"/>
  <c r="AD91" i="3"/>
  <c r="AC91" i="3"/>
  <c r="AA91" i="3"/>
  <c r="Z91" i="3"/>
  <c r="Y91" i="3"/>
  <c r="X91" i="3"/>
  <c r="V91" i="3"/>
  <c r="U91" i="3"/>
  <c r="T91" i="3"/>
  <c r="R91" i="3"/>
  <c r="Q91" i="3"/>
  <c r="P91" i="3"/>
  <c r="N91" i="3"/>
  <c r="M91" i="3"/>
  <c r="L91" i="3"/>
  <c r="K91" i="3"/>
  <c r="J91" i="3"/>
  <c r="I91" i="3"/>
  <c r="BC90" i="3"/>
  <c r="BB90" i="3"/>
  <c r="AZ90" i="3"/>
  <c r="AY90" i="3"/>
  <c r="AX90" i="3"/>
  <c r="AW90" i="3"/>
  <c r="AV90" i="3"/>
  <c r="AU90" i="3"/>
  <c r="AT90" i="3"/>
  <c r="AS90" i="3"/>
  <c r="AR90" i="3"/>
  <c r="AQ90" i="3"/>
  <c r="AP90" i="3"/>
  <c r="AO90" i="3"/>
  <c r="AN90" i="3"/>
  <c r="AM90" i="3"/>
  <c r="AL90" i="3"/>
  <c r="AK90" i="3"/>
  <c r="AJ90" i="3"/>
  <c r="AI90" i="3"/>
  <c r="AH90" i="3"/>
  <c r="AG90" i="3"/>
  <c r="AF90" i="3"/>
  <c r="AE90" i="3"/>
  <c r="AD90" i="3"/>
  <c r="AC90" i="3"/>
  <c r="AB90" i="3"/>
  <c r="AA90" i="3"/>
  <c r="Z90" i="3"/>
  <c r="Y90" i="3"/>
  <c r="V90" i="3"/>
  <c r="U90" i="3"/>
  <c r="R90" i="3"/>
  <c r="Q90" i="3"/>
  <c r="P90" i="3"/>
  <c r="N90" i="3"/>
  <c r="M90" i="3"/>
  <c r="L90" i="3"/>
  <c r="K90" i="3"/>
  <c r="J90" i="3"/>
  <c r="I90" i="3"/>
  <c r="BC89" i="3"/>
  <c r="BB89" i="3"/>
  <c r="AZ89" i="3"/>
  <c r="AX89" i="3"/>
  <c r="AW89" i="3"/>
  <c r="AV89" i="3"/>
  <c r="AT89" i="3"/>
  <c r="AS89" i="3"/>
  <c r="AR89" i="3"/>
  <c r="AP89" i="3"/>
  <c r="AO89" i="3"/>
  <c r="AN89" i="3"/>
  <c r="AL89" i="3"/>
  <c r="AK89" i="3"/>
  <c r="AJ89" i="3"/>
  <c r="AH89" i="3"/>
  <c r="AG89" i="3"/>
  <c r="AF89" i="3"/>
  <c r="AD89" i="3"/>
  <c r="AC89" i="3"/>
  <c r="AB89" i="3"/>
  <c r="Z89" i="3"/>
  <c r="Y89" i="3"/>
  <c r="X89" i="3"/>
  <c r="V89" i="3"/>
  <c r="U89" i="3"/>
  <c r="T89" i="3"/>
  <c r="R89" i="3"/>
  <c r="Q89" i="3"/>
  <c r="P89" i="3"/>
  <c r="N89" i="3"/>
  <c r="M89" i="3"/>
  <c r="L89" i="3"/>
  <c r="K89" i="3"/>
  <c r="J89" i="3"/>
  <c r="I89" i="3"/>
  <c r="BC88" i="3"/>
  <c r="BB88" i="3"/>
  <c r="AZ88" i="3"/>
  <c r="AX88" i="3"/>
  <c r="AW88" i="3"/>
  <c r="AT88" i="3"/>
  <c r="AS88" i="3"/>
  <c r="AR88" i="3"/>
  <c r="AP88" i="3"/>
  <c r="AO88" i="3"/>
  <c r="AN88" i="3"/>
  <c r="AL88" i="3"/>
  <c r="AK88" i="3"/>
  <c r="AJ88" i="3"/>
  <c r="AH88" i="3"/>
  <c r="AG88" i="3"/>
  <c r="AF88" i="3"/>
  <c r="AD88" i="3"/>
  <c r="AC88" i="3"/>
  <c r="AB88" i="3"/>
  <c r="Z88" i="3"/>
  <c r="Y88" i="3"/>
  <c r="U88" i="3"/>
  <c r="Q88" i="3"/>
  <c r="P88" i="3"/>
  <c r="N88" i="3"/>
  <c r="M88" i="3"/>
  <c r="L88" i="3"/>
  <c r="K88" i="3"/>
  <c r="J88" i="3"/>
  <c r="I88" i="3"/>
  <c r="BC87" i="3"/>
  <c r="BB87" i="3"/>
  <c r="AZ87" i="3"/>
  <c r="AX87" i="3"/>
  <c r="AW87" i="3"/>
  <c r="AV87" i="3"/>
  <c r="AT87" i="3"/>
  <c r="AS87" i="3"/>
  <c r="AR87" i="3"/>
  <c r="AP87" i="3"/>
  <c r="AO87" i="3"/>
  <c r="AN87" i="3"/>
  <c r="AL87" i="3"/>
  <c r="AK87" i="3"/>
  <c r="AJ87" i="3"/>
  <c r="AH87" i="3"/>
  <c r="AG87" i="3"/>
  <c r="AF87" i="3"/>
  <c r="AD87" i="3"/>
  <c r="AC87" i="3"/>
  <c r="AB87" i="3"/>
  <c r="Z87" i="3"/>
  <c r="Y87" i="3"/>
  <c r="X87" i="3"/>
  <c r="V87" i="3"/>
  <c r="U87" i="3"/>
  <c r="T87" i="3"/>
  <c r="R87" i="3"/>
  <c r="Q87" i="3"/>
  <c r="P87" i="3"/>
  <c r="N87" i="3"/>
  <c r="M87" i="3"/>
  <c r="L87" i="3"/>
  <c r="K87" i="3"/>
  <c r="J87" i="3"/>
  <c r="I87" i="3"/>
  <c r="BC86" i="3"/>
  <c r="BB86" i="3"/>
  <c r="AY86" i="3"/>
  <c r="AX86" i="3"/>
  <c r="AW86" i="3"/>
  <c r="AU86" i="3"/>
  <c r="AT86" i="3"/>
  <c r="AS86" i="3"/>
  <c r="AQ86" i="3"/>
  <c r="AP86" i="3"/>
  <c r="AO86" i="3"/>
  <c r="AM86" i="3"/>
  <c r="AL86" i="3"/>
  <c r="AK86" i="3"/>
  <c r="AI86" i="3"/>
  <c r="AH86" i="3"/>
  <c r="AG86" i="3"/>
  <c r="AE86" i="3"/>
  <c r="AD86" i="3"/>
  <c r="AC86" i="3"/>
  <c r="AA86" i="3"/>
  <c r="Z86" i="3"/>
  <c r="Y86" i="3"/>
  <c r="V86" i="3"/>
  <c r="U86" i="3"/>
  <c r="R86" i="3"/>
  <c r="Q86" i="3"/>
  <c r="P86" i="3"/>
  <c r="O86" i="3"/>
  <c r="N86" i="3"/>
  <c r="M86" i="3"/>
  <c r="L86" i="3"/>
  <c r="K86" i="3"/>
  <c r="J86" i="3"/>
  <c r="I86" i="3"/>
  <c r="BC85" i="3"/>
  <c r="BB85" i="3"/>
  <c r="AZ85" i="3"/>
  <c r="AX85" i="3"/>
  <c r="AW85" i="3"/>
  <c r="AV85" i="3"/>
  <c r="AT85" i="3"/>
  <c r="AS85" i="3"/>
  <c r="AR85" i="3"/>
  <c r="AP85" i="3"/>
  <c r="AO85" i="3"/>
  <c r="AN85" i="3"/>
  <c r="AL85" i="3"/>
  <c r="AK85" i="3"/>
  <c r="AJ85" i="3"/>
  <c r="AH85" i="3"/>
  <c r="AG85" i="3"/>
  <c r="AF85" i="3"/>
  <c r="AD85" i="3"/>
  <c r="AC85" i="3"/>
  <c r="AB85" i="3"/>
  <c r="Z85" i="3"/>
  <c r="Y85" i="3"/>
  <c r="X85" i="3"/>
  <c r="V85" i="3"/>
  <c r="U85" i="3"/>
  <c r="T85" i="3"/>
  <c r="R85" i="3"/>
  <c r="Q85" i="3"/>
  <c r="P85" i="3"/>
  <c r="N85" i="3"/>
  <c r="M85" i="3"/>
  <c r="L85" i="3"/>
  <c r="K85" i="3"/>
  <c r="J85" i="3"/>
  <c r="I85" i="3"/>
  <c r="BC84" i="3"/>
  <c r="BB84" i="3"/>
  <c r="AZ84" i="3"/>
  <c r="AY84" i="3"/>
  <c r="AX84" i="3"/>
  <c r="AW84" i="3"/>
  <c r="AV84" i="3"/>
  <c r="AU84" i="3"/>
  <c r="AT84" i="3"/>
  <c r="AS84" i="3"/>
  <c r="AR84" i="3"/>
  <c r="AQ84" i="3"/>
  <c r="AP84" i="3"/>
  <c r="AO84" i="3"/>
  <c r="AN84" i="3"/>
  <c r="AM84" i="3"/>
  <c r="AL84" i="3"/>
  <c r="AK84" i="3"/>
  <c r="AJ84" i="3"/>
  <c r="AI84" i="3"/>
  <c r="AH84" i="3"/>
  <c r="AG84" i="3"/>
  <c r="AF84" i="3"/>
  <c r="AE84" i="3"/>
  <c r="AD84" i="3"/>
  <c r="AC84" i="3"/>
  <c r="AB84" i="3"/>
  <c r="AA84" i="3"/>
  <c r="Z84" i="3"/>
  <c r="Y84" i="3"/>
  <c r="W84" i="3"/>
  <c r="V84" i="3"/>
  <c r="U84" i="3"/>
  <c r="S84" i="3"/>
  <c r="R84" i="3"/>
  <c r="Q84" i="3"/>
  <c r="P84" i="3"/>
  <c r="O84" i="3"/>
  <c r="N84" i="3"/>
  <c r="M84" i="3"/>
  <c r="L84" i="3"/>
  <c r="K84" i="3"/>
  <c r="J84" i="3"/>
  <c r="I84" i="3"/>
  <c r="BC83" i="3"/>
  <c r="BB83" i="3"/>
  <c r="AZ83" i="3"/>
  <c r="AX83" i="3"/>
  <c r="AW83" i="3"/>
  <c r="AV83" i="3"/>
  <c r="AT83" i="3"/>
  <c r="AS83" i="3"/>
  <c r="AR83" i="3"/>
  <c r="AP83" i="3"/>
  <c r="AO83" i="3"/>
  <c r="AN83" i="3"/>
  <c r="AL83" i="3"/>
  <c r="AK83" i="3"/>
  <c r="AJ83" i="3"/>
  <c r="AH83" i="3"/>
  <c r="AG83" i="3"/>
  <c r="AF83" i="3"/>
  <c r="AD83" i="3"/>
  <c r="AC83" i="3"/>
  <c r="AB83" i="3"/>
  <c r="Z83" i="3"/>
  <c r="Y83" i="3"/>
  <c r="X83" i="3"/>
  <c r="V83" i="3"/>
  <c r="U83" i="3"/>
  <c r="T83" i="3"/>
  <c r="R83" i="3"/>
  <c r="Q83" i="3"/>
  <c r="P83" i="3"/>
  <c r="N83" i="3"/>
  <c r="M83" i="3"/>
  <c r="L83" i="3"/>
  <c r="K83" i="3"/>
  <c r="J83" i="3"/>
  <c r="I83" i="3"/>
  <c r="BC82" i="3"/>
  <c r="BB82" i="3"/>
  <c r="AY82" i="3"/>
  <c r="AX82" i="3"/>
  <c r="AW82" i="3"/>
  <c r="AU82" i="3"/>
  <c r="AT82" i="3"/>
  <c r="AS82" i="3"/>
  <c r="AQ82" i="3"/>
  <c r="AP82" i="3"/>
  <c r="AO82" i="3"/>
  <c r="AM82" i="3"/>
  <c r="AL82" i="3"/>
  <c r="AK82" i="3"/>
  <c r="AI82" i="3"/>
  <c r="AH82" i="3"/>
  <c r="AG82" i="3"/>
  <c r="AE82" i="3"/>
  <c r="AD82" i="3"/>
  <c r="AC82" i="3"/>
  <c r="AA82" i="3"/>
  <c r="Z82" i="3"/>
  <c r="Y82" i="3"/>
  <c r="W82" i="3"/>
  <c r="V82" i="3"/>
  <c r="U82" i="3"/>
  <c r="S82" i="3"/>
  <c r="R82" i="3"/>
  <c r="Q82" i="3"/>
  <c r="P82" i="3"/>
  <c r="O82" i="3"/>
  <c r="N82" i="3"/>
  <c r="M82" i="3"/>
  <c r="L82" i="3"/>
  <c r="K82" i="3"/>
  <c r="J82" i="3"/>
  <c r="I82" i="3"/>
  <c r="BC81" i="3"/>
  <c r="BB81" i="3"/>
  <c r="AZ81" i="3"/>
  <c r="AY81" i="3"/>
  <c r="AX81" i="3"/>
  <c r="AW81" i="3"/>
  <c r="AV81" i="3"/>
  <c r="AU81" i="3"/>
  <c r="AT81" i="3"/>
  <c r="AS81" i="3"/>
  <c r="AR81" i="3"/>
  <c r="AQ81" i="3"/>
  <c r="AP81" i="3"/>
  <c r="AO81" i="3"/>
  <c r="AN81" i="3"/>
  <c r="AM81" i="3"/>
  <c r="AL81" i="3"/>
  <c r="AK81" i="3"/>
  <c r="AJ81" i="3"/>
  <c r="AI81" i="3"/>
  <c r="AH81" i="3"/>
  <c r="AG81" i="3"/>
  <c r="AF81" i="3"/>
  <c r="AE81" i="3"/>
  <c r="AD81" i="3"/>
  <c r="AC81" i="3"/>
  <c r="AB81" i="3"/>
  <c r="AA81" i="3"/>
  <c r="Z81" i="3"/>
  <c r="Y81" i="3"/>
  <c r="V81" i="3"/>
  <c r="U81" i="3"/>
  <c r="R81" i="3"/>
  <c r="Q81" i="3"/>
  <c r="P81" i="3"/>
  <c r="O81" i="3"/>
  <c r="N81" i="3"/>
  <c r="M81" i="3"/>
  <c r="L81" i="3"/>
  <c r="K81" i="3"/>
  <c r="J81" i="3"/>
  <c r="I81" i="3"/>
  <c r="BC80" i="3"/>
  <c r="BB80" i="3"/>
  <c r="AY80" i="3"/>
  <c r="AX80" i="3"/>
  <c r="AW80" i="3"/>
  <c r="AU80" i="3"/>
  <c r="AT80" i="3"/>
  <c r="AS80" i="3"/>
  <c r="AQ80" i="3"/>
  <c r="AP80" i="3"/>
  <c r="AO80" i="3"/>
  <c r="AM80" i="3"/>
  <c r="AL80" i="3"/>
  <c r="AK80" i="3"/>
  <c r="AI80" i="3"/>
  <c r="AH80" i="3"/>
  <c r="AG80" i="3"/>
  <c r="AE80" i="3"/>
  <c r="AD80" i="3"/>
  <c r="AC80" i="3"/>
  <c r="AA80" i="3"/>
  <c r="Z80" i="3"/>
  <c r="Y80" i="3"/>
  <c r="V80" i="3"/>
  <c r="U80" i="3"/>
  <c r="R80" i="3"/>
  <c r="Q80" i="3"/>
  <c r="P80" i="3"/>
  <c r="O80" i="3"/>
  <c r="N80" i="3"/>
  <c r="M80" i="3"/>
  <c r="L80" i="3"/>
  <c r="K80" i="3"/>
  <c r="J80" i="3"/>
  <c r="I80" i="3"/>
  <c r="BC79" i="3"/>
  <c r="BB79" i="3"/>
  <c r="AZ79" i="3"/>
  <c r="AX79" i="3"/>
  <c r="AW79" i="3"/>
  <c r="AV79" i="3"/>
  <c r="AT79" i="3"/>
  <c r="AS79" i="3"/>
  <c r="AR79" i="3"/>
  <c r="AP79" i="3"/>
  <c r="AO79" i="3"/>
  <c r="AN79" i="3"/>
  <c r="AL79" i="3"/>
  <c r="AK79" i="3"/>
  <c r="AJ79" i="3"/>
  <c r="AH79" i="3"/>
  <c r="AG79" i="3"/>
  <c r="AF79" i="3"/>
  <c r="AD79" i="3"/>
  <c r="AC79" i="3"/>
  <c r="AB79" i="3"/>
  <c r="Z79" i="3"/>
  <c r="Y79" i="3"/>
  <c r="V79" i="3"/>
  <c r="U79" i="3"/>
  <c r="R79" i="3"/>
  <c r="Q79" i="3"/>
  <c r="P79" i="3"/>
  <c r="N79" i="3"/>
  <c r="M79" i="3"/>
  <c r="L79" i="3"/>
  <c r="K79" i="3"/>
  <c r="J79" i="3"/>
  <c r="I79" i="3"/>
  <c r="BC78" i="3"/>
  <c r="BB78" i="3"/>
  <c r="AX78" i="3"/>
  <c r="AW78" i="3"/>
  <c r="AT78" i="3"/>
  <c r="AS78" i="3"/>
  <c r="AP78" i="3"/>
  <c r="AO78" i="3"/>
  <c r="AL78" i="3"/>
  <c r="AK78" i="3"/>
  <c r="AH78" i="3"/>
  <c r="AG78" i="3"/>
  <c r="AD78" i="3"/>
  <c r="AC78" i="3"/>
  <c r="Z78" i="3"/>
  <c r="Y78" i="3"/>
  <c r="V78" i="3"/>
  <c r="U78" i="3"/>
  <c r="R78" i="3"/>
  <c r="Q78" i="3"/>
  <c r="N78" i="3"/>
  <c r="M78" i="3"/>
  <c r="L78" i="3"/>
  <c r="K78" i="3"/>
  <c r="J78" i="3"/>
  <c r="I78" i="3"/>
  <c r="BC77" i="3"/>
  <c r="BB77" i="3"/>
  <c r="AZ77" i="3"/>
  <c r="AX77" i="3"/>
  <c r="AW77" i="3"/>
  <c r="AV77" i="3"/>
  <c r="AT77" i="3"/>
  <c r="AS77" i="3"/>
  <c r="AR77" i="3"/>
  <c r="AP77" i="3"/>
  <c r="AO77" i="3"/>
  <c r="AN77" i="3"/>
  <c r="AL77" i="3"/>
  <c r="AK77" i="3"/>
  <c r="AJ77" i="3"/>
  <c r="AH77" i="3"/>
  <c r="AG77" i="3"/>
  <c r="AF77" i="3"/>
  <c r="AD77" i="3"/>
  <c r="AC77" i="3"/>
  <c r="AB77" i="3"/>
  <c r="Z77" i="3"/>
  <c r="Y77" i="3"/>
  <c r="V77" i="3"/>
  <c r="R77" i="3"/>
  <c r="P77" i="3"/>
  <c r="N77" i="3"/>
  <c r="M77" i="3"/>
  <c r="L77" i="3"/>
  <c r="K77" i="3"/>
  <c r="J77" i="3"/>
  <c r="I77" i="3"/>
  <c r="BC76" i="3"/>
  <c r="BB76" i="3"/>
  <c r="AY76" i="3"/>
  <c r="AX76" i="3"/>
  <c r="AW76" i="3"/>
  <c r="AU76" i="3"/>
  <c r="AT76" i="3"/>
  <c r="AS76" i="3"/>
  <c r="AQ76" i="3"/>
  <c r="AP76" i="3"/>
  <c r="AO76" i="3"/>
  <c r="AM76" i="3"/>
  <c r="AL76" i="3"/>
  <c r="AK76" i="3"/>
  <c r="AI76" i="3"/>
  <c r="AH76" i="3"/>
  <c r="AG76" i="3"/>
  <c r="AE76" i="3"/>
  <c r="AD76" i="3"/>
  <c r="AC76" i="3"/>
  <c r="AA76" i="3"/>
  <c r="Z76" i="3"/>
  <c r="Y76" i="3"/>
  <c r="W76" i="3"/>
  <c r="V76" i="3"/>
  <c r="U76" i="3"/>
  <c r="S76" i="3"/>
  <c r="R76" i="3"/>
  <c r="Q76" i="3"/>
  <c r="P76" i="3"/>
  <c r="O76" i="3"/>
  <c r="N76" i="3"/>
  <c r="M76" i="3"/>
  <c r="L76" i="3"/>
  <c r="K76" i="3"/>
  <c r="J76" i="3"/>
  <c r="I76" i="3"/>
  <c r="BC75" i="3"/>
  <c r="BB75" i="3"/>
  <c r="AX75" i="3"/>
  <c r="AW75" i="3"/>
  <c r="AT75" i="3"/>
  <c r="AS75" i="3"/>
  <c r="AP75" i="3"/>
  <c r="AO75" i="3"/>
  <c r="AL75" i="3"/>
  <c r="AK75" i="3"/>
  <c r="AH75" i="3"/>
  <c r="AG75" i="3"/>
  <c r="AD75" i="3"/>
  <c r="AC75" i="3"/>
  <c r="Z75" i="3"/>
  <c r="Y75" i="3"/>
  <c r="V75" i="3"/>
  <c r="U75" i="3"/>
  <c r="R75" i="3"/>
  <c r="Q75" i="3"/>
  <c r="N75" i="3"/>
  <c r="M75" i="3"/>
  <c r="L75" i="3"/>
  <c r="K75" i="3"/>
  <c r="J75" i="3"/>
  <c r="I75" i="3"/>
  <c r="BC74" i="3"/>
  <c r="BB74" i="3"/>
  <c r="AX74" i="3"/>
  <c r="AW74" i="3"/>
  <c r="AT74" i="3"/>
  <c r="AS74" i="3"/>
  <c r="AP74" i="3"/>
  <c r="AO74" i="3"/>
  <c r="AL74" i="3"/>
  <c r="AK74" i="3"/>
  <c r="AH74" i="3"/>
  <c r="AG74" i="3"/>
  <c r="AD74" i="3"/>
  <c r="AC74" i="3"/>
  <c r="Z74" i="3"/>
  <c r="Y74" i="3"/>
  <c r="V74" i="3"/>
  <c r="U74" i="3"/>
  <c r="R74" i="3"/>
  <c r="Q74" i="3"/>
  <c r="N74" i="3"/>
  <c r="M74" i="3"/>
  <c r="L74" i="3"/>
  <c r="K74" i="3"/>
  <c r="J74" i="3"/>
  <c r="I74" i="3"/>
  <c r="BC73" i="3"/>
  <c r="BB73" i="3"/>
  <c r="AZ73" i="3"/>
  <c r="AX73" i="3"/>
  <c r="AW73" i="3"/>
  <c r="AV73" i="3"/>
  <c r="AT73" i="3"/>
  <c r="AS73" i="3"/>
  <c r="AR73" i="3"/>
  <c r="AP73" i="3"/>
  <c r="AO73" i="3"/>
  <c r="AN73" i="3"/>
  <c r="AL73" i="3"/>
  <c r="AK73" i="3"/>
  <c r="AJ73" i="3"/>
  <c r="AH73" i="3"/>
  <c r="AG73" i="3"/>
  <c r="AF73" i="3"/>
  <c r="AD73" i="3"/>
  <c r="AC73" i="3"/>
  <c r="AB73" i="3"/>
  <c r="Z73" i="3"/>
  <c r="Y73" i="3"/>
  <c r="V73" i="3"/>
  <c r="U73" i="3"/>
  <c r="R73" i="3"/>
  <c r="Q73" i="3"/>
  <c r="P73" i="3"/>
  <c r="N73" i="3"/>
  <c r="M73" i="3"/>
  <c r="L73" i="3"/>
  <c r="K73" i="3"/>
  <c r="J73" i="3"/>
  <c r="I73" i="3"/>
  <c r="BC72" i="3"/>
  <c r="BB72" i="3"/>
  <c r="AZ72" i="3"/>
  <c r="AX72" i="3"/>
  <c r="AW72" i="3"/>
  <c r="AV72" i="3"/>
  <c r="AT72" i="3"/>
  <c r="AS72" i="3"/>
  <c r="AR72" i="3"/>
  <c r="AP72" i="3"/>
  <c r="AO72" i="3"/>
  <c r="AN72" i="3"/>
  <c r="AL72" i="3"/>
  <c r="AK72" i="3"/>
  <c r="AJ72" i="3"/>
  <c r="AH72" i="3"/>
  <c r="AG72" i="3"/>
  <c r="AF72" i="3"/>
  <c r="AD72" i="3"/>
  <c r="AC72" i="3"/>
  <c r="AB72" i="3"/>
  <c r="Z72" i="3"/>
  <c r="Y72" i="3"/>
  <c r="X72" i="3"/>
  <c r="V72" i="3"/>
  <c r="U72" i="3"/>
  <c r="T72" i="3"/>
  <c r="R72" i="3"/>
  <c r="Q72" i="3"/>
  <c r="P72" i="3"/>
  <c r="N72" i="3"/>
  <c r="M72" i="3"/>
  <c r="L72" i="3"/>
  <c r="K72" i="3"/>
  <c r="J72" i="3"/>
  <c r="I72" i="3"/>
  <c r="BC71" i="3"/>
  <c r="BB71" i="3"/>
  <c r="AX71" i="3"/>
  <c r="AW71" i="3"/>
  <c r="AT71" i="3"/>
  <c r="AS71" i="3"/>
  <c r="AP71" i="3"/>
  <c r="AO71" i="3"/>
  <c r="AL71" i="3"/>
  <c r="AK71" i="3"/>
  <c r="AH71" i="3"/>
  <c r="AG71" i="3"/>
  <c r="AD71" i="3"/>
  <c r="AC71" i="3"/>
  <c r="Z71" i="3"/>
  <c r="Y71" i="3"/>
  <c r="V71" i="3"/>
  <c r="U71" i="3"/>
  <c r="R71" i="3"/>
  <c r="Q71" i="3"/>
  <c r="N71" i="3"/>
  <c r="M71" i="3"/>
  <c r="L71" i="3"/>
  <c r="K71" i="3"/>
  <c r="J71" i="3"/>
  <c r="I71" i="3"/>
  <c r="BC70" i="3"/>
  <c r="BB70" i="3"/>
  <c r="AX70" i="3"/>
  <c r="AW70" i="3"/>
  <c r="AT70" i="3"/>
  <c r="AS70" i="3"/>
  <c r="AP70" i="3"/>
  <c r="AO70" i="3"/>
  <c r="AM70" i="3"/>
  <c r="AL70" i="3"/>
  <c r="AK70" i="3"/>
  <c r="AI70" i="3"/>
  <c r="AH70" i="3"/>
  <c r="AG70" i="3"/>
  <c r="AE70" i="3"/>
  <c r="AD70" i="3"/>
  <c r="AC70" i="3"/>
  <c r="AA70" i="3"/>
  <c r="Z70" i="3"/>
  <c r="Y70" i="3"/>
  <c r="U70" i="3"/>
  <c r="Q70" i="3"/>
  <c r="P70" i="3"/>
  <c r="O70" i="3"/>
  <c r="N70" i="3"/>
  <c r="M70" i="3"/>
  <c r="L70" i="3"/>
  <c r="K70" i="3"/>
  <c r="J70" i="3"/>
  <c r="I70" i="3"/>
  <c r="BC69" i="3"/>
  <c r="BB69" i="3"/>
  <c r="AX69" i="3"/>
  <c r="AW69" i="3"/>
  <c r="AT69" i="3"/>
  <c r="AS69" i="3"/>
  <c r="AP69" i="3"/>
  <c r="AO69" i="3"/>
  <c r="AL69" i="3"/>
  <c r="AK69" i="3"/>
  <c r="AH69" i="3"/>
  <c r="AG69" i="3"/>
  <c r="AD69" i="3"/>
  <c r="AC69" i="3"/>
  <c r="Z69" i="3"/>
  <c r="Y69" i="3"/>
  <c r="V69" i="3"/>
  <c r="U69" i="3"/>
  <c r="R69" i="3"/>
  <c r="Q69" i="3"/>
  <c r="N69" i="3"/>
  <c r="M69" i="3"/>
  <c r="L69" i="3"/>
  <c r="K69" i="3"/>
  <c r="J69" i="3"/>
  <c r="I69" i="3"/>
  <c r="BC68" i="3"/>
  <c r="BB68" i="3"/>
  <c r="AX68" i="3"/>
  <c r="AW68" i="3"/>
  <c r="AT68" i="3"/>
  <c r="AS68" i="3"/>
  <c r="AP68" i="3"/>
  <c r="AO68" i="3"/>
  <c r="AL68" i="3"/>
  <c r="AK68" i="3"/>
  <c r="AH68" i="3"/>
  <c r="AG68" i="3"/>
  <c r="AD68" i="3"/>
  <c r="AC68" i="3"/>
  <c r="Z68" i="3"/>
  <c r="Y68" i="3"/>
  <c r="U68" i="3"/>
  <c r="Q68" i="3"/>
  <c r="N68" i="3"/>
  <c r="M68" i="3"/>
  <c r="L68" i="3"/>
  <c r="K68" i="3"/>
  <c r="J68" i="3"/>
  <c r="I68" i="3"/>
  <c r="BC67" i="3"/>
  <c r="BB67" i="3"/>
  <c r="AZ67" i="3"/>
  <c r="AY67" i="3"/>
  <c r="AX67" i="3"/>
  <c r="AW67" i="3"/>
  <c r="AV67" i="3"/>
  <c r="AU67" i="3"/>
  <c r="AT67" i="3"/>
  <c r="AS67" i="3"/>
  <c r="AR67" i="3"/>
  <c r="AQ67" i="3"/>
  <c r="AP67" i="3"/>
  <c r="AO67" i="3"/>
  <c r="AN67" i="3"/>
  <c r="AM67" i="3"/>
  <c r="AL67" i="3"/>
  <c r="AK67" i="3"/>
  <c r="AJ67" i="3"/>
  <c r="AI67" i="3"/>
  <c r="AH67" i="3"/>
  <c r="AG67" i="3"/>
  <c r="AF67" i="3"/>
  <c r="AE67" i="3"/>
  <c r="AD67" i="3"/>
  <c r="AC67" i="3"/>
  <c r="AB67" i="3"/>
  <c r="AA67" i="3"/>
  <c r="Z67" i="3"/>
  <c r="Y67" i="3"/>
  <c r="W67" i="3"/>
  <c r="V67" i="3"/>
  <c r="U67" i="3"/>
  <c r="S67" i="3"/>
  <c r="R67" i="3"/>
  <c r="Q67" i="3"/>
  <c r="P67" i="3"/>
  <c r="O67" i="3"/>
  <c r="N67" i="3"/>
  <c r="M67" i="3"/>
  <c r="L67" i="3"/>
  <c r="K67" i="3"/>
  <c r="J67" i="3"/>
  <c r="I67" i="3"/>
  <c r="BC66" i="3"/>
  <c r="BB66" i="3"/>
  <c r="AZ66" i="3"/>
  <c r="AX66" i="3"/>
  <c r="AW66" i="3"/>
  <c r="AV66" i="3"/>
  <c r="AT66" i="3"/>
  <c r="AS66" i="3"/>
  <c r="AR66" i="3"/>
  <c r="AP66" i="3"/>
  <c r="AO66" i="3"/>
  <c r="AN66" i="3"/>
  <c r="AL66" i="3"/>
  <c r="AK66" i="3"/>
  <c r="AJ66" i="3"/>
  <c r="AH66" i="3"/>
  <c r="AG66" i="3"/>
  <c r="AF66" i="3"/>
  <c r="AD66" i="3"/>
  <c r="AC66" i="3"/>
  <c r="AB66" i="3"/>
  <c r="Z66" i="3"/>
  <c r="Y66" i="3"/>
  <c r="X66" i="3"/>
  <c r="V66" i="3"/>
  <c r="U66" i="3"/>
  <c r="T66" i="3"/>
  <c r="R66" i="3"/>
  <c r="Q66" i="3"/>
  <c r="P66" i="3"/>
  <c r="N66" i="3"/>
  <c r="M66" i="3"/>
  <c r="L66" i="3"/>
  <c r="K66" i="3"/>
  <c r="J66" i="3"/>
  <c r="I66" i="3"/>
  <c r="BC65" i="3"/>
  <c r="BB65" i="3"/>
  <c r="AZ65" i="3"/>
  <c r="AX65" i="3"/>
  <c r="AW65" i="3"/>
  <c r="AV65" i="3"/>
  <c r="AT65" i="3"/>
  <c r="AS65" i="3"/>
  <c r="AR65" i="3"/>
  <c r="AP65" i="3"/>
  <c r="AO65" i="3"/>
  <c r="AN65" i="3"/>
  <c r="AL65" i="3"/>
  <c r="AK65" i="3"/>
  <c r="AJ65" i="3"/>
  <c r="AH65" i="3"/>
  <c r="AG65" i="3"/>
  <c r="AF65" i="3"/>
  <c r="AD65" i="3"/>
  <c r="AC65" i="3"/>
  <c r="AB65" i="3"/>
  <c r="Z65" i="3"/>
  <c r="Y65" i="3"/>
  <c r="X65" i="3"/>
  <c r="V65" i="3"/>
  <c r="U65" i="3"/>
  <c r="T65" i="3"/>
  <c r="R65" i="3"/>
  <c r="Q65" i="3"/>
  <c r="P65" i="3"/>
  <c r="N65" i="3"/>
  <c r="M65" i="3"/>
  <c r="L65" i="3"/>
  <c r="K65" i="3"/>
  <c r="J65" i="3"/>
  <c r="I65" i="3"/>
  <c r="BC64" i="3"/>
  <c r="BB64" i="3"/>
  <c r="AX64" i="3"/>
  <c r="AW64" i="3"/>
  <c r="AT64" i="3"/>
  <c r="AS64" i="3"/>
  <c r="AP64" i="3"/>
  <c r="AO64" i="3"/>
  <c r="AL64" i="3"/>
  <c r="AK64" i="3"/>
  <c r="AH64" i="3"/>
  <c r="AG64" i="3"/>
  <c r="AD64" i="3"/>
  <c r="AC64" i="3"/>
  <c r="Z64" i="3"/>
  <c r="Y64" i="3"/>
  <c r="V64" i="3"/>
  <c r="U64" i="3"/>
  <c r="R64" i="3"/>
  <c r="Q64" i="3"/>
  <c r="N64" i="3"/>
  <c r="M64" i="3"/>
  <c r="L64" i="3"/>
  <c r="K64" i="3"/>
  <c r="J64" i="3"/>
  <c r="I64" i="3"/>
  <c r="BC63" i="3"/>
  <c r="BB63" i="3"/>
  <c r="AN63" i="3"/>
  <c r="AL63" i="3"/>
  <c r="AK63" i="3"/>
  <c r="AJ63" i="3"/>
  <c r="AH63" i="3"/>
  <c r="AG63" i="3"/>
  <c r="AF63" i="3"/>
  <c r="AD63" i="3"/>
  <c r="AC63" i="3"/>
  <c r="AB63" i="3"/>
  <c r="Z63" i="3"/>
  <c r="Y63" i="3"/>
  <c r="V63" i="3"/>
  <c r="U63" i="3"/>
  <c r="Q63" i="3"/>
  <c r="P63" i="3"/>
  <c r="N63" i="3"/>
  <c r="M63" i="3"/>
  <c r="L63" i="3"/>
  <c r="K63" i="3"/>
  <c r="J63" i="3"/>
  <c r="I63" i="3"/>
  <c r="BC62" i="3"/>
  <c r="BB62" i="3"/>
  <c r="AZ62" i="3"/>
  <c r="AW62" i="3"/>
  <c r="AV62" i="3"/>
  <c r="AT62" i="3"/>
  <c r="AS62" i="3"/>
  <c r="AR62" i="3"/>
  <c r="AP62" i="3"/>
  <c r="AO62" i="3"/>
  <c r="AN62" i="3"/>
  <c r="AL62" i="3"/>
  <c r="AK62" i="3"/>
  <c r="AJ62" i="3"/>
  <c r="AH62" i="3"/>
  <c r="AG62" i="3"/>
  <c r="AF62" i="3"/>
  <c r="AD62" i="3"/>
  <c r="AC62" i="3"/>
  <c r="AB62" i="3"/>
  <c r="Z62" i="3"/>
  <c r="Y62" i="3"/>
  <c r="X62" i="3"/>
  <c r="V62" i="3"/>
  <c r="U62" i="3"/>
  <c r="T62" i="3"/>
  <c r="R62" i="3"/>
  <c r="Q62" i="3"/>
  <c r="P62" i="3"/>
  <c r="N62" i="3"/>
  <c r="M62" i="3"/>
  <c r="L62" i="3"/>
  <c r="K62" i="3"/>
  <c r="J62" i="3"/>
  <c r="I62" i="3"/>
  <c r="BC61" i="3"/>
  <c r="BB61" i="3"/>
  <c r="AZ61" i="3"/>
  <c r="AY61" i="3"/>
  <c r="AX61" i="3"/>
  <c r="AW61" i="3"/>
  <c r="AV61" i="3"/>
  <c r="AU61" i="3"/>
  <c r="AT61" i="3"/>
  <c r="AS61" i="3"/>
  <c r="AR61" i="3"/>
  <c r="AQ61" i="3"/>
  <c r="AP61" i="3"/>
  <c r="AO61" i="3"/>
  <c r="AN61" i="3"/>
  <c r="AM61" i="3"/>
  <c r="AL61" i="3"/>
  <c r="AK61" i="3"/>
  <c r="AJ61" i="3"/>
  <c r="AI61" i="3"/>
  <c r="AH61" i="3"/>
  <c r="AG61" i="3"/>
  <c r="AF61" i="3"/>
  <c r="AE61" i="3"/>
  <c r="AD61" i="3"/>
  <c r="AC61" i="3"/>
  <c r="AB61" i="3"/>
  <c r="AA61" i="3"/>
  <c r="Z61" i="3"/>
  <c r="Y61" i="3"/>
  <c r="W61" i="3"/>
  <c r="V61" i="3"/>
  <c r="U61" i="3"/>
  <c r="S61" i="3"/>
  <c r="R61" i="3"/>
  <c r="Q61" i="3"/>
  <c r="P61" i="3"/>
  <c r="O61" i="3"/>
  <c r="N61" i="3"/>
  <c r="M61" i="3"/>
  <c r="L61" i="3"/>
  <c r="K61" i="3"/>
  <c r="J61" i="3"/>
  <c r="I61" i="3"/>
  <c r="BC60" i="3"/>
  <c r="BB60" i="3"/>
  <c r="AZ60" i="3"/>
  <c r="AY60" i="3"/>
  <c r="AX60" i="3"/>
  <c r="AW60" i="3"/>
  <c r="AV60" i="3"/>
  <c r="AU60" i="3"/>
  <c r="AT60" i="3"/>
  <c r="AS60" i="3"/>
  <c r="AR60" i="3"/>
  <c r="AQ60" i="3"/>
  <c r="AP60" i="3"/>
  <c r="AO60" i="3"/>
  <c r="AN60" i="3"/>
  <c r="AM60" i="3"/>
  <c r="AL60" i="3"/>
  <c r="AK60" i="3"/>
  <c r="AJ60" i="3"/>
  <c r="AI60" i="3"/>
  <c r="AH60" i="3"/>
  <c r="AG60" i="3"/>
  <c r="AF60" i="3"/>
  <c r="AE60" i="3"/>
  <c r="AD60" i="3"/>
  <c r="AC60" i="3"/>
  <c r="AB60" i="3"/>
  <c r="AA60" i="3"/>
  <c r="Z60" i="3"/>
  <c r="Y60" i="3"/>
  <c r="X60" i="3"/>
  <c r="W60" i="3"/>
  <c r="V60" i="3"/>
  <c r="U60" i="3"/>
  <c r="T60" i="3"/>
  <c r="S60" i="3"/>
  <c r="R60" i="3"/>
  <c r="Q60" i="3"/>
  <c r="P60" i="3"/>
  <c r="O60" i="3"/>
  <c r="N60" i="3"/>
  <c r="M60" i="3"/>
  <c r="L60" i="3"/>
  <c r="K60" i="3"/>
  <c r="J60" i="3"/>
  <c r="I60" i="3"/>
  <c r="BC59" i="3"/>
  <c r="BB59" i="3"/>
  <c r="AZ59" i="3"/>
  <c r="AX59" i="3"/>
  <c r="AW59" i="3"/>
  <c r="AV59" i="3"/>
  <c r="AT59" i="3"/>
  <c r="AS59" i="3"/>
  <c r="AR59" i="3"/>
  <c r="AP59" i="3"/>
  <c r="AO59" i="3"/>
  <c r="AN59" i="3"/>
  <c r="AL59" i="3"/>
  <c r="AK59" i="3"/>
  <c r="AJ59" i="3"/>
  <c r="AH59" i="3"/>
  <c r="AG59" i="3"/>
  <c r="AF59" i="3"/>
  <c r="AD59" i="3"/>
  <c r="AC59" i="3"/>
  <c r="AB59" i="3"/>
  <c r="Z59" i="3"/>
  <c r="Y59" i="3"/>
  <c r="X59" i="3"/>
  <c r="V59" i="3"/>
  <c r="U59" i="3"/>
  <c r="T59" i="3"/>
  <c r="R59" i="3"/>
  <c r="Q59" i="3"/>
  <c r="P59" i="3"/>
  <c r="N59" i="3"/>
  <c r="M59" i="3"/>
  <c r="L59" i="3"/>
  <c r="K59" i="3"/>
  <c r="J59" i="3"/>
  <c r="I59" i="3"/>
  <c r="BC58" i="3"/>
  <c r="BB58" i="3"/>
  <c r="AX58" i="3"/>
  <c r="AW58" i="3"/>
  <c r="AT58" i="3"/>
  <c r="AS58" i="3"/>
  <c r="AP58" i="3"/>
  <c r="AO58" i="3"/>
  <c r="AL58" i="3"/>
  <c r="AK58" i="3"/>
  <c r="AH58" i="3"/>
  <c r="AG58" i="3"/>
  <c r="AD58" i="3"/>
  <c r="AC58" i="3"/>
  <c r="Z58" i="3"/>
  <c r="Y58" i="3"/>
  <c r="V58" i="3"/>
  <c r="U58" i="3"/>
  <c r="R58" i="3"/>
  <c r="Q58" i="3"/>
  <c r="N58" i="3"/>
  <c r="M58" i="3"/>
  <c r="L58" i="3"/>
  <c r="K58" i="3"/>
  <c r="J58" i="3"/>
  <c r="I58" i="3"/>
  <c r="BC57" i="3"/>
  <c r="BB57" i="3"/>
  <c r="AZ57" i="3"/>
  <c r="AY57" i="3"/>
  <c r="AX57" i="3"/>
  <c r="AW57" i="3"/>
  <c r="AV57" i="3"/>
  <c r="AU57" i="3"/>
  <c r="AT57" i="3"/>
  <c r="AS57" i="3"/>
  <c r="AR57" i="3"/>
  <c r="AQ57" i="3"/>
  <c r="AP57" i="3"/>
  <c r="AO57" i="3"/>
  <c r="AN57" i="3"/>
  <c r="AM57" i="3"/>
  <c r="AL57" i="3"/>
  <c r="AK57" i="3"/>
  <c r="AJ57" i="3"/>
  <c r="AI57" i="3"/>
  <c r="AH57" i="3"/>
  <c r="AG57" i="3"/>
  <c r="AF57" i="3"/>
  <c r="AE57" i="3"/>
  <c r="AD57" i="3"/>
  <c r="AC57" i="3"/>
  <c r="AB57" i="3"/>
  <c r="AA57" i="3"/>
  <c r="Z57" i="3"/>
  <c r="Y57" i="3"/>
  <c r="X57" i="3"/>
  <c r="W57" i="3"/>
  <c r="V57" i="3"/>
  <c r="U57" i="3"/>
  <c r="T57" i="3"/>
  <c r="S57" i="3"/>
  <c r="R57" i="3"/>
  <c r="Q57" i="3"/>
  <c r="P57" i="3"/>
  <c r="O57" i="3"/>
  <c r="N57" i="3"/>
  <c r="M57" i="3"/>
  <c r="L57" i="3"/>
  <c r="K57" i="3"/>
  <c r="J57" i="3"/>
  <c r="I57" i="3"/>
  <c r="BC56" i="3"/>
  <c r="BB56" i="3"/>
  <c r="AZ56" i="3"/>
  <c r="AX56" i="3"/>
  <c r="AW56" i="3"/>
  <c r="AV56" i="3"/>
  <c r="AT56" i="3"/>
  <c r="AS56" i="3"/>
  <c r="AR56" i="3"/>
  <c r="AP56" i="3"/>
  <c r="AO56" i="3"/>
  <c r="AN56" i="3"/>
  <c r="AL56" i="3"/>
  <c r="AK56" i="3"/>
  <c r="AJ56" i="3"/>
  <c r="AH56" i="3"/>
  <c r="AG56" i="3"/>
  <c r="AF56" i="3"/>
  <c r="AD56" i="3"/>
  <c r="AC56" i="3"/>
  <c r="AB56" i="3"/>
  <c r="Z56" i="3"/>
  <c r="Y56" i="3"/>
  <c r="X56" i="3"/>
  <c r="V56" i="3"/>
  <c r="U56" i="3"/>
  <c r="T56" i="3"/>
  <c r="R56" i="3"/>
  <c r="Q56" i="3"/>
  <c r="P56" i="3"/>
  <c r="N56" i="3"/>
  <c r="M56" i="3"/>
  <c r="L56" i="3"/>
  <c r="K56" i="3"/>
  <c r="J56" i="3"/>
  <c r="I56" i="3"/>
  <c r="BC55" i="3"/>
  <c r="BB55" i="3"/>
  <c r="AY55" i="3"/>
  <c r="AX55" i="3"/>
  <c r="AW55" i="3"/>
  <c r="AU55" i="3"/>
  <c r="AT55" i="3"/>
  <c r="AS55" i="3"/>
  <c r="AO55" i="3"/>
  <c r="AM55" i="3"/>
  <c r="AL55" i="3"/>
  <c r="AK55" i="3"/>
  <c r="AI55" i="3"/>
  <c r="AH55" i="3"/>
  <c r="AG55" i="3"/>
  <c r="AE55" i="3"/>
  <c r="AD55" i="3"/>
  <c r="AC55" i="3"/>
  <c r="AA55" i="3"/>
  <c r="Z55" i="3"/>
  <c r="Y55" i="3"/>
  <c r="U55" i="3"/>
  <c r="Q55" i="3"/>
  <c r="P55" i="3"/>
  <c r="N55" i="3"/>
  <c r="M55" i="3"/>
  <c r="L55" i="3"/>
  <c r="K55" i="3"/>
  <c r="J55" i="3"/>
  <c r="I55" i="3"/>
  <c r="BC54" i="3"/>
  <c r="BB54" i="3"/>
  <c r="AY54" i="3"/>
  <c r="AX54" i="3"/>
  <c r="AW54" i="3"/>
  <c r="AU54" i="3"/>
  <c r="AT54" i="3"/>
  <c r="AS54" i="3"/>
  <c r="AQ54" i="3"/>
  <c r="AP54" i="3"/>
  <c r="AO54" i="3"/>
  <c r="AM54" i="3"/>
  <c r="AL54" i="3"/>
  <c r="AK54" i="3"/>
  <c r="AI54" i="3"/>
  <c r="AH54" i="3"/>
  <c r="AG54" i="3"/>
  <c r="AE54" i="3"/>
  <c r="AD54" i="3"/>
  <c r="AC54" i="3"/>
  <c r="AA54" i="3"/>
  <c r="Z54" i="3"/>
  <c r="Y54" i="3"/>
  <c r="U54" i="3"/>
  <c r="Q54" i="3"/>
  <c r="P54" i="3"/>
  <c r="O54" i="3"/>
  <c r="N54" i="3"/>
  <c r="M54" i="3"/>
  <c r="L54" i="3"/>
  <c r="K54" i="3"/>
  <c r="J54" i="3"/>
  <c r="I54" i="3"/>
  <c r="BC53" i="3"/>
  <c r="BB53" i="3"/>
  <c r="AZ53" i="3"/>
  <c r="AY53" i="3"/>
  <c r="AX53" i="3"/>
  <c r="AW53" i="3"/>
  <c r="AV53" i="3"/>
  <c r="AU53" i="3"/>
  <c r="AT53" i="3"/>
  <c r="AS53" i="3"/>
  <c r="AR53" i="3"/>
  <c r="AQ53" i="3"/>
  <c r="AP53" i="3"/>
  <c r="AO53" i="3"/>
  <c r="AN53" i="3"/>
  <c r="AM53" i="3"/>
  <c r="AL53" i="3"/>
  <c r="AK53" i="3"/>
  <c r="AJ53" i="3"/>
  <c r="AI53" i="3"/>
  <c r="AH53" i="3"/>
  <c r="AG53" i="3"/>
  <c r="AF53" i="3"/>
  <c r="AE53" i="3"/>
  <c r="AD53" i="3"/>
  <c r="AC53" i="3"/>
  <c r="AB53" i="3"/>
  <c r="AA53" i="3"/>
  <c r="Z53" i="3"/>
  <c r="Y53" i="3"/>
  <c r="W53" i="3"/>
  <c r="V53" i="3"/>
  <c r="U53" i="3"/>
  <c r="S53" i="3"/>
  <c r="R53" i="3"/>
  <c r="Q53" i="3"/>
  <c r="P53" i="3"/>
  <c r="O53" i="3"/>
  <c r="N53" i="3"/>
  <c r="M53" i="3"/>
  <c r="L53" i="3"/>
  <c r="K53" i="3"/>
  <c r="J53" i="3"/>
  <c r="I53" i="3"/>
  <c r="BC52" i="3"/>
  <c r="BB52" i="3"/>
  <c r="AZ52" i="3"/>
  <c r="AX52" i="3"/>
  <c r="AW52" i="3"/>
  <c r="AV52" i="3"/>
  <c r="AT52" i="3"/>
  <c r="AS52" i="3"/>
  <c r="AR52" i="3"/>
  <c r="AP52" i="3"/>
  <c r="AO52" i="3"/>
  <c r="AN52" i="3"/>
  <c r="AL52" i="3"/>
  <c r="AK52" i="3"/>
  <c r="AJ52" i="3"/>
  <c r="AH52" i="3"/>
  <c r="AG52" i="3"/>
  <c r="AF52" i="3"/>
  <c r="AE52" i="3"/>
  <c r="AD52" i="3"/>
  <c r="AC52" i="3"/>
  <c r="AB52" i="3"/>
  <c r="Z52" i="3"/>
  <c r="Y52" i="3"/>
  <c r="X52" i="3"/>
  <c r="V52" i="3"/>
  <c r="U52" i="3"/>
  <c r="T52" i="3"/>
  <c r="R52" i="3"/>
  <c r="Q52" i="3"/>
  <c r="P52" i="3"/>
  <c r="N52" i="3"/>
  <c r="M52" i="3"/>
  <c r="L52" i="3"/>
  <c r="K52" i="3"/>
  <c r="J52" i="3"/>
  <c r="I52" i="3"/>
  <c r="BC51" i="3"/>
  <c r="BB51" i="3"/>
  <c r="AZ51" i="3"/>
  <c r="AX51" i="3"/>
  <c r="AW51" i="3"/>
  <c r="AV51" i="3"/>
  <c r="AT51" i="3"/>
  <c r="AS51" i="3"/>
  <c r="AR51" i="3"/>
  <c r="AP51" i="3"/>
  <c r="AO51" i="3"/>
  <c r="AN51" i="3"/>
  <c r="AL51" i="3"/>
  <c r="AK51" i="3"/>
  <c r="AJ51" i="3"/>
  <c r="AH51" i="3"/>
  <c r="AG51" i="3"/>
  <c r="AF51" i="3"/>
  <c r="AD51" i="3"/>
  <c r="AC51" i="3"/>
  <c r="AB51" i="3"/>
  <c r="Z51" i="3"/>
  <c r="Y51" i="3"/>
  <c r="V51" i="3"/>
  <c r="U51" i="3"/>
  <c r="R51" i="3"/>
  <c r="Q51" i="3"/>
  <c r="P51" i="3"/>
  <c r="N51" i="3"/>
  <c r="M51" i="3"/>
  <c r="L51" i="3"/>
  <c r="K51" i="3"/>
  <c r="J51" i="3"/>
  <c r="I51" i="3"/>
  <c r="BC50" i="3"/>
  <c r="BB50" i="3"/>
  <c r="AZ50" i="3"/>
  <c r="AX50" i="3"/>
  <c r="AW50" i="3"/>
  <c r="AV50" i="3"/>
  <c r="AT50" i="3"/>
  <c r="AS50" i="3"/>
  <c r="AR50" i="3"/>
  <c r="AP50" i="3"/>
  <c r="AO50" i="3"/>
  <c r="AN50" i="3"/>
  <c r="AL50" i="3"/>
  <c r="AK50" i="3"/>
  <c r="AJ50" i="3"/>
  <c r="AH50" i="3"/>
  <c r="AG50" i="3"/>
  <c r="AF50" i="3"/>
  <c r="AD50" i="3"/>
  <c r="AC50" i="3"/>
  <c r="AB50" i="3"/>
  <c r="Z50" i="3"/>
  <c r="Y50" i="3"/>
  <c r="X50" i="3"/>
  <c r="V50" i="3"/>
  <c r="U50" i="3"/>
  <c r="T50" i="3"/>
  <c r="R50" i="3"/>
  <c r="Q50" i="3"/>
  <c r="P50" i="3"/>
  <c r="N50" i="3"/>
  <c r="M50" i="3"/>
  <c r="L50" i="3"/>
  <c r="K50" i="3"/>
  <c r="J50" i="3"/>
  <c r="I50" i="3"/>
  <c r="BC49" i="3"/>
  <c r="BB49" i="3"/>
  <c r="AZ49" i="3"/>
  <c r="AY49" i="3"/>
  <c r="AX49" i="3"/>
  <c r="AW49" i="3"/>
  <c r="AV49" i="3"/>
  <c r="AU49" i="3"/>
  <c r="AT49" i="3"/>
  <c r="AS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BC48" i="3"/>
  <c r="BB48" i="3"/>
  <c r="AZ48" i="3"/>
  <c r="AY48" i="3"/>
  <c r="AX48" i="3"/>
  <c r="AW48" i="3"/>
  <c r="AV48" i="3"/>
  <c r="AU48" i="3"/>
  <c r="AT48" i="3"/>
  <c r="AS48" i="3"/>
  <c r="AR48" i="3"/>
  <c r="AQ48" i="3"/>
  <c r="AP48" i="3"/>
  <c r="AO48" i="3"/>
  <c r="AN48" i="3"/>
  <c r="AM48" i="3"/>
  <c r="AL48" i="3"/>
  <c r="AK48" i="3"/>
  <c r="AJ48" i="3"/>
  <c r="AI48" i="3"/>
  <c r="AH48" i="3"/>
  <c r="AG48" i="3"/>
  <c r="AF48" i="3"/>
  <c r="AE48" i="3"/>
  <c r="AD48" i="3"/>
  <c r="AC48" i="3"/>
  <c r="AB48" i="3"/>
  <c r="AA48" i="3"/>
  <c r="Z48" i="3"/>
  <c r="Y48" i="3"/>
  <c r="V48" i="3"/>
  <c r="U48" i="3"/>
  <c r="R48" i="3"/>
  <c r="Q48" i="3"/>
  <c r="P48" i="3"/>
  <c r="O48" i="3"/>
  <c r="N48" i="3"/>
  <c r="M48" i="3"/>
  <c r="L48" i="3"/>
  <c r="K48" i="3"/>
  <c r="J48" i="3"/>
  <c r="I48" i="3"/>
  <c r="BC47" i="3"/>
  <c r="BB47" i="3"/>
  <c r="AZ47" i="3"/>
  <c r="AY47" i="3"/>
  <c r="AX47" i="3"/>
  <c r="AW47" i="3"/>
  <c r="AV47" i="3"/>
  <c r="AU47" i="3"/>
  <c r="AT47" i="3"/>
  <c r="AS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BC46" i="3"/>
  <c r="BB46" i="3"/>
  <c r="AZ46" i="3"/>
  <c r="AW46" i="3"/>
  <c r="AV46" i="3"/>
  <c r="AS46" i="3"/>
  <c r="AR46" i="3"/>
  <c r="AO46" i="3"/>
  <c r="AN46" i="3"/>
  <c r="AK46" i="3"/>
  <c r="AJ46" i="3"/>
  <c r="AG46" i="3"/>
  <c r="AF46" i="3"/>
  <c r="AC46" i="3"/>
  <c r="AB46" i="3"/>
  <c r="Y46" i="3"/>
  <c r="U46" i="3"/>
  <c r="Q46" i="3"/>
  <c r="P46" i="3"/>
  <c r="M46" i="3"/>
  <c r="L46" i="3"/>
  <c r="K46" i="3"/>
  <c r="J46" i="3"/>
  <c r="I46" i="3"/>
  <c r="BC45" i="3"/>
  <c r="BB45" i="3"/>
  <c r="AZ45" i="3"/>
  <c r="AY45" i="3"/>
  <c r="AX45" i="3"/>
  <c r="AW45" i="3"/>
  <c r="AV45" i="3"/>
  <c r="AU45" i="3"/>
  <c r="AT45" i="3"/>
  <c r="AS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BC44" i="3"/>
  <c r="BB44" i="3"/>
  <c r="AZ44" i="3"/>
  <c r="AX44" i="3"/>
  <c r="AW44" i="3"/>
  <c r="AV44" i="3"/>
  <c r="AT44" i="3"/>
  <c r="AS44" i="3"/>
  <c r="AR44" i="3"/>
  <c r="AP44" i="3"/>
  <c r="AO44" i="3"/>
  <c r="AN44" i="3"/>
  <c r="AL44" i="3"/>
  <c r="AK44" i="3"/>
  <c r="AJ44" i="3"/>
  <c r="AH44" i="3"/>
  <c r="AG44" i="3"/>
  <c r="AF44" i="3"/>
  <c r="AD44" i="3"/>
  <c r="AC44" i="3"/>
  <c r="AB44" i="3"/>
  <c r="Z44" i="3"/>
  <c r="Y44" i="3"/>
  <c r="X44" i="3"/>
  <c r="V44" i="3"/>
  <c r="U44" i="3"/>
  <c r="T44" i="3"/>
  <c r="R44" i="3"/>
  <c r="Q44" i="3"/>
  <c r="P44" i="3"/>
  <c r="N44" i="3"/>
  <c r="M44" i="3"/>
  <c r="L44" i="3"/>
  <c r="K44" i="3"/>
  <c r="J44" i="3"/>
  <c r="I44" i="3"/>
  <c r="BC43" i="3"/>
  <c r="BB43" i="3"/>
  <c r="AX43" i="3"/>
  <c r="AW43" i="3"/>
  <c r="AT43" i="3"/>
  <c r="AS43" i="3"/>
  <c r="AP43" i="3"/>
  <c r="AO43" i="3"/>
  <c r="AL43" i="3"/>
  <c r="AK43" i="3"/>
  <c r="AH43" i="3"/>
  <c r="AG43" i="3"/>
  <c r="AD43" i="3"/>
  <c r="AC43" i="3"/>
  <c r="Z43" i="3"/>
  <c r="Y43" i="3"/>
  <c r="V43" i="3"/>
  <c r="U43" i="3"/>
  <c r="R43" i="3"/>
  <c r="Q43" i="3"/>
  <c r="N43" i="3"/>
  <c r="M43" i="3"/>
  <c r="L43" i="3"/>
  <c r="K43" i="3"/>
  <c r="J43" i="3"/>
  <c r="I43" i="3"/>
  <c r="BC42" i="3"/>
  <c r="BB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BC41" i="3"/>
  <c r="BB41" i="3"/>
  <c r="AX41" i="3"/>
  <c r="AW41" i="3"/>
  <c r="AT41" i="3"/>
  <c r="AS41" i="3"/>
  <c r="AP41" i="3"/>
  <c r="AO41" i="3"/>
  <c r="AL41" i="3"/>
  <c r="AK41" i="3"/>
  <c r="AH41" i="3"/>
  <c r="AG41" i="3"/>
  <c r="AD41" i="3"/>
  <c r="AC41" i="3"/>
  <c r="Z41" i="3"/>
  <c r="Y41" i="3"/>
  <c r="V41" i="3"/>
  <c r="U41" i="3"/>
  <c r="R41" i="3"/>
  <c r="Q41" i="3"/>
  <c r="N41" i="3"/>
  <c r="M41" i="3"/>
  <c r="L41" i="3"/>
  <c r="K41" i="3"/>
  <c r="J41" i="3"/>
  <c r="I41" i="3"/>
  <c r="BC40" i="3"/>
  <c r="BB40" i="3"/>
  <c r="AX40" i="3"/>
  <c r="AW40" i="3"/>
  <c r="AT40" i="3"/>
  <c r="AS40" i="3"/>
  <c r="AP40" i="3"/>
  <c r="AO40" i="3"/>
  <c r="AL40" i="3"/>
  <c r="AK40" i="3"/>
  <c r="AH40" i="3"/>
  <c r="AG40" i="3"/>
  <c r="AD40" i="3"/>
  <c r="AC40" i="3"/>
  <c r="Z40" i="3"/>
  <c r="Y40" i="3"/>
  <c r="V40" i="3"/>
  <c r="U40" i="3"/>
  <c r="R40" i="3"/>
  <c r="Q40" i="3"/>
  <c r="N40" i="3"/>
  <c r="M40" i="3"/>
  <c r="L40" i="3"/>
  <c r="K40" i="3"/>
  <c r="J40" i="3"/>
  <c r="I40" i="3"/>
  <c r="BC39" i="3"/>
  <c r="BB39" i="3"/>
  <c r="AZ39" i="3"/>
  <c r="AX39" i="3"/>
  <c r="AW39" i="3"/>
  <c r="AV39" i="3"/>
  <c r="AT39" i="3"/>
  <c r="AS39" i="3"/>
  <c r="AR39" i="3"/>
  <c r="AP39" i="3"/>
  <c r="AO39" i="3"/>
  <c r="AN39" i="3"/>
  <c r="AL39" i="3"/>
  <c r="AK39" i="3"/>
  <c r="AJ39" i="3"/>
  <c r="AH39" i="3"/>
  <c r="AG39" i="3"/>
  <c r="AF39" i="3"/>
  <c r="AD39" i="3"/>
  <c r="AC39" i="3"/>
  <c r="AB39" i="3"/>
  <c r="Z39" i="3"/>
  <c r="Y39" i="3"/>
  <c r="U39" i="3"/>
  <c r="Q39" i="3"/>
  <c r="P39" i="3"/>
  <c r="N39" i="3"/>
  <c r="M39" i="3"/>
  <c r="L39" i="3"/>
  <c r="K39" i="3"/>
  <c r="J39" i="3"/>
  <c r="I39" i="3"/>
  <c r="BC38" i="3"/>
  <c r="BB38" i="3"/>
  <c r="AX38" i="3"/>
  <c r="AW38" i="3"/>
  <c r="AT38" i="3"/>
  <c r="AS38" i="3"/>
  <c r="AP38" i="3"/>
  <c r="AO38" i="3"/>
  <c r="AL38" i="3"/>
  <c r="AK38" i="3"/>
  <c r="AH38" i="3"/>
  <c r="AG38" i="3"/>
  <c r="AD38" i="3"/>
  <c r="AC38" i="3"/>
  <c r="Z38" i="3"/>
  <c r="Y38" i="3"/>
  <c r="V38" i="3"/>
  <c r="U38" i="3"/>
  <c r="R38" i="3"/>
  <c r="Q38" i="3"/>
  <c r="N38" i="3"/>
  <c r="M38" i="3"/>
  <c r="L38" i="3"/>
  <c r="K38" i="3"/>
  <c r="J38" i="3"/>
  <c r="I38" i="3"/>
  <c r="BC37" i="3"/>
  <c r="BB37" i="3"/>
  <c r="AZ37" i="3"/>
  <c r="AX37" i="3"/>
  <c r="AW37" i="3"/>
  <c r="AV37" i="3"/>
  <c r="AT37" i="3"/>
  <c r="AS37" i="3"/>
  <c r="AR37" i="3"/>
  <c r="AP37" i="3"/>
  <c r="AO37" i="3"/>
  <c r="AN37" i="3"/>
  <c r="AL37" i="3"/>
  <c r="AK37" i="3"/>
  <c r="AJ37" i="3"/>
  <c r="AH37" i="3"/>
  <c r="AG37" i="3"/>
  <c r="AF37" i="3"/>
  <c r="AD37" i="3"/>
  <c r="AC37" i="3"/>
  <c r="AB37" i="3"/>
  <c r="Z37" i="3"/>
  <c r="Y37" i="3"/>
  <c r="X37" i="3"/>
  <c r="V37" i="3"/>
  <c r="U37" i="3"/>
  <c r="T37" i="3"/>
  <c r="R37" i="3"/>
  <c r="Q37" i="3"/>
  <c r="P37" i="3"/>
  <c r="N37" i="3"/>
  <c r="M37" i="3"/>
  <c r="L37" i="3"/>
  <c r="K37" i="3"/>
  <c r="J37" i="3"/>
  <c r="I37" i="3"/>
  <c r="BC36" i="3"/>
  <c r="BB36" i="3"/>
  <c r="AZ36" i="3"/>
  <c r="AX36" i="3"/>
  <c r="AW36" i="3"/>
  <c r="AV36" i="3"/>
  <c r="AT36" i="3"/>
  <c r="AS36" i="3"/>
  <c r="AR36" i="3"/>
  <c r="AP36" i="3"/>
  <c r="AO36" i="3"/>
  <c r="AN36" i="3"/>
  <c r="AL36" i="3"/>
  <c r="AK36" i="3"/>
  <c r="AJ36" i="3"/>
  <c r="AH36" i="3"/>
  <c r="AG36" i="3"/>
  <c r="AF36" i="3"/>
  <c r="AD36" i="3"/>
  <c r="AC36" i="3"/>
  <c r="AB36" i="3"/>
  <c r="Z36" i="3"/>
  <c r="Y36" i="3"/>
  <c r="X36" i="3"/>
  <c r="V36" i="3"/>
  <c r="U36" i="3"/>
  <c r="T36" i="3"/>
  <c r="R36" i="3"/>
  <c r="Q36" i="3"/>
  <c r="P36" i="3"/>
  <c r="N36" i="3"/>
  <c r="M36" i="3"/>
  <c r="L36" i="3"/>
  <c r="K36" i="3"/>
  <c r="J36" i="3"/>
  <c r="I36" i="3"/>
  <c r="BC35" i="3"/>
  <c r="BB35" i="3"/>
  <c r="AZ35" i="3"/>
  <c r="AY35" i="3"/>
  <c r="AX35" i="3"/>
  <c r="AW35" i="3"/>
  <c r="AV35" i="3"/>
  <c r="AU35" i="3"/>
  <c r="AT35" i="3"/>
  <c r="AS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BC34" i="3"/>
  <c r="BB34" i="3"/>
  <c r="AZ34" i="3"/>
  <c r="AY34" i="3"/>
  <c r="AX34" i="3"/>
  <c r="AW34" i="3"/>
  <c r="AV34" i="3"/>
  <c r="AU34" i="3"/>
  <c r="AT34" i="3"/>
  <c r="AS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BC33" i="3"/>
  <c r="BB33" i="3"/>
  <c r="AX33" i="3"/>
  <c r="AW33" i="3"/>
  <c r="AT33" i="3"/>
  <c r="AS33" i="3"/>
  <c r="AP33" i="3"/>
  <c r="AO33" i="3"/>
  <c r="AL33" i="3"/>
  <c r="AK33" i="3"/>
  <c r="AH33" i="3"/>
  <c r="AG33" i="3"/>
  <c r="AD33" i="3"/>
  <c r="AC33" i="3"/>
  <c r="Z33" i="3"/>
  <c r="Y33" i="3"/>
  <c r="V33" i="3"/>
  <c r="U33" i="3"/>
  <c r="R33" i="3"/>
  <c r="Q33" i="3"/>
  <c r="N33" i="3"/>
  <c r="M33" i="3"/>
  <c r="L33" i="3"/>
  <c r="K33" i="3"/>
  <c r="J33" i="3"/>
  <c r="I33" i="3"/>
  <c r="BC32" i="3"/>
  <c r="BB32" i="3"/>
  <c r="AZ32" i="3"/>
  <c r="AX32" i="3"/>
  <c r="AW32" i="3"/>
  <c r="AV32" i="3"/>
  <c r="AT32" i="3"/>
  <c r="AS32" i="3"/>
  <c r="AR32" i="3"/>
  <c r="AP32" i="3"/>
  <c r="AO32" i="3"/>
  <c r="AN32" i="3"/>
  <c r="AL32" i="3"/>
  <c r="AK32" i="3"/>
  <c r="AJ32" i="3"/>
  <c r="AH32" i="3"/>
  <c r="AG32" i="3"/>
  <c r="AF32" i="3"/>
  <c r="AD32" i="3"/>
  <c r="AC32" i="3"/>
  <c r="AB32" i="3"/>
  <c r="Z32" i="3"/>
  <c r="Y32" i="3"/>
  <c r="X32" i="3"/>
  <c r="V32" i="3"/>
  <c r="U32" i="3"/>
  <c r="T32" i="3"/>
  <c r="R32" i="3"/>
  <c r="Q32" i="3"/>
  <c r="P32" i="3"/>
  <c r="N32" i="3"/>
  <c r="M32" i="3"/>
  <c r="L32" i="3"/>
  <c r="K32" i="3"/>
  <c r="J32" i="3"/>
  <c r="I32" i="3"/>
  <c r="BC31" i="3"/>
  <c r="BB31" i="3"/>
  <c r="AZ31" i="3"/>
  <c r="AX31" i="3"/>
  <c r="AW31" i="3"/>
  <c r="AV31" i="3"/>
  <c r="AT31" i="3"/>
  <c r="AS31" i="3"/>
  <c r="AR31" i="3"/>
  <c r="AP31" i="3"/>
  <c r="AO31" i="3"/>
  <c r="AN31" i="3"/>
  <c r="AL31" i="3"/>
  <c r="AK31" i="3"/>
  <c r="AJ31" i="3"/>
  <c r="AH31" i="3"/>
  <c r="AG31" i="3"/>
  <c r="AF31" i="3"/>
  <c r="AD31" i="3"/>
  <c r="AC31" i="3"/>
  <c r="AB31" i="3"/>
  <c r="Z31" i="3"/>
  <c r="Y31" i="3"/>
  <c r="X31" i="3"/>
  <c r="V31" i="3"/>
  <c r="U31" i="3"/>
  <c r="T31" i="3"/>
  <c r="R31" i="3"/>
  <c r="Q31" i="3"/>
  <c r="P31" i="3"/>
  <c r="N31" i="3"/>
  <c r="M31" i="3"/>
  <c r="L31" i="3"/>
  <c r="K31" i="3"/>
  <c r="J31" i="3"/>
  <c r="I31" i="3"/>
  <c r="BC30" i="3"/>
  <c r="BB30" i="3"/>
  <c r="AZ30" i="3"/>
  <c r="AX30" i="3"/>
  <c r="AW30" i="3"/>
  <c r="AV30" i="3"/>
  <c r="AT30" i="3"/>
  <c r="AS30" i="3"/>
  <c r="AR30" i="3"/>
  <c r="AP30" i="3"/>
  <c r="AO30" i="3"/>
  <c r="AN30" i="3"/>
  <c r="AL30" i="3"/>
  <c r="AK30" i="3"/>
  <c r="AJ30" i="3"/>
  <c r="AH30" i="3"/>
  <c r="AG30" i="3"/>
  <c r="AF30" i="3"/>
  <c r="AD30" i="3"/>
  <c r="AC30" i="3"/>
  <c r="AB30" i="3"/>
  <c r="Z30" i="3"/>
  <c r="Y30" i="3"/>
  <c r="V30" i="3"/>
  <c r="U30" i="3"/>
  <c r="R30" i="3"/>
  <c r="Q30" i="3"/>
  <c r="P30" i="3"/>
  <c r="N30" i="3"/>
  <c r="M30" i="3"/>
  <c r="L30" i="3"/>
  <c r="K30" i="3"/>
  <c r="J30" i="3"/>
  <c r="I30" i="3"/>
  <c r="BC29" i="3"/>
  <c r="BB29" i="3"/>
  <c r="AZ29" i="3"/>
  <c r="AX29" i="3"/>
  <c r="AW29" i="3"/>
  <c r="AV29" i="3"/>
  <c r="AT29" i="3"/>
  <c r="AS29" i="3"/>
  <c r="AR29" i="3"/>
  <c r="AP29" i="3"/>
  <c r="AO29" i="3"/>
  <c r="AN29" i="3"/>
  <c r="AL29" i="3"/>
  <c r="AK29" i="3"/>
  <c r="AJ29" i="3"/>
  <c r="AH29" i="3"/>
  <c r="AG29" i="3"/>
  <c r="AF29" i="3"/>
  <c r="AD29" i="3"/>
  <c r="AC29" i="3"/>
  <c r="AB29" i="3"/>
  <c r="Z29" i="3"/>
  <c r="Y29" i="3"/>
  <c r="V29" i="3"/>
  <c r="U29" i="3"/>
  <c r="R29" i="3"/>
  <c r="Q29" i="3"/>
  <c r="P29" i="3"/>
  <c r="N29" i="3"/>
  <c r="M29" i="3"/>
  <c r="L29" i="3"/>
  <c r="K29" i="3"/>
  <c r="J29" i="3"/>
  <c r="I29" i="3"/>
  <c r="BC28" i="3"/>
  <c r="BB28" i="3"/>
  <c r="AZ28" i="3"/>
  <c r="AY28" i="3"/>
  <c r="AX28" i="3"/>
  <c r="AW28" i="3"/>
  <c r="AV28" i="3"/>
  <c r="AU28" i="3"/>
  <c r="AT28" i="3"/>
  <c r="AS28" i="3"/>
  <c r="AR28" i="3"/>
  <c r="AQ28" i="3"/>
  <c r="AP28" i="3"/>
  <c r="AO28" i="3"/>
  <c r="AN28" i="3"/>
  <c r="AM28" i="3"/>
  <c r="AL28" i="3"/>
  <c r="AK28" i="3"/>
  <c r="AJ28" i="3"/>
  <c r="AI28" i="3"/>
  <c r="AH28" i="3"/>
  <c r="AG28" i="3"/>
  <c r="AF28" i="3"/>
  <c r="AE28" i="3"/>
  <c r="AD28" i="3"/>
  <c r="AC28" i="3"/>
  <c r="AB28" i="3"/>
  <c r="AA28" i="3"/>
  <c r="Z28" i="3"/>
  <c r="Y28" i="3"/>
  <c r="V28" i="3"/>
  <c r="U28" i="3"/>
  <c r="R28" i="3"/>
  <c r="Q28" i="3"/>
  <c r="P28" i="3"/>
  <c r="O28" i="3"/>
  <c r="N28" i="3"/>
  <c r="M28" i="3"/>
  <c r="L28" i="3"/>
  <c r="K28" i="3"/>
  <c r="J28" i="3"/>
  <c r="I28" i="3"/>
  <c r="BC27" i="3"/>
  <c r="BB27" i="3"/>
  <c r="AZ27" i="3"/>
  <c r="AX27" i="3"/>
  <c r="AW27" i="3"/>
  <c r="AV27" i="3"/>
  <c r="AT27" i="3"/>
  <c r="AS27" i="3"/>
  <c r="AR27" i="3"/>
  <c r="AP27" i="3"/>
  <c r="AO27" i="3"/>
  <c r="AN27" i="3"/>
  <c r="AL27" i="3"/>
  <c r="AK27" i="3"/>
  <c r="AJ27" i="3"/>
  <c r="AH27" i="3"/>
  <c r="AG27" i="3"/>
  <c r="AF27" i="3"/>
  <c r="AD27" i="3"/>
  <c r="AC27" i="3"/>
  <c r="AB27" i="3"/>
  <c r="Z27" i="3"/>
  <c r="Y27" i="3"/>
  <c r="X27" i="3"/>
  <c r="V27" i="3"/>
  <c r="U27" i="3"/>
  <c r="T27" i="3"/>
  <c r="R27" i="3"/>
  <c r="Q27" i="3"/>
  <c r="P27" i="3"/>
  <c r="N27" i="3"/>
  <c r="M27" i="3"/>
  <c r="L27" i="3"/>
  <c r="K27" i="3"/>
  <c r="J27" i="3"/>
  <c r="I27" i="3"/>
  <c r="BC26" i="3"/>
  <c r="BB26" i="3"/>
  <c r="AY26" i="3"/>
  <c r="AX26" i="3"/>
  <c r="AW26" i="3"/>
  <c r="AU26" i="3"/>
  <c r="AT26" i="3"/>
  <c r="AS26" i="3"/>
  <c r="AQ26" i="3"/>
  <c r="AP26" i="3"/>
  <c r="AO26" i="3"/>
  <c r="AM26" i="3"/>
  <c r="AL26" i="3"/>
  <c r="AK26" i="3"/>
  <c r="AI26" i="3"/>
  <c r="AH26" i="3"/>
  <c r="AG26" i="3"/>
  <c r="AE26" i="3"/>
  <c r="AD26" i="3"/>
  <c r="AC26" i="3"/>
  <c r="AA26" i="3"/>
  <c r="Z26" i="3"/>
  <c r="Y26" i="3"/>
  <c r="P26" i="3"/>
  <c r="O26" i="3"/>
  <c r="N26" i="3"/>
  <c r="M26" i="3"/>
  <c r="L26" i="3"/>
  <c r="K26" i="3"/>
  <c r="J26" i="3"/>
  <c r="I26" i="3"/>
  <c r="BC25" i="3"/>
  <c r="BB25" i="3"/>
  <c r="AX25" i="3"/>
  <c r="AW25" i="3"/>
  <c r="AT25" i="3"/>
  <c r="AS25" i="3"/>
  <c r="AP25" i="3"/>
  <c r="AO25" i="3"/>
  <c r="AL25" i="3"/>
  <c r="AK25" i="3"/>
  <c r="AH25" i="3"/>
  <c r="AG25" i="3"/>
  <c r="AD25" i="3"/>
  <c r="AC25" i="3"/>
  <c r="Z25" i="3"/>
  <c r="Y25" i="3"/>
  <c r="U25" i="3"/>
  <c r="Q25" i="3"/>
  <c r="P25" i="3"/>
  <c r="O25" i="3"/>
  <c r="N25" i="3"/>
  <c r="M25" i="3"/>
  <c r="L25" i="3"/>
  <c r="K25" i="3"/>
  <c r="J25" i="3"/>
  <c r="I25" i="3"/>
  <c r="BC24" i="3"/>
  <c r="BB24" i="3"/>
  <c r="AZ24" i="3"/>
  <c r="AX24" i="3"/>
  <c r="AW24" i="3"/>
  <c r="AV24" i="3"/>
  <c r="AT24" i="3"/>
  <c r="AS24" i="3"/>
  <c r="AR24" i="3"/>
  <c r="AP24" i="3"/>
  <c r="AO24" i="3"/>
  <c r="AN24" i="3"/>
  <c r="AL24" i="3"/>
  <c r="AK24" i="3"/>
  <c r="AJ24" i="3"/>
  <c r="AH24" i="3"/>
  <c r="AG24" i="3"/>
  <c r="AF24" i="3"/>
  <c r="AD24" i="3"/>
  <c r="AC24" i="3"/>
  <c r="AB24" i="3"/>
  <c r="Z24" i="3"/>
  <c r="Y24" i="3"/>
  <c r="X24" i="3"/>
  <c r="V24" i="3"/>
  <c r="U24" i="3"/>
  <c r="T24" i="3"/>
  <c r="R24" i="3"/>
  <c r="Q24" i="3"/>
  <c r="P24" i="3"/>
  <c r="N24" i="3"/>
  <c r="M24" i="3"/>
  <c r="L24" i="3"/>
  <c r="K24" i="3"/>
  <c r="J24" i="3"/>
  <c r="I24" i="3"/>
  <c r="BC23" i="3"/>
  <c r="BB23" i="3"/>
  <c r="AZ23" i="3"/>
  <c r="AX23" i="3"/>
  <c r="AW23" i="3"/>
  <c r="AV23" i="3"/>
  <c r="AT23" i="3"/>
  <c r="AS23" i="3"/>
  <c r="AR23" i="3"/>
  <c r="AP23" i="3"/>
  <c r="AO23" i="3"/>
  <c r="AN23" i="3"/>
  <c r="AL23" i="3"/>
  <c r="AK23" i="3"/>
  <c r="AJ23" i="3"/>
  <c r="AH23" i="3"/>
  <c r="AG23" i="3"/>
  <c r="AF23" i="3"/>
  <c r="AD23" i="3"/>
  <c r="AC23" i="3"/>
  <c r="AB23" i="3"/>
  <c r="Z23" i="3"/>
  <c r="Y23" i="3"/>
  <c r="V23" i="3"/>
  <c r="U23" i="3"/>
  <c r="R23" i="3"/>
  <c r="Q23" i="3"/>
  <c r="P23" i="3"/>
  <c r="N23" i="3"/>
  <c r="M23" i="3"/>
  <c r="L23" i="3"/>
  <c r="K23" i="3"/>
  <c r="J23" i="3"/>
  <c r="I23" i="3"/>
  <c r="BC22" i="3"/>
  <c r="BB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BC21" i="3"/>
  <c r="BB21" i="3"/>
  <c r="AZ21" i="3"/>
  <c r="AX21" i="3"/>
  <c r="AW21" i="3"/>
  <c r="AV21" i="3"/>
  <c r="AT21" i="3"/>
  <c r="AS21" i="3"/>
  <c r="AR21" i="3"/>
  <c r="AP21" i="3"/>
  <c r="AO21" i="3"/>
  <c r="AN21" i="3"/>
  <c r="AL21" i="3"/>
  <c r="AK21" i="3"/>
  <c r="AJ21" i="3"/>
  <c r="AH21" i="3"/>
  <c r="AG21" i="3"/>
  <c r="AF21" i="3"/>
  <c r="AD21" i="3"/>
  <c r="AC21" i="3"/>
  <c r="AB21" i="3"/>
  <c r="Z21" i="3"/>
  <c r="Y21" i="3"/>
  <c r="X21" i="3"/>
  <c r="V21" i="3"/>
  <c r="U21" i="3"/>
  <c r="T21" i="3"/>
  <c r="R21" i="3"/>
  <c r="Q21" i="3"/>
  <c r="P21" i="3"/>
  <c r="N21" i="3"/>
  <c r="M21" i="3"/>
  <c r="L21" i="3"/>
  <c r="K21" i="3"/>
  <c r="J21" i="3"/>
  <c r="I21" i="3"/>
  <c r="BC20" i="3"/>
  <c r="BB20" i="3"/>
  <c r="AX20" i="3"/>
  <c r="AW20" i="3"/>
  <c r="AT20" i="3"/>
  <c r="AS20" i="3"/>
  <c r="AP20" i="3"/>
  <c r="AO20" i="3"/>
  <c r="AL20" i="3"/>
  <c r="AK20" i="3"/>
  <c r="AD20" i="3"/>
  <c r="AC20" i="3"/>
  <c r="Z20" i="3"/>
  <c r="Y20" i="3"/>
  <c r="V20" i="3"/>
  <c r="U20" i="3"/>
  <c r="R20" i="3"/>
  <c r="Q20" i="3"/>
  <c r="N20" i="3"/>
  <c r="M20" i="3"/>
  <c r="L20" i="3"/>
  <c r="K20" i="3"/>
  <c r="J20" i="3"/>
  <c r="I20" i="3"/>
  <c r="BC19" i="3"/>
  <c r="BB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W19" i="3"/>
  <c r="V19" i="3"/>
  <c r="U19" i="3"/>
  <c r="S19" i="3"/>
  <c r="R19" i="3"/>
  <c r="Q19" i="3"/>
  <c r="P19" i="3"/>
  <c r="O19" i="3"/>
  <c r="N19" i="3"/>
  <c r="M19" i="3"/>
  <c r="L19" i="3"/>
  <c r="K19" i="3"/>
  <c r="J19" i="3"/>
  <c r="I19" i="3"/>
  <c r="BC18" i="3"/>
  <c r="BB18" i="3"/>
  <c r="AZ18" i="3"/>
  <c r="AY18" i="3"/>
  <c r="AX18" i="3"/>
  <c r="AW18" i="3"/>
  <c r="AV18" i="3"/>
  <c r="AU18" i="3"/>
  <c r="AT18" i="3"/>
  <c r="AS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BC17" i="3"/>
  <c r="BB17" i="3"/>
  <c r="AX17" i="3"/>
  <c r="AW17" i="3"/>
  <c r="AT17" i="3"/>
  <c r="AS17" i="3"/>
  <c r="AP17" i="3"/>
  <c r="AO17" i="3"/>
  <c r="AL17" i="3"/>
  <c r="AK17" i="3"/>
  <c r="AH17" i="3"/>
  <c r="AG17" i="3"/>
  <c r="AD17" i="3"/>
  <c r="AC17" i="3"/>
  <c r="Z17" i="3"/>
  <c r="Y17" i="3"/>
  <c r="U17" i="3"/>
  <c r="Q17" i="3"/>
  <c r="N17" i="3"/>
  <c r="M17" i="3"/>
  <c r="L17" i="3"/>
  <c r="K17" i="3"/>
  <c r="J17" i="3"/>
  <c r="I17" i="3"/>
  <c r="BC16" i="3"/>
  <c r="BB16" i="3"/>
  <c r="AZ16" i="3"/>
  <c r="AY16" i="3"/>
  <c r="AX16" i="3"/>
  <c r="AW16" i="3"/>
  <c r="AV16" i="3"/>
  <c r="AU16" i="3"/>
  <c r="AT16" i="3"/>
  <c r="AS16" i="3"/>
  <c r="AR16" i="3"/>
  <c r="AQ16" i="3"/>
  <c r="AP16" i="3"/>
  <c r="AO16" i="3"/>
  <c r="AN16" i="3"/>
  <c r="AM16" i="3"/>
  <c r="AL16" i="3"/>
  <c r="AK16" i="3"/>
  <c r="AJ16" i="3"/>
  <c r="AI16" i="3"/>
  <c r="AH16" i="3"/>
  <c r="AG16" i="3"/>
  <c r="AF16" i="3"/>
  <c r="AE16" i="3"/>
  <c r="AD16" i="3"/>
  <c r="AC16" i="3"/>
  <c r="AB16" i="3"/>
  <c r="AA16" i="3"/>
  <c r="Z16" i="3"/>
  <c r="Y16" i="3"/>
  <c r="X16" i="3"/>
  <c r="V16" i="3"/>
  <c r="U16" i="3"/>
  <c r="T16" i="3"/>
  <c r="R16" i="3"/>
  <c r="Q16" i="3"/>
  <c r="P16" i="3"/>
  <c r="N16" i="3"/>
  <c r="M16" i="3"/>
  <c r="L16" i="3"/>
  <c r="K16" i="3"/>
  <c r="J16" i="3"/>
  <c r="I16" i="3"/>
  <c r="BC15" i="3"/>
  <c r="BB15" i="3"/>
  <c r="AZ15" i="3"/>
  <c r="AX15" i="3"/>
  <c r="AW15" i="3"/>
  <c r="AV15" i="3"/>
  <c r="AT15" i="3"/>
  <c r="AS15" i="3"/>
  <c r="AR15" i="3"/>
  <c r="AP15" i="3"/>
  <c r="AO15" i="3"/>
  <c r="AN15" i="3"/>
  <c r="AL15" i="3"/>
  <c r="AK15" i="3"/>
  <c r="AJ15" i="3"/>
  <c r="AH15" i="3"/>
  <c r="AG15" i="3"/>
  <c r="AF15" i="3"/>
  <c r="AD15" i="3"/>
  <c r="AC15" i="3"/>
  <c r="AB15" i="3"/>
  <c r="Z15" i="3"/>
  <c r="Y15" i="3"/>
  <c r="X15" i="3"/>
  <c r="V15" i="3"/>
  <c r="U15" i="3"/>
  <c r="T15" i="3"/>
  <c r="R15" i="3"/>
  <c r="Q15" i="3"/>
  <c r="P15" i="3"/>
  <c r="N15" i="3"/>
  <c r="M15" i="3"/>
  <c r="L15" i="3"/>
  <c r="K15" i="3"/>
  <c r="J15" i="3"/>
  <c r="I15" i="3"/>
  <c r="BC14" i="3"/>
  <c r="BB14" i="3"/>
  <c r="AX14" i="3"/>
  <c r="AW14" i="3"/>
  <c r="AT14" i="3"/>
  <c r="AS14" i="3"/>
  <c r="AP14" i="3"/>
  <c r="AO14" i="3"/>
  <c r="AL14" i="3"/>
  <c r="AK14" i="3"/>
  <c r="AH14" i="3"/>
  <c r="AG14" i="3"/>
  <c r="AD14" i="3"/>
  <c r="AC14" i="3"/>
  <c r="Z14" i="3"/>
  <c r="Y14" i="3"/>
  <c r="V14" i="3"/>
  <c r="U14" i="3"/>
  <c r="R14" i="3"/>
  <c r="Q14" i="3"/>
  <c r="N14" i="3"/>
  <c r="M14" i="3"/>
  <c r="L14" i="3"/>
  <c r="K14" i="3"/>
  <c r="J14" i="3"/>
  <c r="I14" i="3"/>
  <c r="BC13" i="3"/>
  <c r="BB13" i="3"/>
  <c r="AZ13" i="3"/>
  <c r="AY13" i="3"/>
  <c r="AX13" i="3"/>
  <c r="AW13" i="3"/>
  <c r="AV13" i="3"/>
  <c r="AU13" i="3"/>
  <c r="AT13" i="3"/>
  <c r="AS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BC12" i="3"/>
  <c r="BB12" i="3"/>
  <c r="AZ12" i="3"/>
  <c r="AX12" i="3"/>
  <c r="AW12" i="3"/>
  <c r="AV12" i="3"/>
  <c r="AT12" i="3"/>
  <c r="AS12" i="3"/>
  <c r="AR12" i="3"/>
  <c r="AP12" i="3"/>
  <c r="AO12" i="3"/>
  <c r="AN12" i="3"/>
  <c r="AL12" i="3"/>
  <c r="AK12" i="3"/>
  <c r="AJ12" i="3"/>
  <c r="AH12" i="3"/>
  <c r="AG12" i="3"/>
  <c r="AF12" i="3"/>
  <c r="AD12" i="3"/>
  <c r="AC12" i="3"/>
  <c r="AB12" i="3"/>
  <c r="Z12" i="3"/>
  <c r="Y12" i="3"/>
  <c r="X12" i="3"/>
  <c r="V12" i="3"/>
  <c r="U12" i="3"/>
  <c r="T12" i="3"/>
  <c r="R12" i="3"/>
  <c r="Q12" i="3"/>
  <c r="P12" i="3"/>
  <c r="N12" i="3"/>
  <c r="M12" i="3"/>
  <c r="L12" i="3"/>
  <c r="K12" i="3"/>
  <c r="J12" i="3"/>
  <c r="I12" i="3"/>
  <c r="BC11" i="3"/>
  <c r="BB11" i="3"/>
  <c r="AZ11" i="3"/>
  <c r="AY11" i="3"/>
  <c r="AX11" i="3"/>
  <c r="AW11" i="3"/>
  <c r="AV11" i="3"/>
  <c r="AU11" i="3"/>
  <c r="AT11" i="3"/>
  <c r="AS11" i="3"/>
  <c r="AR11" i="3"/>
  <c r="AQ11" i="3"/>
  <c r="AP11" i="3"/>
  <c r="AO11" i="3"/>
  <c r="AN11" i="3"/>
  <c r="AM11" i="3"/>
  <c r="AL11" i="3"/>
  <c r="AK11" i="3"/>
  <c r="AJ11" i="3"/>
  <c r="AI11" i="3"/>
  <c r="AH11" i="3"/>
  <c r="AG11" i="3"/>
  <c r="AF11" i="3"/>
  <c r="AE11" i="3"/>
  <c r="AD11" i="3"/>
  <c r="AC11" i="3"/>
  <c r="AB11" i="3"/>
  <c r="AA11" i="3"/>
  <c r="Z11" i="3"/>
  <c r="Y11" i="3"/>
  <c r="X11" i="3"/>
  <c r="W11" i="3"/>
  <c r="U11" i="3"/>
  <c r="T11" i="3"/>
  <c r="S11" i="3"/>
  <c r="Q11" i="3"/>
  <c r="P11" i="3"/>
  <c r="O11" i="3"/>
  <c r="N11" i="3"/>
  <c r="M11" i="3"/>
  <c r="L11" i="3"/>
  <c r="K11" i="3"/>
  <c r="J11" i="3"/>
  <c r="I11" i="3"/>
  <c r="BC10" i="3"/>
  <c r="BB10" i="3"/>
  <c r="AX10" i="3"/>
  <c r="AW10" i="3"/>
  <c r="AT10" i="3"/>
  <c r="AS10" i="3"/>
  <c r="AP10" i="3"/>
  <c r="AO10" i="3"/>
  <c r="AL10" i="3"/>
  <c r="AK10" i="3"/>
  <c r="AH10" i="3"/>
  <c r="AG10" i="3"/>
  <c r="AD10" i="3"/>
  <c r="AC10" i="3"/>
  <c r="Z10" i="3"/>
  <c r="Y10" i="3"/>
  <c r="V10" i="3"/>
  <c r="U10" i="3"/>
  <c r="R10" i="3"/>
  <c r="Q10" i="3"/>
  <c r="N10" i="3"/>
  <c r="M10" i="3"/>
  <c r="L10" i="3"/>
  <c r="K10" i="3"/>
  <c r="J10" i="3"/>
  <c r="I10" i="3"/>
  <c r="BC9" i="3"/>
  <c r="BB9" i="3"/>
  <c r="AZ9" i="3"/>
  <c r="AX9" i="3"/>
  <c r="AW9" i="3"/>
  <c r="AV9" i="3"/>
  <c r="AT9" i="3"/>
  <c r="AS9" i="3"/>
  <c r="AR9" i="3"/>
  <c r="AP9" i="3"/>
  <c r="AO9" i="3"/>
  <c r="AN9" i="3"/>
  <c r="AL9" i="3"/>
  <c r="AK9" i="3"/>
  <c r="AJ9" i="3"/>
  <c r="AH9" i="3"/>
  <c r="AG9" i="3"/>
  <c r="AF9" i="3"/>
  <c r="AD9" i="3"/>
  <c r="AC9" i="3"/>
  <c r="AB9" i="3"/>
  <c r="Z9" i="3"/>
  <c r="Y9" i="3"/>
  <c r="X9" i="3"/>
  <c r="V9" i="3"/>
  <c r="U9" i="3"/>
  <c r="T9" i="3"/>
  <c r="R9" i="3"/>
  <c r="Q9" i="3"/>
  <c r="P9" i="3"/>
  <c r="N9" i="3"/>
  <c r="M9" i="3"/>
  <c r="L9" i="3"/>
  <c r="K9" i="3"/>
  <c r="J9" i="3"/>
  <c r="I9" i="3"/>
  <c r="BC8" i="3"/>
  <c r="BB8" i="3"/>
  <c r="AZ8" i="3"/>
  <c r="AX8" i="3"/>
  <c r="AW8" i="3"/>
  <c r="AV8" i="3"/>
  <c r="AT8" i="3"/>
  <c r="AS8" i="3"/>
  <c r="AR8" i="3"/>
  <c r="AP8" i="3"/>
  <c r="AO8" i="3"/>
  <c r="AN8" i="3"/>
  <c r="AL8" i="3"/>
  <c r="AK8" i="3"/>
  <c r="AJ8" i="3"/>
  <c r="AH8" i="3"/>
  <c r="AG8" i="3"/>
  <c r="AF8" i="3"/>
  <c r="AD8" i="3"/>
  <c r="AC8" i="3"/>
  <c r="AB8" i="3"/>
  <c r="Z8" i="3"/>
  <c r="Y8" i="3"/>
  <c r="X8" i="3"/>
  <c r="V8" i="3"/>
  <c r="U8" i="3"/>
  <c r="T8" i="3"/>
  <c r="R8" i="3"/>
  <c r="Q8" i="3"/>
  <c r="P8" i="3"/>
  <c r="N8" i="3"/>
  <c r="M8" i="3"/>
  <c r="L8" i="3"/>
  <c r="K8" i="3"/>
  <c r="J8" i="3"/>
  <c r="I8" i="3"/>
  <c r="BC7" i="3"/>
  <c r="BB7" i="3"/>
  <c r="AZ7" i="3"/>
  <c r="AX7" i="3"/>
  <c r="AW7" i="3"/>
  <c r="AV7" i="3"/>
  <c r="AT7" i="3"/>
  <c r="AS7" i="3"/>
  <c r="AR7" i="3"/>
  <c r="AP7" i="3"/>
  <c r="AO7" i="3"/>
  <c r="AN7" i="3"/>
  <c r="AL7" i="3"/>
  <c r="AK7" i="3"/>
  <c r="AJ7" i="3"/>
  <c r="AH7" i="3"/>
  <c r="AG7" i="3"/>
  <c r="AF7" i="3"/>
  <c r="AD7" i="3"/>
  <c r="AB7" i="3"/>
  <c r="Z7" i="3"/>
  <c r="Y7" i="3"/>
  <c r="U7" i="3"/>
  <c r="Q7" i="3"/>
  <c r="P7" i="3"/>
  <c r="N7" i="3"/>
  <c r="M7" i="3"/>
  <c r="L7" i="3"/>
  <c r="K7" i="3"/>
  <c r="J7" i="3"/>
  <c r="I7" i="3"/>
  <c r="BC6" i="3"/>
  <c r="BB6" i="3"/>
  <c r="AZ6" i="3"/>
  <c r="AX6" i="3"/>
  <c r="AW6" i="3"/>
  <c r="AV6" i="3"/>
  <c r="AT6" i="3"/>
  <c r="AS6" i="3"/>
  <c r="AR6" i="3"/>
  <c r="AP6" i="3"/>
  <c r="AO6" i="3"/>
  <c r="AN6" i="3"/>
  <c r="AL6" i="3"/>
  <c r="AK6" i="3"/>
  <c r="AJ6" i="3"/>
  <c r="AH6" i="3"/>
  <c r="AG6" i="3"/>
  <c r="AF6" i="3"/>
  <c r="AD6" i="3"/>
  <c r="AC6" i="3"/>
  <c r="AB6" i="3"/>
  <c r="Z6" i="3"/>
  <c r="Y6" i="3"/>
  <c r="U6" i="3"/>
  <c r="Q6" i="3"/>
  <c r="P6" i="3"/>
  <c r="N6" i="3"/>
  <c r="M6" i="3"/>
  <c r="L6" i="3"/>
  <c r="K6" i="3"/>
  <c r="J6" i="3"/>
  <c r="I6" i="3"/>
  <c r="BC5" i="3"/>
  <c r="BB5" i="3"/>
  <c r="AX5" i="3"/>
  <c r="AW5" i="3"/>
  <c r="AT5" i="3"/>
  <c r="AS5" i="3"/>
  <c r="AP5" i="3"/>
  <c r="AO5" i="3"/>
  <c r="AL5" i="3"/>
  <c r="AK5" i="3"/>
  <c r="AH5" i="3"/>
  <c r="AG5" i="3"/>
  <c r="AD5" i="3"/>
  <c r="AC5" i="3"/>
  <c r="Z5" i="3"/>
  <c r="Y5" i="3"/>
  <c r="V5" i="3"/>
  <c r="U5" i="3"/>
  <c r="R5" i="3"/>
  <c r="Q5" i="3"/>
  <c r="N5" i="3"/>
  <c r="M5" i="3"/>
  <c r="L5" i="3"/>
  <c r="K5" i="3"/>
  <c r="J5" i="3"/>
  <c r="I5" i="3"/>
  <c r="BC4" i="3"/>
  <c r="BB4" i="3"/>
  <c r="AZ4" i="3"/>
  <c r="AX4" i="3"/>
  <c r="AW4" i="3"/>
  <c r="AV4" i="3"/>
  <c r="AT4" i="3"/>
  <c r="AS4" i="3"/>
  <c r="AR4" i="3"/>
  <c r="AP4" i="3"/>
  <c r="AO4" i="3"/>
  <c r="AN4" i="3"/>
  <c r="AL4" i="3"/>
  <c r="AK4" i="3"/>
  <c r="AJ4" i="3"/>
  <c r="AH4" i="3"/>
  <c r="AG4" i="3"/>
  <c r="AF4" i="3"/>
  <c r="AD4" i="3"/>
  <c r="AC4" i="3"/>
  <c r="AB4" i="3"/>
  <c r="Z4" i="3"/>
  <c r="Y4" i="3"/>
  <c r="U4" i="3"/>
  <c r="Q4" i="3"/>
  <c r="P4" i="3"/>
  <c r="N4" i="3"/>
  <c r="M4" i="3"/>
  <c r="L4" i="3"/>
  <c r="K4" i="3"/>
  <c r="J4" i="3"/>
  <c r="I4" i="3"/>
  <c r="BC3" i="3"/>
  <c r="BB3" i="3"/>
  <c r="AZ3" i="3"/>
  <c r="AX3" i="3"/>
  <c r="AW3" i="3"/>
  <c r="AV3" i="3"/>
  <c r="AT3" i="3"/>
  <c r="AS3" i="3"/>
  <c r="AR3" i="3"/>
  <c r="AP3" i="3"/>
  <c r="AO3" i="3"/>
  <c r="AN3" i="3"/>
  <c r="AL3" i="3"/>
  <c r="AK3" i="3"/>
  <c r="AJ3" i="3"/>
  <c r="AH3" i="3"/>
  <c r="AG3" i="3"/>
  <c r="AF3" i="3"/>
  <c r="AD3" i="3"/>
  <c r="AC3" i="3"/>
  <c r="AB3" i="3"/>
  <c r="Z3" i="3"/>
  <c r="Y3" i="3"/>
  <c r="U3" i="3"/>
  <c r="Q3" i="3"/>
  <c r="P3" i="3"/>
  <c r="N3" i="3"/>
  <c r="M3" i="3"/>
  <c r="L3" i="3"/>
  <c r="K3" i="3"/>
  <c r="J3" i="3"/>
  <c r="I3" i="3"/>
  <c r="BC2" i="3"/>
  <c r="BB2" i="3"/>
  <c r="AX2" i="3"/>
  <c r="AW2" i="3"/>
  <c r="AT2" i="3"/>
  <c r="AS2" i="3"/>
  <c r="AP2" i="3"/>
  <c r="AO2" i="3"/>
  <c r="AL2" i="3"/>
  <c r="AK2" i="3"/>
  <c r="AH2" i="3"/>
  <c r="AG2" i="3"/>
  <c r="AD2" i="3"/>
  <c r="AC2" i="3"/>
  <c r="Z2" i="3"/>
  <c r="Y2" i="3"/>
  <c r="V2" i="3"/>
  <c r="U2" i="3"/>
  <c r="R2" i="3"/>
  <c r="Q2" i="3"/>
  <c r="N2" i="3"/>
  <c r="M2" i="3"/>
  <c r="L2" i="3"/>
  <c r="K2" i="3"/>
  <c r="J2" i="3"/>
  <c r="I2" i="3"/>
  <c r="I359" i="2"/>
  <c r="I357" i="2"/>
  <c r="I354" i="2"/>
  <c r="I353" i="2"/>
  <c r="I350" i="2"/>
  <c r="I348" i="2"/>
  <c r="I345" i="2"/>
  <c r="I344" i="2"/>
  <c r="I342" i="2"/>
  <c r="I340" i="2"/>
  <c r="I339" i="2"/>
  <c r="I338" i="2"/>
  <c r="I337" i="2"/>
  <c r="I334" i="2"/>
  <c r="I333" i="2"/>
  <c r="I330" i="2"/>
  <c r="I328" i="2"/>
  <c r="I324" i="2"/>
  <c r="I323" i="2"/>
  <c r="I322" i="2"/>
  <c r="I321" i="2"/>
  <c r="I318" i="2"/>
  <c r="I317" i="2"/>
  <c r="I316" i="2"/>
  <c r="I315" i="2"/>
  <c r="I314" i="2"/>
  <c r="I313" i="2"/>
  <c r="I312" i="2"/>
  <c r="I311" i="2"/>
  <c r="I310" i="2"/>
  <c r="I309" i="2"/>
  <c r="I308" i="2"/>
  <c r="I306" i="2"/>
  <c r="I305" i="2"/>
  <c r="I304" i="2"/>
  <c r="I303" i="2"/>
  <c r="I302" i="2"/>
  <c r="I301" i="2"/>
  <c r="I300" i="2"/>
  <c r="I299" i="2"/>
  <c r="I298" i="2"/>
  <c r="I297" i="2"/>
  <c r="I296" i="2"/>
  <c r="I295" i="2"/>
  <c r="I294" i="2"/>
  <c r="I293" i="2"/>
  <c r="I292" i="2"/>
  <c r="I291" i="2"/>
  <c r="I290" i="2"/>
  <c r="I289" i="2"/>
  <c r="I288" i="2"/>
  <c r="I287" i="2"/>
  <c r="I286" i="2"/>
  <c r="I285" i="2"/>
  <c r="I284" i="2"/>
  <c r="I283" i="2"/>
  <c r="I282" i="2"/>
  <c r="I281" i="2"/>
  <c r="I280" i="2"/>
  <c r="I279" i="2"/>
  <c r="I278" i="2"/>
  <c r="I277" i="2"/>
  <c r="I276" i="2"/>
  <c r="I275" i="2"/>
  <c r="I274" i="2"/>
  <c r="I273" i="2"/>
  <c r="I272" i="2"/>
  <c r="I271" i="2"/>
  <c r="I270" i="2"/>
  <c r="I269" i="2"/>
  <c r="I268" i="2"/>
  <c r="I267" i="2"/>
  <c r="I266" i="2"/>
  <c r="I265" i="2"/>
  <c r="I264" i="2"/>
  <c r="I263" i="2"/>
  <c r="I262" i="2"/>
  <c r="I261" i="2"/>
  <c r="I260" i="2"/>
  <c r="I259" i="2"/>
  <c r="I258" i="2"/>
  <c r="I257" i="2"/>
  <c r="I256" i="2"/>
  <c r="I255" i="2"/>
  <c r="I254" i="2"/>
  <c r="I253" i="2"/>
  <c r="I252" i="2"/>
  <c r="I251" i="2"/>
  <c r="I250" i="2"/>
  <c r="I249" i="2"/>
  <c r="I248" i="2"/>
  <c r="I247" i="2"/>
  <c r="I246" i="2"/>
  <c r="I245" i="2"/>
  <c r="I244" i="2"/>
  <c r="I243" i="2"/>
  <c r="I242" i="2"/>
  <c r="I241" i="2"/>
  <c r="I240" i="2"/>
  <c r="I239" i="2"/>
  <c r="I238" i="2"/>
  <c r="I237" i="2"/>
  <c r="I236" i="2"/>
  <c r="I235" i="2"/>
  <c r="I234" i="2"/>
  <c r="I233" i="2"/>
  <c r="I232" i="2"/>
  <c r="I231" i="2"/>
  <c r="I230" i="2"/>
  <c r="I229" i="2"/>
  <c r="I228" i="2"/>
  <c r="I227" i="2"/>
  <c r="I226" i="2"/>
  <c r="I225" i="2"/>
  <c r="I224" i="2"/>
  <c r="I223" i="2"/>
  <c r="I222" i="2"/>
  <c r="I221" i="2"/>
  <c r="I220" i="2"/>
  <c r="I219" i="2"/>
  <c r="I218" i="2"/>
  <c r="I217" i="2"/>
  <c r="I216" i="2"/>
  <c r="I215" i="2"/>
  <c r="I214" i="2"/>
  <c r="I213" i="2"/>
  <c r="I212" i="2"/>
  <c r="I211" i="2"/>
  <c r="I210" i="2"/>
  <c r="I209" i="2"/>
  <c r="I208" i="2"/>
  <c r="I207" i="2"/>
  <c r="I206" i="2"/>
  <c r="I205" i="2"/>
  <c r="I204" i="2"/>
  <c r="I203" i="2"/>
  <c r="I202" i="2"/>
  <c r="I201" i="2"/>
  <c r="I200" i="2"/>
  <c r="I199" i="2"/>
  <c r="I198" i="2"/>
  <c r="I197" i="2"/>
  <c r="I196" i="2"/>
  <c r="I195" i="2"/>
  <c r="I194" i="2"/>
  <c r="I193" i="2"/>
  <c r="I192" i="2"/>
  <c r="I191" i="2"/>
  <c r="I190" i="2"/>
  <c r="I189" i="2"/>
  <c r="I188" i="2"/>
  <c r="I187" i="2"/>
  <c r="I186" i="2"/>
  <c r="I185" i="2"/>
  <c r="I184" i="2"/>
  <c r="I183" i="2"/>
  <c r="I182" i="2"/>
  <c r="I181" i="2"/>
  <c r="I180" i="2"/>
  <c r="I179" i="2"/>
  <c r="I178" i="2"/>
  <c r="I177" i="2"/>
  <c r="I176" i="2"/>
  <c r="I175" i="2"/>
  <c r="I174" i="2"/>
  <c r="I173" i="2"/>
  <c r="I172" i="2"/>
  <c r="I171" i="2"/>
  <c r="I170" i="2"/>
  <c r="I169" i="2"/>
  <c r="I168" i="2"/>
  <c r="I167" i="2"/>
  <c r="I166" i="2"/>
  <c r="I165" i="2"/>
  <c r="I164" i="2"/>
  <c r="I163" i="2"/>
  <c r="I162" i="2"/>
  <c r="I161" i="2"/>
  <c r="I160" i="2"/>
  <c r="I159" i="2"/>
  <c r="I158" i="2"/>
  <c r="I157" i="2"/>
  <c r="I156" i="2"/>
  <c r="I155" i="2"/>
  <c r="I154" i="2"/>
  <c r="I153" i="2"/>
  <c r="I152" i="2"/>
  <c r="I151" i="2"/>
  <c r="I150" i="2"/>
  <c r="I149" i="2"/>
  <c r="I148" i="2"/>
  <c r="I147" i="2"/>
  <c r="I146" i="2"/>
  <c r="I145" i="2"/>
  <c r="I144" i="2"/>
  <c r="I143" i="2"/>
  <c r="I142" i="2"/>
  <c r="I141" i="2"/>
  <c r="I140" i="2"/>
  <c r="I139" i="2"/>
  <c r="I138" i="2"/>
  <c r="I137" i="2"/>
  <c r="I136" i="2"/>
  <c r="I135" i="2"/>
  <c r="I134" i="2"/>
  <c r="I133" i="2"/>
  <c r="I132" i="2"/>
  <c r="I131" i="2"/>
  <c r="I130" i="2"/>
  <c r="I129" i="2"/>
  <c r="I128" i="2"/>
  <c r="I127" i="2"/>
  <c r="I126" i="2"/>
  <c r="I125" i="2"/>
  <c r="I124" i="2"/>
  <c r="I123" i="2"/>
  <c r="I122" i="2"/>
  <c r="I121" i="2"/>
  <c r="I120" i="2"/>
  <c r="I119" i="2"/>
  <c r="I118" i="2"/>
  <c r="I117" i="2"/>
  <c r="I116" i="2"/>
  <c r="I115" i="2"/>
  <c r="I114" i="2"/>
  <c r="I113" i="2"/>
  <c r="I112" i="2"/>
  <c r="I111" i="2"/>
  <c r="I110" i="2"/>
  <c r="I109" i="2"/>
  <c r="I108" i="2"/>
  <c r="I107" i="2"/>
  <c r="I106" i="2"/>
  <c r="I105" i="2"/>
  <c r="I104" i="2"/>
  <c r="I103" i="2"/>
  <c r="I102" i="2"/>
  <c r="I101" i="2"/>
  <c r="I100" i="2"/>
  <c r="I99" i="2"/>
  <c r="I98" i="2"/>
  <c r="I97" i="2"/>
  <c r="I96" i="2"/>
  <c r="I95" i="2"/>
  <c r="I94" i="2"/>
  <c r="I93" i="2"/>
  <c r="I92" i="2"/>
  <c r="I91" i="2"/>
  <c r="I90" i="2"/>
  <c r="I89" i="2"/>
  <c r="I88" i="2"/>
  <c r="I87" i="2"/>
  <c r="I86" i="2"/>
  <c r="I85" i="2"/>
  <c r="I84" i="2"/>
  <c r="I83" i="2"/>
  <c r="I82" i="2"/>
  <c r="I81" i="2"/>
  <c r="I80" i="2"/>
  <c r="I79" i="2"/>
  <c r="I78" i="2"/>
  <c r="I77" i="2"/>
  <c r="I76" i="2"/>
  <c r="I75" i="2"/>
  <c r="I74" i="2"/>
  <c r="I73" i="2"/>
  <c r="I72" i="2"/>
  <c r="I71" i="2"/>
  <c r="I70" i="2"/>
  <c r="I69" i="2"/>
  <c r="I68" i="2"/>
  <c r="I67" i="2"/>
  <c r="I66" i="2"/>
  <c r="I65" i="2"/>
  <c r="I64"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32" i="2"/>
  <c r="I31" i="2"/>
  <c r="I30" i="2"/>
  <c r="I29" i="2"/>
  <c r="I28" i="2"/>
  <c r="I27" i="2"/>
  <c r="I26" i="2"/>
  <c r="I25" i="2"/>
  <c r="I24" i="2"/>
  <c r="I23" i="2"/>
  <c r="I22" i="2"/>
  <c r="I21" i="2"/>
  <c r="I20" i="2"/>
  <c r="I19" i="2"/>
  <c r="I18" i="2"/>
  <c r="I17" i="2"/>
  <c r="I16" i="2"/>
  <c r="I15" i="2"/>
  <c r="I14" i="2"/>
  <c r="I13" i="2"/>
  <c r="I12" i="2"/>
  <c r="I11" i="2"/>
  <c r="I10" i="2"/>
  <c r="I9" i="2"/>
  <c r="I8" i="2"/>
  <c r="I7" i="2"/>
  <c r="I6" i="2"/>
  <c r="I5" i="2"/>
  <c r="I4" i="2"/>
  <c r="I3" i="2"/>
  <c r="I2" i="2"/>
</calcChain>
</file>

<file path=xl/sharedStrings.xml><?xml version="1.0" encoding="utf-8"?>
<sst xmlns="http://schemas.openxmlformats.org/spreadsheetml/2006/main" count="55" uniqueCount="45">
  <si>
    <t>ID</t>
  </si>
  <si>
    <t>group</t>
  </si>
  <si>
    <t>gender</t>
  </si>
  <si>
    <t>age</t>
  </si>
  <si>
    <t>Maximum diameter of liver occupation</t>
  </si>
  <si>
    <t>Height(cm)</t>
  </si>
  <si>
    <t>Weight(Kg)</t>
  </si>
  <si>
    <t>Hypertension</t>
  </si>
  <si>
    <t>diabetes</t>
  </si>
  <si>
    <t>COPD</t>
  </si>
  <si>
    <t>CHD(Coronary heart disease)</t>
  </si>
  <si>
    <t>Stroke</t>
  </si>
  <si>
    <t>HBV</t>
  </si>
  <si>
    <t xml:space="preserve">HCV </t>
  </si>
  <si>
    <t>Liver cirrhosis</t>
  </si>
  <si>
    <t>ASA分级</t>
  </si>
  <si>
    <t>Albumin</t>
  </si>
  <si>
    <t xml:space="preserve">Red blood cell </t>
  </si>
  <si>
    <t>Fresh frozen plasma</t>
  </si>
  <si>
    <t>platelet</t>
  </si>
  <si>
    <t>Crystalline solution</t>
  </si>
  <si>
    <t>Colloidal solution</t>
  </si>
  <si>
    <t>输液总量</t>
    <phoneticPr fontId="3" type="noConversion"/>
  </si>
  <si>
    <t>Urine volume</t>
  </si>
  <si>
    <t>Norepinephrine</t>
  </si>
  <si>
    <t>Length of postoperative stay</t>
  </si>
  <si>
    <t>9+2000</t>
  </si>
  <si>
    <t>1100+10U</t>
  </si>
  <si>
    <t>1250自体</t>
  </si>
  <si>
    <t>2+250</t>
  </si>
  <si>
    <t>Red blood cell （分类）</t>
  </si>
  <si>
    <t>Hb</t>
  </si>
  <si>
    <t>Hct</t>
  </si>
  <si>
    <t>PLT</t>
  </si>
  <si>
    <t>APTT（24.8-33.8）</t>
  </si>
  <si>
    <t>INR（.88-1.15）</t>
  </si>
  <si>
    <t>TBIL（5-28）</t>
  </si>
  <si>
    <t>ALB（4-55）</t>
  </si>
  <si>
    <t>ALT(&lt;5)</t>
  </si>
  <si>
    <t>AST(&lt;4)</t>
  </si>
  <si>
    <t>eGFR</t>
  </si>
  <si>
    <t>Cr(68-18)</t>
  </si>
  <si>
    <t>BUN（3.1-8.）</t>
  </si>
  <si>
    <t>Pleural effusion</t>
  </si>
  <si>
    <t>Pulmonary infection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</si>
</sst>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0000"/>
  </numFmts>
  <fonts count="6" x14ac:knownFonts="1">
    <font>
      <sz val="11"/>
      <color theme="1"/>
      <name val="等线"/>
      <family val="2"/>
      <charset val="134"/>
      <scheme val="minor"/>
    </font>
    <font>
      <sz val="9"/>
      <name val="等线"/>
      <family val="2"/>
      <charset val="134"/>
      <scheme val="minor"/>
    </font>
    <font>
      <sz val="11"/>
      <color indexed="8"/>
      <name val="宋体"/>
      <charset val="134"/>
    </font>
    <font>
      <sz val="9"/>
      <name val="等线"/>
      <family val="3"/>
      <charset val="134"/>
      <scheme val="minor"/>
    </font>
    <font>
      <sz val="11"/>
      <color indexed="8"/>
      <name val="宋体"/>
      <family val="3"/>
      <charset val="134"/>
    </font>
    <font>
      <sz val="11"/>
      <color theme="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176" fontId="2" fillId="0" borderId="0" xfId="0" applyNumberFormat="1" applyFont="1">
      <alignment vertical="center"/>
    </xf>
    <xf numFmtId="0" fontId="2" fillId="0" borderId="0" xfId="0" applyFont="1">
      <alignment vertical="center"/>
    </xf>
    <xf numFmtId="176" fontId="0" fillId="0" borderId="0" xfId="0" applyNumberFormat="1">
      <alignment vertical="center"/>
    </xf>
    <xf numFmtId="0" fontId="0" fillId="0" borderId="0" xfId="0" applyAlignment="1">
      <alignment horizontal="center" vertical="center" wrapText="1"/>
    </xf>
    <xf numFmtId="0" fontId="0" fillId="0" borderId="0" xfId="0" applyAlignment="1">
      <alignment horizontal="center" vertical="center"/>
    </xf>
    <xf numFmtId="0" fontId="4" fillId="0" borderId="0" xfId="0" applyFont="1">
      <alignment vertical="center"/>
    </xf>
    <xf numFmtId="0" fontId="5"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68;&#25454;&#25972;&#29702;2023.7.24%20-&#33521;&#25991;&#292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522;&#20110;7.24&#33521;&#25991;&#29256;&#25910;&#38598;&#40635;&#37257;&#35760;&#24405;&#21333;&#20449;&#24687;+&#26368;&#21518;&#25972;&#29702;&#26368;&#20840;&#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s>
    <sheetDataSet>
      <sheetData sheetId="0">
        <row r="1">
          <cell r="A1" t="str">
            <v>ID</v>
          </cell>
          <cell r="B1" t="str">
            <v>group</v>
          </cell>
          <cell r="C1" t="str">
            <v>Name ofsurgery</v>
          </cell>
          <cell r="D1" t="str">
            <v>ID</v>
          </cell>
          <cell r="E1" t="str">
            <v>gender</v>
          </cell>
          <cell r="F1" t="str">
            <v>age</v>
          </cell>
          <cell r="G1" t="str">
            <v>diagnosis</v>
          </cell>
          <cell r="H1" t="str">
            <v>Maximum diameter of liver occupation</v>
          </cell>
          <cell r="I1" t="str">
            <v>Height(cm)</v>
          </cell>
          <cell r="J1" t="str">
            <v>Weight(Kg)</v>
          </cell>
          <cell r="K1" t="str">
            <v>Hypertension</v>
          </cell>
          <cell r="L1" t="str">
            <v>diabetes</v>
          </cell>
          <cell r="M1" t="str">
            <v>COPD</v>
          </cell>
          <cell r="N1" t="str">
            <v>CHD(Coronary heart disease)</v>
          </cell>
          <cell r="O1" t="str">
            <v>Stroke</v>
          </cell>
          <cell r="P1" t="str">
            <v>HBV</v>
          </cell>
          <cell r="Q1" t="str">
            <v xml:space="preserve">HCV </v>
          </cell>
          <cell r="R1" t="str">
            <v>Liver cirrhosis</v>
          </cell>
          <cell r="S1" t="str">
            <v>Hb0</v>
          </cell>
          <cell r="T1">
            <v>1</v>
          </cell>
          <cell r="U1" t="str">
            <v>HCT0</v>
          </cell>
          <cell r="V1">
            <v>1</v>
          </cell>
          <cell r="W1" t="str">
            <v>PLT0</v>
          </cell>
          <cell r="X1">
            <v>1</v>
          </cell>
          <cell r="Y1">
            <v>2</v>
          </cell>
          <cell r="Z1">
            <v>3</v>
          </cell>
          <cell r="AA1" t="str">
            <v>APTT0（24.8-33.8）</v>
          </cell>
          <cell r="AB1">
            <v>1</v>
          </cell>
          <cell r="AC1">
            <v>2</v>
          </cell>
          <cell r="AD1">
            <v>3</v>
          </cell>
          <cell r="AE1" t="str">
            <v>INR（0.88-1.15）</v>
          </cell>
          <cell r="AF1">
            <v>1</v>
          </cell>
          <cell r="AG1">
            <v>2</v>
          </cell>
          <cell r="AH1">
            <v>3</v>
          </cell>
          <cell r="AI1" t="str">
            <v>TBIL0（5-28）</v>
          </cell>
          <cell r="AJ1">
            <v>1</v>
          </cell>
          <cell r="AK1">
            <v>2</v>
          </cell>
          <cell r="AL1">
            <v>3</v>
          </cell>
          <cell r="AM1" t="str">
            <v>ALB（40-55）</v>
          </cell>
          <cell r="AN1">
            <v>1</v>
          </cell>
          <cell r="AO1">
            <v>2</v>
          </cell>
          <cell r="AP1">
            <v>3</v>
          </cell>
          <cell r="AQ1" t="str">
            <v>ALT0(&lt;50)</v>
          </cell>
          <cell r="AR1">
            <v>1</v>
          </cell>
          <cell r="AS1">
            <v>2</v>
          </cell>
          <cell r="AT1">
            <v>3</v>
          </cell>
          <cell r="AU1" t="str">
            <v>AST0(&lt;40)</v>
          </cell>
          <cell r="AV1">
            <v>1</v>
          </cell>
          <cell r="AW1">
            <v>2</v>
          </cell>
          <cell r="AX1">
            <v>3</v>
          </cell>
          <cell r="AY1" t="str">
            <v>eGFR0</v>
          </cell>
          <cell r="AZ1">
            <v>1</v>
          </cell>
          <cell r="BA1">
            <v>2</v>
          </cell>
          <cell r="BB1">
            <v>3</v>
          </cell>
          <cell r="BC1" t="str">
            <v>Cr0(68-108)</v>
          </cell>
          <cell r="BD1">
            <v>1</v>
          </cell>
          <cell r="BE1">
            <v>2</v>
          </cell>
          <cell r="BF1">
            <v>3</v>
          </cell>
          <cell r="BG1" t="str">
            <v>BUN0（3.1-8.0）</v>
          </cell>
          <cell r="BH1">
            <v>1</v>
          </cell>
          <cell r="BI1">
            <v>2</v>
          </cell>
          <cell r="BJ1">
            <v>3</v>
          </cell>
        </row>
        <row r="2">
          <cell r="A2">
            <v>33538776</v>
          </cell>
          <cell r="B2">
            <v>2</v>
          </cell>
          <cell r="C2" t="str">
            <v>开腹左半肝切除+肝门胆管成形+术中胆道镜探查取石+膈肌修补+肠粘连松解术</v>
          </cell>
          <cell r="D2">
            <v>33538776</v>
          </cell>
          <cell r="E2">
            <v>1</v>
          </cell>
          <cell r="F2" t="str">
            <v>70</v>
          </cell>
          <cell r="G2" t="str">
            <v>1.贲门中分化腺癌术后【pT4N1M0，2/44枚，IIIA期，HER2（3+），pMMR，PD-1（淋巴细胞+，1%），BorrmannⅢ型，Lauren分型：肠型】；2.冠状动脉重度粥样硬化；3.高血压病 2级高危；4.肝脏多发囊肿；5.腹盆腔散在积液；6.心包少量积液；7.左侧胸腔少量积液；8.左肺下叶肺不张</v>
          </cell>
          <cell r="H2" t="str">
            <v>\</v>
          </cell>
          <cell r="I2" t="str">
            <v>160</v>
          </cell>
          <cell r="J2" t="str">
            <v>53</v>
          </cell>
          <cell r="K2">
            <v>1</v>
          </cell>
          <cell r="L2">
            <v>0</v>
          </cell>
          <cell r="M2">
            <v>0</v>
          </cell>
          <cell r="N2">
            <v>0</v>
          </cell>
          <cell r="O2">
            <v>0</v>
          </cell>
          <cell r="P2">
            <v>0</v>
          </cell>
          <cell r="Q2">
            <v>0</v>
          </cell>
          <cell r="R2">
            <v>0</v>
          </cell>
          <cell r="S2">
            <v>125</v>
          </cell>
          <cell r="T2">
            <v>115</v>
          </cell>
          <cell r="U2">
            <v>0.4</v>
          </cell>
          <cell r="V2">
            <v>0.36</v>
          </cell>
          <cell r="W2">
            <v>259</v>
          </cell>
          <cell r="X2">
            <v>216</v>
          </cell>
          <cell r="Y2"/>
          <cell r="Z2">
            <v>254</v>
          </cell>
          <cell r="AA2">
            <v>22.9</v>
          </cell>
          <cell r="AB2"/>
          <cell r="AC2"/>
          <cell r="AD2"/>
          <cell r="AE2">
            <v>0.93</v>
          </cell>
          <cell r="AF2"/>
          <cell r="AG2"/>
          <cell r="AH2"/>
          <cell r="AI2">
            <v>4.5999999999999996</v>
          </cell>
          <cell r="AJ2">
            <v>16.3</v>
          </cell>
          <cell r="AK2"/>
          <cell r="AL2">
            <v>20.8</v>
          </cell>
          <cell r="AM2">
            <v>38.4</v>
          </cell>
          <cell r="AN2">
            <v>31.8</v>
          </cell>
          <cell r="AO2"/>
          <cell r="AP2">
            <v>33.9</v>
          </cell>
          <cell r="AQ2">
            <v>25</v>
          </cell>
          <cell r="AR2">
            <v>325</v>
          </cell>
          <cell r="AS2"/>
          <cell r="AT2">
            <v>221</v>
          </cell>
          <cell r="AU2">
            <v>24</v>
          </cell>
          <cell r="AV2">
            <v>363</v>
          </cell>
          <cell r="AW2"/>
          <cell r="AX2">
            <v>101</v>
          </cell>
          <cell r="AY2">
            <v>100.67</v>
          </cell>
          <cell r="AZ2">
            <v>103.1</v>
          </cell>
          <cell r="BA2"/>
          <cell r="BB2">
            <v>107.73</v>
          </cell>
          <cell r="BC2">
            <v>43</v>
          </cell>
          <cell r="BD2">
            <v>40</v>
          </cell>
          <cell r="BE2"/>
          <cell r="BF2">
            <v>35</v>
          </cell>
          <cell r="BG2">
            <v>4.4000000000000004</v>
          </cell>
          <cell r="BH2">
            <v>2.5</v>
          </cell>
          <cell r="BI2"/>
          <cell r="BJ2">
            <v>2.8</v>
          </cell>
        </row>
        <row r="3">
          <cell r="A3">
            <v>327275</v>
          </cell>
          <cell r="B3">
            <v>1</v>
          </cell>
          <cell r="C3" t="str">
            <v>左半肝切除+胆囊切除+肝总管切开取石+胆道镜探查取石+膈肌修补+肠粘连松解</v>
          </cell>
          <cell r="D3">
            <v>327275</v>
          </cell>
          <cell r="E3">
            <v>2</v>
          </cell>
          <cell r="F3" t="str">
            <v>63</v>
          </cell>
          <cell r="G3" t="str">
            <v>肝内胆管结石伴慢性胆囊炎  胆总管结石  “宫外孕”术后  肠粘连  肺部感染                                ,肝胆管结石</v>
          </cell>
          <cell r="H3" t="str">
            <v>/</v>
          </cell>
          <cell r="I3">
            <v>156</v>
          </cell>
          <cell r="J3" t="str">
            <v>53</v>
          </cell>
          <cell r="K3">
            <v>0</v>
          </cell>
          <cell r="L3">
            <v>0</v>
          </cell>
          <cell r="M3">
            <v>0</v>
          </cell>
          <cell r="N3">
            <v>0</v>
          </cell>
          <cell r="O3">
            <v>0</v>
          </cell>
          <cell r="P3">
            <v>0</v>
          </cell>
          <cell r="Q3">
            <v>0</v>
          </cell>
          <cell r="R3">
            <v>0</v>
          </cell>
          <cell r="S3">
            <v>172</v>
          </cell>
          <cell r="T3">
            <v>162</v>
          </cell>
          <cell r="U3">
            <v>0.53</v>
          </cell>
          <cell r="V3">
            <v>0.5</v>
          </cell>
          <cell r="W3">
            <v>188</v>
          </cell>
          <cell r="X3">
            <v>216</v>
          </cell>
          <cell r="Y3"/>
          <cell r="Z3">
            <v>218</v>
          </cell>
          <cell r="AA3">
            <v>34</v>
          </cell>
          <cell r="AB3">
            <v>42.5</v>
          </cell>
          <cell r="AC3"/>
          <cell r="AD3">
            <v>37.799999999999997</v>
          </cell>
          <cell r="AE3">
            <v>1.1100000000000001</v>
          </cell>
          <cell r="AF3">
            <v>1.44</v>
          </cell>
          <cell r="AG3"/>
          <cell r="AH3">
            <v>1.27</v>
          </cell>
          <cell r="AI3">
            <v>23.4</v>
          </cell>
          <cell r="AJ3">
            <v>51</v>
          </cell>
          <cell r="AK3"/>
          <cell r="AL3">
            <v>74.2</v>
          </cell>
          <cell r="AM3">
            <v>45.3</v>
          </cell>
          <cell r="AN3">
            <v>32.5</v>
          </cell>
          <cell r="AO3"/>
          <cell r="AP3">
            <v>33</v>
          </cell>
          <cell r="AQ3">
            <v>32</v>
          </cell>
          <cell r="AR3">
            <v>580</v>
          </cell>
          <cell r="AS3"/>
          <cell r="AT3">
            <v>357</v>
          </cell>
          <cell r="AU3">
            <v>29</v>
          </cell>
          <cell r="AV3">
            <v>640</v>
          </cell>
          <cell r="AW3"/>
          <cell r="AX3">
            <v>120</v>
          </cell>
          <cell r="AY3">
            <v>110.91</v>
          </cell>
          <cell r="AZ3">
            <v>109.54</v>
          </cell>
          <cell r="BA3"/>
          <cell r="BB3">
            <v>113.84</v>
          </cell>
          <cell r="BC3">
            <v>65</v>
          </cell>
          <cell r="BD3">
            <v>67</v>
          </cell>
          <cell r="BE3"/>
          <cell r="BF3">
            <v>61</v>
          </cell>
          <cell r="BG3">
            <v>4.4000000000000004</v>
          </cell>
          <cell r="BH3">
            <v>4.7</v>
          </cell>
          <cell r="BI3"/>
          <cell r="BJ3">
            <v>3.7</v>
          </cell>
        </row>
        <row r="4">
          <cell r="A4">
            <v>572416</v>
          </cell>
          <cell r="B4">
            <v>1</v>
          </cell>
          <cell r="C4" t="str">
            <v>左半肝切除+胆囊切除+肝门胆管成形+胆肠吻合术</v>
          </cell>
          <cell r="D4">
            <v>572416</v>
          </cell>
          <cell r="E4">
            <v>1</v>
          </cell>
          <cell r="F4" t="str">
            <v>70</v>
          </cell>
          <cell r="G4" t="str">
            <v>1.梗阻性黄疸，左肝内胆管细胞癌；2.胆囊结石伴慢性胆囊炎 ；3、肝囊肿；4、双肾囊肿；5、腹主动脉血栓；6、双肺结节；7、双侧胸腔积液,</v>
          </cell>
          <cell r="H4" t="str">
            <v>/</v>
          </cell>
          <cell r="I4" t="str">
            <v>162</v>
          </cell>
          <cell r="J4" t="str">
            <v>65</v>
          </cell>
          <cell r="K4">
            <v>0</v>
          </cell>
          <cell r="L4">
            <v>0</v>
          </cell>
          <cell r="M4">
            <v>0</v>
          </cell>
          <cell r="N4">
            <v>0</v>
          </cell>
          <cell r="O4">
            <v>0</v>
          </cell>
          <cell r="P4">
            <v>0</v>
          </cell>
          <cell r="Q4">
            <v>0</v>
          </cell>
          <cell r="R4">
            <v>0</v>
          </cell>
          <cell r="S4">
            <v>130</v>
          </cell>
          <cell r="T4">
            <v>127</v>
          </cell>
          <cell r="U4">
            <v>0.4</v>
          </cell>
          <cell r="V4">
            <v>0.38</v>
          </cell>
          <cell r="W4">
            <v>129</v>
          </cell>
          <cell r="X4">
            <v>69</v>
          </cell>
          <cell r="Y4">
            <v>36</v>
          </cell>
          <cell r="Z4">
            <v>29</v>
          </cell>
          <cell r="AA4">
            <v>24.7</v>
          </cell>
          <cell r="AB4">
            <v>23.9</v>
          </cell>
          <cell r="AC4">
            <v>27.8</v>
          </cell>
          <cell r="AD4">
            <v>29.8</v>
          </cell>
          <cell r="AE4">
            <v>0.95</v>
          </cell>
          <cell r="AF4">
            <v>1.1100000000000001</v>
          </cell>
          <cell r="AG4">
            <v>1.1000000000000001</v>
          </cell>
          <cell r="AH4">
            <v>1.06</v>
          </cell>
          <cell r="AI4">
            <v>7.1</v>
          </cell>
          <cell r="AJ4">
            <v>26.5</v>
          </cell>
          <cell r="AK4">
            <v>22.2</v>
          </cell>
          <cell r="AL4">
            <v>27.1</v>
          </cell>
          <cell r="AM4">
            <v>41</v>
          </cell>
          <cell r="AN4">
            <v>38.200000000000003</v>
          </cell>
          <cell r="AO4">
            <v>36.200000000000003</v>
          </cell>
          <cell r="AP4">
            <v>35.1</v>
          </cell>
          <cell r="AQ4">
            <v>10</v>
          </cell>
          <cell r="AR4">
            <v>317</v>
          </cell>
          <cell r="AS4">
            <v>329</v>
          </cell>
          <cell r="AT4">
            <v>183</v>
          </cell>
          <cell r="AU4">
            <v>21</v>
          </cell>
          <cell r="AV4">
            <v>888</v>
          </cell>
          <cell r="AW4">
            <v>575</v>
          </cell>
          <cell r="AX4">
            <v>209</v>
          </cell>
          <cell r="AY4">
            <v>101.27</v>
          </cell>
          <cell r="AZ4">
            <v>111.66</v>
          </cell>
          <cell r="BA4">
            <v>106.5</v>
          </cell>
          <cell r="BB4">
            <v>117.79</v>
          </cell>
          <cell r="BC4">
            <v>52</v>
          </cell>
          <cell r="BD4">
            <v>41</v>
          </cell>
          <cell r="BE4">
            <v>46</v>
          </cell>
          <cell r="BF4">
            <v>36</v>
          </cell>
          <cell r="BG4">
            <v>5</v>
          </cell>
          <cell r="BH4">
            <v>5.8</v>
          </cell>
          <cell r="BI4">
            <v>6.3</v>
          </cell>
          <cell r="BJ4">
            <v>4.4000000000000004</v>
          </cell>
        </row>
        <row r="5">
          <cell r="A5">
            <v>3697642</v>
          </cell>
          <cell r="B5">
            <v>1</v>
          </cell>
          <cell r="C5" t="str">
            <v>左半肝切除+胆囊切除+胆总管探查+T管引流+肝门胆管成形+术中胆道镜取石+门静脉修补术</v>
          </cell>
          <cell r="D5">
            <v>3697642</v>
          </cell>
          <cell r="E5">
            <v>2</v>
          </cell>
          <cell r="F5" t="str">
            <v>52</v>
          </cell>
          <cell r="G5" t="str">
            <v>1.肝内胆管结石伴胆管炎 、2.胆总管结石</v>
          </cell>
          <cell r="H5" t="str">
            <v>/</v>
          </cell>
          <cell r="I5" t="str">
            <v>152</v>
          </cell>
          <cell r="J5" t="str">
            <v>61.5</v>
          </cell>
          <cell r="K5">
            <v>0</v>
          </cell>
          <cell r="L5">
            <v>0</v>
          </cell>
          <cell r="M5">
            <v>0</v>
          </cell>
          <cell r="N5">
            <v>0</v>
          </cell>
          <cell r="O5">
            <v>0</v>
          </cell>
          <cell r="P5">
            <v>0</v>
          </cell>
          <cell r="Q5">
            <v>0</v>
          </cell>
          <cell r="R5">
            <v>0</v>
          </cell>
          <cell r="S5">
            <v>147</v>
          </cell>
          <cell r="T5">
            <v>123</v>
          </cell>
          <cell r="U5">
            <v>0.44</v>
          </cell>
          <cell r="V5">
            <v>0.37</v>
          </cell>
          <cell r="W5">
            <v>322</v>
          </cell>
          <cell r="X5">
            <v>254</v>
          </cell>
          <cell r="Y5"/>
          <cell r="Z5"/>
          <cell r="AA5">
            <v>26.8</v>
          </cell>
          <cell r="AB5">
            <v>24.4</v>
          </cell>
          <cell r="AC5"/>
          <cell r="AD5"/>
          <cell r="AE5">
            <v>0.96</v>
          </cell>
          <cell r="AF5">
            <v>1.08</v>
          </cell>
          <cell r="AG5"/>
          <cell r="AH5"/>
          <cell r="AI5">
            <v>14.3</v>
          </cell>
          <cell r="AJ5">
            <v>24.6</v>
          </cell>
          <cell r="AK5"/>
          <cell r="AL5"/>
          <cell r="AM5">
            <v>45.2</v>
          </cell>
          <cell r="AN5">
            <v>39.299999999999997</v>
          </cell>
          <cell r="AO5"/>
          <cell r="AP5"/>
          <cell r="AQ5">
            <v>48</v>
          </cell>
          <cell r="AR5">
            <v>193</v>
          </cell>
          <cell r="AS5"/>
          <cell r="AT5"/>
          <cell r="AU5">
            <v>27</v>
          </cell>
          <cell r="AV5">
            <v>150</v>
          </cell>
          <cell r="AW5"/>
          <cell r="AX5"/>
          <cell r="AY5">
            <v>102.04</v>
          </cell>
          <cell r="AZ5">
            <v>107.09</v>
          </cell>
          <cell r="BA5"/>
          <cell r="BB5"/>
          <cell r="BC5">
            <v>44</v>
          </cell>
          <cell r="BD5">
            <v>38</v>
          </cell>
          <cell r="BE5"/>
          <cell r="BF5"/>
          <cell r="BG5">
            <v>5.3</v>
          </cell>
          <cell r="BH5">
            <v>3.3</v>
          </cell>
          <cell r="BI5"/>
          <cell r="BJ5"/>
        </row>
        <row r="6">
          <cell r="A6">
            <v>7775223</v>
          </cell>
          <cell r="B6">
            <v>1</v>
          </cell>
          <cell r="C6" t="str">
            <v>左半肝切除+胆道探查取石+术中胆道镜取石+T管引流+肠粘连松解术</v>
          </cell>
          <cell r="D6">
            <v>7775223</v>
          </cell>
          <cell r="E6">
            <v>2</v>
          </cell>
          <cell r="F6" t="str">
            <v>52</v>
          </cell>
          <cell r="G6" t="str">
            <v>肝内胆管结石伴萎缩性胆管炎  胆囊切除术后  胆肠吻合术后  肠粘连  2型糖尿病  菌血症（大肠埃希氏菌）                              ,肝胆管结石</v>
          </cell>
          <cell r="H6" t="str">
            <v>/</v>
          </cell>
          <cell r="I6" t="str">
            <v>162</v>
          </cell>
          <cell r="J6" t="str">
            <v>50</v>
          </cell>
          <cell r="K6">
            <v>0</v>
          </cell>
          <cell r="L6">
            <v>1</v>
          </cell>
          <cell r="M6">
            <v>0</v>
          </cell>
          <cell r="N6">
            <v>0</v>
          </cell>
          <cell r="O6">
            <v>0</v>
          </cell>
          <cell r="P6">
            <v>0</v>
          </cell>
          <cell r="Q6">
            <v>0</v>
          </cell>
          <cell r="R6">
            <v>0</v>
          </cell>
          <cell r="S6">
            <v>131</v>
          </cell>
          <cell r="T6">
            <v>96</v>
          </cell>
          <cell r="U6">
            <v>0.39</v>
          </cell>
          <cell r="V6">
            <v>0.28000000000000003</v>
          </cell>
          <cell r="W6">
            <v>183</v>
          </cell>
          <cell r="X6">
            <v>117</v>
          </cell>
          <cell r="Y6">
            <v>55</v>
          </cell>
          <cell r="Z6">
            <v>70</v>
          </cell>
          <cell r="AA6">
            <v>30.2</v>
          </cell>
          <cell r="AB6">
            <v>34.700000000000003</v>
          </cell>
          <cell r="AC6"/>
          <cell r="AD6"/>
          <cell r="AE6">
            <v>1.02</v>
          </cell>
          <cell r="AF6">
            <v>1.26</v>
          </cell>
          <cell r="AG6"/>
          <cell r="AH6"/>
          <cell r="AI6">
            <v>13.9</v>
          </cell>
          <cell r="AJ6">
            <v>20</v>
          </cell>
          <cell r="AK6">
            <v>11.1</v>
          </cell>
          <cell r="AL6">
            <v>8.3000000000000007</v>
          </cell>
          <cell r="AM6">
            <v>50.4</v>
          </cell>
          <cell r="AN6">
            <v>34.299999999999997</v>
          </cell>
          <cell r="AO6">
            <v>28.2</v>
          </cell>
          <cell r="AP6">
            <v>27.9</v>
          </cell>
          <cell r="AQ6">
            <v>12</v>
          </cell>
          <cell r="AR6">
            <v>239</v>
          </cell>
          <cell r="AS6">
            <v>219</v>
          </cell>
          <cell r="AT6">
            <v>181</v>
          </cell>
          <cell r="AU6">
            <v>19</v>
          </cell>
          <cell r="AV6">
            <v>236</v>
          </cell>
          <cell r="AW6">
            <v>77</v>
          </cell>
          <cell r="AX6">
            <v>49</v>
          </cell>
          <cell r="AY6">
            <v>120.09</v>
          </cell>
          <cell r="AZ6">
            <v>124.15</v>
          </cell>
          <cell r="BA6">
            <v>123.29</v>
          </cell>
          <cell r="BB6">
            <v>126.87</v>
          </cell>
          <cell r="BC6">
            <v>85</v>
          </cell>
          <cell r="BD6">
            <v>47</v>
          </cell>
          <cell r="BE6">
            <v>48</v>
          </cell>
          <cell r="BF6">
            <v>44</v>
          </cell>
          <cell r="BG6">
            <v>4.9000000000000004</v>
          </cell>
          <cell r="BH6">
            <v>2.1</v>
          </cell>
          <cell r="BI6">
            <v>1.8</v>
          </cell>
          <cell r="BJ6">
            <v>1.1000000000000001</v>
          </cell>
        </row>
        <row r="7">
          <cell r="A7">
            <v>9431877</v>
          </cell>
          <cell r="B7">
            <v>1</v>
          </cell>
          <cell r="C7" t="str">
            <v>中肝切除，门静脉修补，肠粘连松解术。</v>
          </cell>
          <cell r="D7">
            <v>9431877</v>
          </cell>
          <cell r="E7">
            <v>1</v>
          </cell>
          <cell r="F7" t="str">
            <v>48</v>
          </cell>
          <cell r="G7" t="str">
            <v>1.肝细胞癌（CNLC分期 IIIa期） 、2.肝癌术后复发 、3.肝细胞癌术后 、4.肝癌介入术后 、5.肝硬化 、6.慢性乙型病毒性肝炎</v>
          </cell>
          <cell r="H7" t="str">
            <v>/</v>
          </cell>
          <cell r="I7" t="str">
            <v>171</v>
          </cell>
          <cell r="J7" t="str">
            <v>56</v>
          </cell>
          <cell r="K7">
            <v>0</v>
          </cell>
          <cell r="L7">
            <v>0</v>
          </cell>
          <cell r="M7">
            <v>0</v>
          </cell>
          <cell r="N7">
            <v>0</v>
          </cell>
          <cell r="O7">
            <v>0</v>
          </cell>
          <cell r="P7">
            <v>1</v>
          </cell>
          <cell r="Q7">
            <v>0</v>
          </cell>
          <cell r="R7">
            <v>1</v>
          </cell>
          <cell r="S7">
            <v>120</v>
          </cell>
          <cell r="T7">
            <v>94</v>
          </cell>
          <cell r="U7">
            <v>0.37</v>
          </cell>
          <cell r="V7">
            <v>0.28999999999999998</v>
          </cell>
          <cell r="W7">
            <v>183</v>
          </cell>
          <cell r="X7">
            <v>146</v>
          </cell>
          <cell r="Y7"/>
          <cell r="Z7">
            <v>173</v>
          </cell>
          <cell r="AA7">
            <v>33.5</v>
          </cell>
          <cell r="AB7">
            <v>31.4</v>
          </cell>
          <cell r="AC7"/>
          <cell r="AD7">
            <v>34.200000000000003</v>
          </cell>
          <cell r="AE7">
            <v>1.33</v>
          </cell>
          <cell r="AF7">
            <v>1.43</v>
          </cell>
          <cell r="AG7"/>
          <cell r="AH7">
            <v>1.34</v>
          </cell>
          <cell r="AI7">
            <v>13.9</v>
          </cell>
          <cell r="AJ7">
            <v>15.9</v>
          </cell>
          <cell r="AK7"/>
          <cell r="AL7">
            <v>28.4</v>
          </cell>
          <cell r="AM7">
            <v>31.6</v>
          </cell>
          <cell r="AN7">
            <v>27.2</v>
          </cell>
          <cell r="AO7"/>
          <cell r="AP7">
            <v>34.5</v>
          </cell>
          <cell r="AQ7">
            <v>22</v>
          </cell>
          <cell r="AR7">
            <v>99</v>
          </cell>
          <cell r="AS7"/>
          <cell r="AT7">
            <v>51</v>
          </cell>
          <cell r="AU7">
            <v>23</v>
          </cell>
          <cell r="AV7">
            <v>195</v>
          </cell>
          <cell r="AW7"/>
          <cell r="AX7">
            <v>39</v>
          </cell>
          <cell r="AY7">
            <v>119.74</v>
          </cell>
          <cell r="AZ7">
            <v>133.63</v>
          </cell>
          <cell r="BA7"/>
          <cell r="BB7">
            <v>155.29</v>
          </cell>
          <cell r="BC7">
            <v>64</v>
          </cell>
          <cell r="BD7">
            <v>49</v>
          </cell>
          <cell r="BE7"/>
          <cell r="BF7">
            <v>34</v>
          </cell>
          <cell r="BG7">
            <v>3.4</v>
          </cell>
          <cell r="BH7">
            <v>3.4</v>
          </cell>
          <cell r="BI7"/>
          <cell r="BJ7">
            <v>3.9</v>
          </cell>
        </row>
        <row r="8">
          <cell r="A8">
            <v>15057258</v>
          </cell>
          <cell r="B8">
            <v>1</v>
          </cell>
          <cell r="C8" t="str">
            <v>胆囊切除+左半肝切除+胆总管切开取石+术中胆道镜检查+肝门胆管成形+门静脉修补+腔静脉修补</v>
          </cell>
          <cell r="D8">
            <v>15057258</v>
          </cell>
          <cell r="E8">
            <v>1</v>
          </cell>
          <cell r="F8" t="str">
            <v>50</v>
          </cell>
          <cell r="G8" t="str">
            <v>肝胆管结石伴急性胆管炎  慢性胆囊炎  继发性胆汁性肝硬化  肝囊肿                                  ,肝胆管结石伴胆管炎</v>
          </cell>
          <cell r="H8" t="str">
            <v>/</v>
          </cell>
          <cell r="I8" t="str">
            <v>168</v>
          </cell>
          <cell r="J8" t="str">
            <v>60</v>
          </cell>
          <cell r="K8">
            <v>0</v>
          </cell>
          <cell r="L8">
            <v>0</v>
          </cell>
          <cell r="M8">
            <v>0</v>
          </cell>
          <cell r="N8">
            <v>0</v>
          </cell>
          <cell r="O8">
            <v>0</v>
          </cell>
          <cell r="P8">
            <v>0</v>
          </cell>
          <cell r="Q8">
            <v>0</v>
          </cell>
          <cell r="R8">
            <v>1</v>
          </cell>
          <cell r="S8">
            <v>145</v>
          </cell>
          <cell r="T8">
            <v>140</v>
          </cell>
          <cell r="U8">
            <v>0.43</v>
          </cell>
          <cell r="V8">
            <v>0.41</v>
          </cell>
          <cell r="W8">
            <v>157</v>
          </cell>
          <cell r="X8">
            <v>165</v>
          </cell>
          <cell r="Y8"/>
          <cell r="Z8"/>
          <cell r="AA8">
            <v>24.7</v>
          </cell>
          <cell r="AB8">
            <v>27.1</v>
          </cell>
          <cell r="AC8"/>
          <cell r="AD8"/>
          <cell r="AE8">
            <v>0.93</v>
          </cell>
          <cell r="AF8">
            <v>1.23</v>
          </cell>
          <cell r="AG8"/>
          <cell r="AH8"/>
          <cell r="AI8">
            <v>13.6</v>
          </cell>
          <cell r="AJ8">
            <v>15.5</v>
          </cell>
          <cell r="AK8"/>
          <cell r="AL8"/>
          <cell r="AM8">
            <v>49.3</v>
          </cell>
          <cell r="AN8">
            <v>28.5</v>
          </cell>
          <cell r="AO8"/>
          <cell r="AP8"/>
          <cell r="AQ8">
            <v>33</v>
          </cell>
          <cell r="AR8">
            <v>66</v>
          </cell>
          <cell r="AS8"/>
          <cell r="AT8"/>
          <cell r="AU8">
            <v>56</v>
          </cell>
          <cell r="AV8">
            <v>100</v>
          </cell>
          <cell r="AW8"/>
          <cell r="AX8"/>
          <cell r="AY8">
            <v>109.4</v>
          </cell>
          <cell r="AZ8">
            <v>113.53</v>
          </cell>
          <cell r="BA8"/>
          <cell r="BB8"/>
          <cell r="BC8">
            <v>47</v>
          </cell>
          <cell r="BD8">
            <v>42</v>
          </cell>
          <cell r="BE8"/>
          <cell r="BF8"/>
          <cell r="BG8">
            <v>2.1</v>
          </cell>
          <cell r="BH8">
            <v>4.5</v>
          </cell>
          <cell r="BI8"/>
          <cell r="BJ8"/>
        </row>
        <row r="9">
          <cell r="A9">
            <v>15202884</v>
          </cell>
          <cell r="B9">
            <v>1</v>
          </cell>
          <cell r="C9" t="str">
            <v>右半肝切除+肝门胆管成形+腔静脉修补+胆道探查+术中胆道镜检查+T管引流+肠粘连松解术</v>
          </cell>
          <cell r="D9">
            <v>15202884</v>
          </cell>
          <cell r="E9">
            <v>2</v>
          </cell>
          <cell r="F9" t="str">
            <v>62</v>
          </cell>
          <cell r="G9" t="str">
            <v>1.肝内外胆管结石伴扩张 、2.肝萎缩</v>
          </cell>
          <cell r="H9" t="str">
            <v>/</v>
          </cell>
          <cell r="I9" t="str">
            <v>154</v>
          </cell>
          <cell r="J9" t="str">
            <v>40</v>
          </cell>
          <cell r="K9">
            <v>0</v>
          </cell>
          <cell r="L9">
            <v>0</v>
          </cell>
          <cell r="M9">
            <v>0</v>
          </cell>
          <cell r="N9">
            <v>0</v>
          </cell>
          <cell r="O9">
            <v>0</v>
          </cell>
          <cell r="P9">
            <v>0</v>
          </cell>
          <cell r="Q9">
            <v>0</v>
          </cell>
          <cell r="R9">
            <v>0</v>
          </cell>
          <cell r="S9">
            <v>156</v>
          </cell>
          <cell r="T9">
            <v>120</v>
          </cell>
          <cell r="U9">
            <v>0.49</v>
          </cell>
          <cell r="V9">
            <v>0.36</v>
          </cell>
          <cell r="W9">
            <v>274</v>
          </cell>
          <cell r="X9">
            <v>151</v>
          </cell>
          <cell r="Y9"/>
          <cell r="Z9">
            <v>134</v>
          </cell>
          <cell r="AA9">
            <v>29.5</v>
          </cell>
          <cell r="AB9">
            <v>32.6</v>
          </cell>
          <cell r="AC9"/>
          <cell r="AD9">
            <v>29.5</v>
          </cell>
          <cell r="AE9">
            <v>0.94</v>
          </cell>
          <cell r="AF9">
            <v>1.45</v>
          </cell>
          <cell r="AG9"/>
          <cell r="AH9">
            <v>1.1200000000000001</v>
          </cell>
          <cell r="AI9">
            <v>32.6</v>
          </cell>
          <cell r="AJ9">
            <v>31.8</v>
          </cell>
          <cell r="AK9"/>
          <cell r="AL9">
            <v>51.1</v>
          </cell>
          <cell r="AM9">
            <v>43.2</v>
          </cell>
          <cell r="AN9">
            <v>21.4</v>
          </cell>
          <cell r="AO9"/>
          <cell r="AP9">
            <v>28.1</v>
          </cell>
          <cell r="AQ9">
            <v>12</v>
          </cell>
          <cell r="AR9">
            <v>1916</v>
          </cell>
          <cell r="AS9"/>
          <cell r="AT9">
            <v>1057</v>
          </cell>
          <cell r="AU9">
            <v>14</v>
          </cell>
          <cell r="AV9">
            <v>1498</v>
          </cell>
          <cell r="AW9"/>
          <cell r="AX9">
            <v>310</v>
          </cell>
          <cell r="AY9">
            <v>83.33</v>
          </cell>
          <cell r="AZ9">
            <v>82.26</v>
          </cell>
          <cell r="BA9"/>
          <cell r="BB9">
            <v>106.71</v>
          </cell>
          <cell r="BC9">
            <v>93</v>
          </cell>
          <cell r="BD9">
            <v>94</v>
          </cell>
          <cell r="BE9"/>
          <cell r="BF9">
            <v>69</v>
          </cell>
          <cell r="BG9">
            <v>4.3</v>
          </cell>
          <cell r="BH9">
            <v>4.9000000000000004</v>
          </cell>
          <cell r="BI9"/>
          <cell r="BJ9">
            <v>3.8</v>
          </cell>
        </row>
        <row r="10">
          <cell r="A10">
            <v>15425224</v>
          </cell>
          <cell r="B10">
            <v>1</v>
          </cell>
          <cell r="C10" t="str">
            <v>左半肝切除+胆囊切除+肝门部胆管成形+门静脉修复+下腔静脉缝合术+膈肌修复+肝尾叶切除+胆总管探查、取石、冲洗+术中胆道镜取石</v>
          </cell>
          <cell r="D10">
            <v>15425224</v>
          </cell>
          <cell r="E10">
            <v>2</v>
          </cell>
          <cell r="F10" t="str">
            <v>52</v>
          </cell>
          <cell r="G10" t="str">
            <v>肝胆管结石伴(慢性)胆囊炎                                        ,胆管结石</v>
          </cell>
          <cell r="H10" t="str">
            <v>/</v>
          </cell>
          <cell r="I10" t="str">
            <v>150</v>
          </cell>
          <cell r="J10" t="str">
            <v>47</v>
          </cell>
          <cell r="K10">
            <v>0</v>
          </cell>
          <cell r="L10">
            <v>0</v>
          </cell>
          <cell r="M10">
            <v>0</v>
          </cell>
          <cell r="N10">
            <v>0</v>
          </cell>
          <cell r="O10">
            <v>0</v>
          </cell>
          <cell r="P10">
            <v>0</v>
          </cell>
          <cell r="Q10">
            <v>0</v>
          </cell>
          <cell r="R10">
            <v>0</v>
          </cell>
          <cell r="S10">
            <v>144</v>
          </cell>
          <cell r="T10">
            <v>125</v>
          </cell>
          <cell r="U10">
            <v>0.43</v>
          </cell>
          <cell r="V10">
            <v>0.37</v>
          </cell>
          <cell r="W10">
            <v>163</v>
          </cell>
          <cell r="X10">
            <v>115</v>
          </cell>
          <cell r="Y10"/>
          <cell r="Z10">
            <v>126</v>
          </cell>
          <cell r="AA10">
            <v>26.5</v>
          </cell>
          <cell r="AB10">
            <v>28.5</v>
          </cell>
          <cell r="AC10"/>
          <cell r="AD10">
            <v>29.6</v>
          </cell>
          <cell r="AE10">
            <v>0.99</v>
          </cell>
          <cell r="AF10">
            <v>1.1399999999999999</v>
          </cell>
          <cell r="AG10"/>
          <cell r="AH10">
            <v>1.06</v>
          </cell>
          <cell r="AI10">
            <v>15.7</v>
          </cell>
          <cell r="AJ10">
            <v>28.9</v>
          </cell>
          <cell r="AK10"/>
          <cell r="AL10">
            <v>34.5</v>
          </cell>
          <cell r="AM10">
            <v>46.8</v>
          </cell>
          <cell r="AN10">
            <v>35.1</v>
          </cell>
          <cell r="AO10"/>
          <cell r="AP10">
            <v>38.5</v>
          </cell>
          <cell r="AQ10">
            <v>24</v>
          </cell>
          <cell r="AR10">
            <v>253</v>
          </cell>
          <cell r="AS10"/>
          <cell r="AT10">
            <v>235</v>
          </cell>
          <cell r="AU10">
            <v>18</v>
          </cell>
          <cell r="AV10">
            <v>209</v>
          </cell>
          <cell r="AW10"/>
          <cell r="AX10">
            <v>69</v>
          </cell>
          <cell r="AY10">
            <v>115.56</v>
          </cell>
          <cell r="AZ10">
            <v>124.02</v>
          </cell>
          <cell r="BA10"/>
          <cell r="BB10">
            <v>127.35</v>
          </cell>
          <cell r="BC10">
            <v>76</v>
          </cell>
          <cell r="BD10">
            <v>64</v>
          </cell>
          <cell r="BE10"/>
          <cell r="BF10">
            <v>60</v>
          </cell>
          <cell r="BG10">
            <v>3.5</v>
          </cell>
          <cell r="BH10">
            <v>1.5</v>
          </cell>
          <cell r="BI10"/>
          <cell r="BJ10">
            <v>2.6</v>
          </cell>
        </row>
        <row r="11">
          <cell r="A11">
            <v>16753500</v>
          </cell>
          <cell r="B11">
            <v>1</v>
          </cell>
          <cell r="C11" t="str">
            <v>不规则左半肝切除+腹腔粘连松解+胆道探查+术中胆道镜检查术</v>
          </cell>
          <cell r="D11">
            <v>16753500</v>
          </cell>
          <cell r="E11">
            <v>1</v>
          </cell>
          <cell r="F11" t="str">
            <v>50</v>
          </cell>
          <cell r="G11" t="str">
            <v>1.左肝内胆管结石伴慢性胆管炎 、2.右肝结节：血管瘤？ 、3.左肾囊肿 、4.胆囊切除术后 、5.胆肠吻合术后、6.高血压病 2级 高危、7.轻度贫血</v>
          </cell>
          <cell r="H11" t="str">
            <v>/</v>
          </cell>
          <cell r="I11" t="str">
            <v>168</v>
          </cell>
          <cell r="J11" t="str">
            <v>59</v>
          </cell>
          <cell r="K11">
            <v>1</v>
          </cell>
          <cell r="L11">
            <v>0</v>
          </cell>
          <cell r="M11">
            <v>0</v>
          </cell>
          <cell r="N11">
            <v>0</v>
          </cell>
          <cell r="O11">
            <v>0</v>
          </cell>
          <cell r="P11">
            <v>0</v>
          </cell>
          <cell r="Q11">
            <v>0</v>
          </cell>
          <cell r="R11">
            <v>0</v>
          </cell>
          <cell r="S11">
            <v>150</v>
          </cell>
          <cell r="T11">
            <v>140</v>
          </cell>
          <cell r="U11">
            <v>0.47</v>
          </cell>
          <cell r="V11">
            <v>0.42</v>
          </cell>
          <cell r="W11">
            <v>159</v>
          </cell>
          <cell r="X11">
            <v>120</v>
          </cell>
          <cell r="Y11">
            <v>87</v>
          </cell>
          <cell r="Z11">
            <v>95</v>
          </cell>
          <cell r="AA11">
            <v>27.4</v>
          </cell>
          <cell r="AB11">
            <v>23.6</v>
          </cell>
          <cell r="AC11">
            <v>28</v>
          </cell>
          <cell r="AD11">
            <v>27.2</v>
          </cell>
          <cell r="AE11">
            <v>1.1200000000000001</v>
          </cell>
          <cell r="AF11">
            <v>1.17</v>
          </cell>
          <cell r="AG11">
            <v>1.24</v>
          </cell>
          <cell r="AH11">
            <v>1.0900000000000001</v>
          </cell>
          <cell r="AI11">
            <v>11.1</v>
          </cell>
          <cell r="AJ11">
            <v>13.3</v>
          </cell>
          <cell r="AK11">
            <v>17.2</v>
          </cell>
          <cell r="AL11">
            <v>18.899999999999999</v>
          </cell>
          <cell r="AM11">
            <v>41</v>
          </cell>
          <cell r="AN11">
            <v>34.5</v>
          </cell>
          <cell r="AO11">
            <v>33.1</v>
          </cell>
          <cell r="AP11">
            <v>36.9</v>
          </cell>
          <cell r="AQ11">
            <v>19</v>
          </cell>
          <cell r="AR11">
            <v>154</v>
          </cell>
          <cell r="AS11">
            <v>177</v>
          </cell>
          <cell r="AT11">
            <v>153</v>
          </cell>
          <cell r="AU11">
            <v>21</v>
          </cell>
          <cell r="AV11">
            <v>214</v>
          </cell>
          <cell r="AW11">
            <v>146</v>
          </cell>
          <cell r="AX11">
            <v>101</v>
          </cell>
          <cell r="AY11">
            <v>96.8</v>
          </cell>
          <cell r="AZ11">
            <v>91.33</v>
          </cell>
          <cell r="BA11">
            <v>102.02</v>
          </cell>
          <cell r="BB11">
            <v>100.77</v>
          </cell>
          <cell r="BC11">
            <v>75</v>
          </cell>
          <cell r="BD11">
            <v>74</v>
          </cell>
          <cell r="BE11">
            <v>66</v>
          </cell>
          <cell r="BF11">
            <v>68</v>
          </cell>
          <cell r="BG11">
            <v>7.7</v>
          </cell>
          <cell r="BH11">
            <v>5.2</v>
          </cell>
          <cell r="BI11">
            <v>4.5</v>
          </cell>
          <cell r="BJ11">
            <v>5.8</v>
          </cell>
        </row>
        <row r="12">
          <cell r="A12">
            <v>16795215</v>
          </cell>
          <cell r="B12">
            <v>1</v>
          </cell>
          <cell r="C12" t="str">
            <v>右半肝切除、胆囊切除、门静脉修补、腔静脉修补。</v>
          </cell>
          <cell r="D12">
            <v>16795215</v>
          </cell>
          <cell r="E12">
            <v>1</v>
          </cell>
          <cell r="F12" t="str">
            <v>61</v>
          </cell>
          <cell r="G12" t="str">
            <v>1.肝脏占位：肝脏肿瘤 、2.慢性乙型病毒性肝炎 、3.慢性支气管炎伴肺气肿 、4.双肾囊肿 、5.高血压 、6.乳腺切除术后</v>
          </cell>
          <cell r="H12" t="str">
            <v>/</v>
          </cell>
          <cell r="I12" t="str">
            <v>175</v>
          </cell>
          <cell r="J12" t="str">
            <v>80</v>
          </cell>
          <cell r="K12">
            <v>1</v>
          </cell>
          <cell r="L12">
            <v>0</v>
          </cell>
          <cell r="M12">
            <v>0</v>
          </cell>
          <cell r="N12">
            <v>0</v>
          </cell>
          <cell r="O12">
            <v>1</v>
          </cell>
          <cell r="P12">
            <v>1</v>
          </cell>
          <cell r="Q12">
            <v>0</v>
          </cell>
          <cell r="R12">
            <v>0</v>
          </cell>
          <cell r="S12">
            <v>112</v>
          </cell>
          <cell r="T12">
            <v>108</v>
          </cell>
          <cell r="U12">
            <v>0.35</v>
          </cell>
          <cell r="V12">
            <v>0.33</v>
          </cell>
          <cell r="W12">
            <v>180</v>
          </cell>
          <cell r="X12">
            <v>178</v>
          </cell>
          <cell r="Y12"/>
          <cell r="Z12"/>
          <cell r="AA12">
            <v>26.8</v>
          </cell>
          <cell r="AB12">
            <v>32.299999999999997</v>
          </cell>
          <cell r="AC12"/>
          <cell r="AD12"/>
          <cell r="AE12">
            <v>1.05</v>
          </cell>
          <cell r="AF12">
            <v>1.03</v>
          </cell>
          <cell r="AG12"/>
          <cell r="AH12"/>
          <cell r="AI12">
            <v>28.2</v>
          </cell>
          <cell r="AJ12">
            <v>88.7</v>
          </cell>
          <cell r="AK12"/>
          <cell r="AL12"/>
          <cell r="AM12">
            <v>39.299999999999997</v>
          </cell>
          <cell r="AN12">
            <v>31.7</v>
          </cell>
          <cell r="AO12"/>
          <cell r="AP12"/>
          <cell r="AQ12">
            <v>40</v>
          </cell>
          <cell r="AR12">
            <v>38</v>
          </cell>
          <cell r="AS12"/>
          <cell r="AT12"/>
          <cell r="AU12">
            <v>134</v>
          </cell>
          <cell r="AV12">
            <v>211</v>
          </cell>
          <cell r="AW12"/>
          <cell r="AX12"/>
          <cell r="AY12">
            <v>105.3</v>
          </cell>
          <cell r="AZ12">
            <v>113.32</v>
          </cell>
          <cell r="BA12"/>
          <cell r="BB12"/>
          <cell r="BC12">
            <v>60</v>
          </cell>
          <cell r="BD12">
            <v>48</v>
          </cell>
          <cell r="BE12"/>
          <cell r="BF12"/>
          <cell r="BG12">
            <v>1.9</v>
          </cell>
          <cell r="BH12">
            <v>3.9</v>
          </cell>
          <cell r="BI12"/>
          <cell r="BJ12"/>
        </row>
        <row r="13">
          <cell r="A13">
            <v>16969958</v>
          </cell>
          <cell r="B13">
            <v>1</v>
          </cell>
          <cell r="C13" t="str">
            <v>不规则左半肝切除、门静脉修补、腔静脉修补、胆囊切除、胆道镜检查术。</v>
          </cell>
          <cell r="D13">
            <v>16969958</v>
          </cell>
          <cell r="E13">
            <v>2</v>
          </cell>
          <cell r="F13" t="str">
            <v>53</v>
          </cell>
          <cell r="G13" t="str">
            <v>1.左肝肝内胆管结石、2.胆囊结石、3.肝右叶钙化灶、4.脾脏囊肿？5.左肾囊肿</v>
          </cell>
          <cell r="H13" t="str">
            <v>/</v>
          </cell>
          <cell r="I13" t="str">
            <v>160</v>
          </cell>
          <cell r="J13" t="str">
            <v>50</v>
          </cell>
          <cell r="K13">
            <v>0</v>
          </cell>
          <cell r="L13">
            <v>0</v>
          </cell>
          <cell r="M13">
            <v>0</v>
          </cell>
          <cell r="N13">
            <v>0</v>
          </cell>
          <cell r="O13">
            <v>0</v>
          </cell>
          <cell r="P13">
            <v>0</v>
          </cell>
          <cell r="Q13">
            <v>0</v>
          </cell>
          <cell r="R13">
            <v>0</v>
          </cell>
          <cell r="S13">
            <v>142</v>
          </cell>
          <cell r="T13">
            <v>62</v>
          </cell>
          <cell r="U13">
            <v>0.44</v>
          </cell>
          <cell r="V13">
            <v>0.19</v>
          </cell>
          <cell r="W13">
            <v>117</v>
          </cell>
          <cell r="X13">
            <v>72</v>
          </cell>
          <cell r="Y13"/>
          <cell r="Z13">
            <v>76</v>
          </cell>
          <cell r="AA13">
            <v>27.6</v>
          </cell>
          <cell r="AB13">
            <v>39.200000000000003</v>
          </cell>
          <cell r="AC13"/>
          <cell r="AD13"/>
          <cell r="AE13">
            <v>0.91</v>
          </cell>
          <cell r="AF13">
            <v>1.08</v>
          </cell>
          <cell r="AG13"/>
          <cell r="AH13"/>
          <cell r="AI13">
            <v>22.8</v>
          </cell>
          <cell r="AJ13">
            <v>27.6</v>
          </cell>
          <cell r="AK13"/>
          <cell r="AL13">
            <v>19.3</v>
          </cell>
          <cell r="AM13">
            <v>40.799999999999997</v>
          </cell>
          <cell r="AN13">
            <v>23.9</v>
          </cell>
          <cell r="AO13"/>
          <cell r="AP13">
            <v>35.9</v>
          </cell>
          <cell r="AQ13">
            <v>152</v>
          </cell>
          <cell r="AR13">
            <v>225</v>
          </cell>
          <cell r="AS13"/>
          <cell r="AT13">
            <v>103</v>
          </cell>
          <cell r="AU13">
            <v>119</v>
          </cell>
          <cell r="AV13">
            <v>220</v>
          </cell>
          <cell r="AW13"/>
          <cell r="AX13">
            <v>38</v>
          </cell>
          <cell r="AY13">
            <v>94.7</v>
          </cell>
          <cell r="AZ13">
            <v>97.05</v>
          </cell>
          <cell r="BA13"/>
          <cell r="BB13">
            <v>100.99</v>
          </cell>
          <cell r="BC13">
            <v>69</v>
          </cell>
          <cell r="BD13">
            <v>65</v>
          </cell>
          <cell r="BE13"/>
          <cell r="BF13">
            <v>59</v>
          </cell>
          <cell r="BG13">
            <v>6</v>
          </cell>
          <cell r="BH13">
            <v>6</v>
          </cell>
          <cell r="BI13"/>
          <cell r="BJ13">
            <v>6.9</v>
          </cell>
        </row>
        <row r="14">
          <cell r="A14">
            <v>17084974</v>
          </cell>
          <cell r="B14">
            <v>1</v>
          </cell>
          <cell r="C14" t="str">
            <v>左半肝切除+胆囊切除+门静脉修复+肝门胆管成形+下腔静脉缝合术+淋巴结活检+肠粘连松解+胆总管探查术+胆总管探查术中取石冲洗术</v>
          </cell>
          <cell r="D14">
            <v>17084974</v>
          </cell>
          <cell r="E14">
            <v>1</v>
          </cell>
          <cell r="F14" t="str">
            <v>56</v>
          </cell>
          <cell r="G14" t="str">
            <v>肝脏胆管细胞癌伴肝总动脉旁淋巴结转移术后(ⅣA期）  肝萎缩                                      ,胆囊恶性肿瘤</v>
          </cell>
          <cell r="H14" t="str">
            <v>/</v>
          </cell>
          <cell r="I14" t="str">
            <v>158</v>
          </cell>
          <cell r="J14" t="str">
            <v>57</v>
          </cell>
          <cell r="K14">
            <v>0</v>
          </cell>
          <cell r="L14">
            <v>0</v>
          </cell>
          <cell r="M14">
            <v>0</v>
          </cell>
          <cell r="N14">
            <v>0</v>
          </cell>
          <cell r="O14">
            <v>0</v>
          </cell>
          <cell r="P14">
            <v>0</v>
          </cell>
          <cell r="Q14">
            <v>0</v>
          </cell>
          <cell r="R14">
            <v>0</v>
          </cell>
          <cell r="S14">
            <v>151</v>
          </cell>
          <cell r="T14">
            <v>121</v>
          </cell>
          <cell r="U14">
            <v>0.43</v>
          </cell>
          <cell r="V14">
            <v>0.39</v>
          </cell>
          <cell r="W14">
            <v>157</v>
          </cell>
          <cell r="X14">
            <v>39</v>
          </cell>
          <cell r="Y14"/>
          <cell r="Z14"/>
          <cell r="AA14">
            <v>27.4</v>
          </cell>
          <cell r="AB14">
            <v>26.8</v>
          </cell>
          <cell r="AC14"/>
          <cell r="AD14"/>
          <cell r="AE14">
            <v>1</v>
          </cell>
          <cell r="AF14">
            <v>1.1399999999999999</v>
          </cell>
          <cell r="AG14"/>
          <cell r="AH14"/>
          <cell r="AI14">
            <v>9.9</v>
          </cell>
          <cell r="AJ14">
            <v>13.2</v>
          </cell>
          <cell r="AK14"/>
          <cell r="AL14"/>
          <cell r="AM14">
            <v>48</v>
          </cell>
          <cell r="AN14">
            <v>31.4</v>
          </cell>
          <cell r="AO14"/>
          <cell r="AP14"/>
          <cell r="AQ14">
            <v>43</v>
          </cell>
          <cell r="AR14">
            <v>303</v>
          </cell>
          <cell r="AS14"/>
          <cell r="AT14"/>
          <cell r="AU14">
            <v>39</v>
          </cell>
          <cell r="AV14">
            <v>263</v>
          </cell>
          <cell r="AW14"/>
          <cell r="AX14"/>
          <cell r="AY14">
            <v>96.9</v>
          </cell>
          <cell r="AZ14">
            <v>92.96</v>
          </cell>
          <cell r="BA14"/>
          <cell r="BB14"/>
          <cell r="BC14">
            <v>86</v>
          </cell>
          <cell r="BD14">
            <v>89</v>
          </cell>
          <cell r="BE14"/>
          <cell r="BF14"/>
          <cell r="BG14">
            <v>4.8</v>
          </cell>
          <cell r="BH14">
            <v>4.5</v>
          </cell>
          <cell r="BI14"/>
          <cell r="BJ14"/>
        </row>
        <row r="15">
          <cell r="A15">
            <v>17766860</v>
          </cell>
          <cell r="B15">
            <v>1</v>
          </cell>
          <cell r="C15" t="str">
            <v>左半肝切除门静脉修复术中胆道镜探查腔静脉缝合肝门胆管成形膈肌修补术</v>
          </cell>
          <cell r="D15">
            <v>17766860</v>
          </cell>
          <cell r="E15">
            <v>2</v>
          </cell>
          <cell r="F15" t="str">
            <v>51</v>
          </cell>
          <cell r="G15" t="str">
            <v>肝胆管结石伴(慢性)胆管炎                                        ,肝胆管结石伴(慢性)胆囊炎</v>
          </cell>
          <cell r="H15" t="str">
            <v>/</v>
          </cell>
          <cell r="I15" t="str">
            <v>153</v>
          </cell>
          <cell r="J15" t="str">
            <v>59</v>
          </cell>
          <cell r="K15">
            <v>0</v>
          </cell>
          <cell r="L15">
            <v>0</v>
          </cell>
          <cell r="M15">
            <v>0</v>
          </cell>
          <cell r="N15">
            <v>0</v>
          </cell>
          <cell r="O15">
            <v>0</v>
          </cell>
          <cell r="P15">
            <v>0</v>
          </cell>
          <cell r="Q15">
            <v>0</v>
          </cell>
          <cell r="R15">
            <v>0</v>
          </cell>
          <cell r="S15">
            <v>126</v>
          </cell>
          <cell r="T15">
            <v>115</v>
          </cell>
          <cell r="U15">
            <v>0.38</v>
          </cell>
          <cell r="V15">
            <v>0.36</v>
          </cell>
          <cell r="W15">
            <v>159</v>
          </cell>
          <cell r="X15">
            <v>119</v>
          </cell>
          <cell r="Y15"/>
          <cell r="Z15">
            <v>119</v>
          </cell>
          <cell r="AA15">
            <v>25.4</v>
          </cell>
          <cell r="AB15"/>
          <cell r="AC15"/>
          <cell r="AD15"/>
          <cell r="AE15">
            <v>0.96</v>
          </cell>
          <cell r="AF15"/>
          <cell r="AG15"/>
          <cell r="AH15"/>
          <cell r="AI15">
            <v>9.4</v>
          </cell>
          <cell r="AJ15">
            <v>16.3</v>
          </cell>
          <cell r="AK15"/>
          <cell r="AL15">
            <v>0.8</v>
          </cell>
          <cell r="AM15">
            <v>43.4</v>
          </cell>
          <cell r="AN15">
            <v>35.299999999999997</v>
          </cell>
          <cell r="AO15"/>
          <cell r="AP15">
            <v>27.4</v>
          </cell>
          <cell r="AQ15">
            <v>13</v>
          </cell>
          <cell r="AR15">
            <v>334</v>
          </cell>
          <cell r="AS15"/>
          <cell r="AT15">
            <v>170</v>
          </cell>
          <cell r="AU15">
            <v>17</v>
          </cell>
          <cell r="AV15">
            <v>333</v>
          </cell>
          <cell r="AW15"/>
          <cell r="AX15">
            <v>82</v>
          </cell>
          <cell r="AY15">
            <v>106.21</v>
          </cell>
          <cell r="AZ15">
            <v>114.19</v>
          </cell>
          <cell r="BA15"/>
          <cell r="BB15">
            <v>120.93</v>
          </cell>
          <cell r="BC15">
            <v>62</v>
          </cell>
          <cell r="BD15">
            <v>50</v>
          </cell>
          <cell r="BE15"/>
          <cell r="BF15">
            <v>42</v>
          </cell>
          <cell r="BG15">
            <v>5.0999999999999996</v>
          </cell>
          <cell r="BH15">
            <v>2</v>
          </cell>
          <cell r="BI15"/>
          <cell r="BJ15">
            <v>1.8</v>
          </cell>
        </row>
        <row r="16">
          <cell r="A16">
            <v>18487688</v>
          </cell>
          <cell r="B16">
            <v>1</v>
          </cell>
          <cell r="C16" t="str">
            <v>胆囊切除+胆总管探查、取石、冲洗+左肝外叶切除+肝门部胆管成形+门静脉修复+下腔静脉缝合+膈肌修补术</v>
          </cell>
          <cell r="D16">
            <v>18487688</v>
          </cell>
          <cell r="E16">
            <v>2</v>
          </cell>
          <cell r="F16" t="str">
            <v>52</v>
          </cell>
          <cell r="G16" t="str">
            <v>,肝胆管结石</v>
          </cell>
          <cell r="H16" t="str">
            <v>/</v>
          </cell>
          <cell r="I16" t="str">
            <v>150</v>
          </cell>
          <cell r="J16" t="str">
            <v>49</v>
          </cell>
          <cell r="K16">
            <v>0</v>
          </cell>
          <cell r="L16">
            <v>0</v>
          </cell>
          <cell r="M16">
            <v>0</v>
          </cell>
          <cell r="N16">
            <v>0</v>
          </cell>
          <cell r="O16">
            <v>0</v>
          </cell>
          <cell r="P16">
            <v>0</v>
          </cell>
          <cell r="Q16">
            <v>0</v>
          </cell>
          <cell r="R16">
            <v>0</v>
          </cell>
          <cell r="S16">
            <v>149</v>
          </cell>
          <cell r="T16">
            <v>126</v>
          </cell>
          <cell r="U16">
            <v>0.44</v>
          </cell>
          <cell r="V16">
            <v>0.38</v>
          </cell>
          <cell r="W16">
            <v>115</v>
          </cell>
          <cell r="X16">
            <v>125</v>
          </cell>
          <cell r="Y16"/>
          <cell r="Z16"/>
          <cell r="AA16">
            <v>25.3</v>
          </cell>
          <cell r="AB16">
            <v>28.8</v>
          </cell>
          <cell r="AC16"/>
          <cell r="AD16"/>
          <cell r="AE16">
            <v>0.99</v>
          </cell>
          <cell r="AF16">
            <v>1.1200000000000001</v>
          </cell>
          <cell r="AG16"/>
          <cell r="AH16"/>
          <cell r="AI16">
            <v>14.7</v>
          </cell>
          <cell r="AJ16">
            <v>9.4</v>
          </cell>
          <cell r="AK16"/>
          <cell r="AL16"/>
          <cell r="AM16">
            <v>48.7</v>
          </cell>
          <cell r="AN16">
            <v>27.9</v>
          </cell>
          <cell r="AO16"/>
          <cell r="AP16"/>
          <cell r="AQ16">
            <v>30</v>
          </cell>
          <cell r="AR16">
            <v>239</v>
          </cell>
          <cell r="AS16"/>
          <cell r="AT16"/>
          <cell r="AU16">
            <v>28</v>
          </cell>
          <cell r="AV16">
            <v>322</v>
          </cell>
          <cell r="AW16"/>
          <cell r="AX16"/>
          <cell r="AY16">
            <v>65.28</v>
          </cell>
          <cell r="AZ16">
            <v>80.790000000000006</v>
          </cell>
          <cell r="BA16"/>
          <cell r="BB16"/>
          <cell r="BC16">
            <v>99</v>
          </cell>
          <cell r="BD16">
            <v>83</v>
          </cell>
          <cell r="BE16"/>
          <cell r="BF16"/>
          <cell r="BG16">
            <v>7.76</v>
          </cell>
          <cell r="BH16">
            <v>5.0999999999999996</v>
          </cell>
          <cell r="BI16"/>
          <cell r="BJ16"/>
        </row>
        <row r="17">
          <cell r="A17">
            <v>18487688</v>
          </cell>
          <cell r="B17">
            <v>1</v>
          </cell>
          <cell r="C17" t="str">
            <v>中肝切除，右肝静脉修补，术中胆道镜取石，T管引流术</v>
          </cell>
          <cell r="D17">
            <v>18487688</v>
          </cell>
          <cell r="E17">
            <v>2</v>
          </cell>
          <cell r="F17" t="str">
            <v>57</v>
          </cell>
          <cell r="G17" t="str">
            <v>,肝胆管结石</v>
          </cell>
          <cell r="H17" t="str">
            <v>/</v>
          </cell>
          <cell r="I17" t="str">
            <v>150</v>
          </cell>
          <cell r="J17" t="str">
            <v>49</v>
          </cell>
          <cell r="K17">
            <v>0</v>
          </cell>
          <cell r="L17">
            <v>0</v>
          </cell>
          <cell r="M17">
            <v>0</v>
          </cell>
          <cell r="N17">
            <v>0</v>
          </cell>
          <cell r="O17">
            <v>0</v>
          </cell>
          <cell r="P17">
            <v>0</v>
          </cell>
          <cell r="Q17">
            <v>0</v>
          </cell>
          <cell r="R17">
            <v>0</v>
          </cell>
          <cell r="S17">
            <v>110</v>
          </cell>
          <cell r="T17">
            <v>104</v>
          </cell>
          <cell r="U17">
            <v>0.33</v>
          </cell>
          <cell r="V17">
            <v>0.3</v>
          </cell>
          <cell r="W17">
            <v>147</v>
          </cell>
          <cell r="X17">
            <v>105</v>
          </cell>
          <cell r="Y17"/>
          <cell r="Z17">
            <v>145</v>
          </cell>
          <cell r="AA17">
            <v>32.799999999999997</v>
          </cell>
          <cell r="AB17">
            <v>37.4</v>
          </cell>
          <cell r="AC17"/>
          <cell r="AD17">
            <v>30.2</v>
          </cell>
          <cell r="AE17">
            <v>1.38</v>
          </cell>
          <cell r="AF17">
            <v>1.63</v>
          </cell>
          <cell r="AG17"/>
          <cell r="AH17">
            <v>1.27</v>
          </cell>
          <cell r="AI17">
            <v>27.8</v>
          </cell>
          <cell r="AJ17">
            <v>27.9</v>
          </cell>
          <cell r="AK17"/>
          <cell r="AL17">
            <v>45.8</v>
          </cell>
          <cell r="AM17">
            <v>38.1</v>
          </cell>
          <cell r="AN17">
            <v>28.5</v>
          </cell>
          <cell r="AO17"/>
          <cell r="AP17">
            <v>33.5</v>
          </cell>
          <cell r="AQ17">
            <v>81</v>
          </cell>
          <cell r="AR17">
            <v>435</v>
          </cell>
          <cell r="AS17"/>
          <cell r="AT17">
            <v>205</v>
          </cell>
          <cell r="AU17">
            <v>21</v>
          </cell>
          <cell r="AV17">
            <v>108</v>
          </cell>
          <cell r="AW17"/>
          <cell r="AX17">
            <v>263</v>
          </cell>
          <cell r="AY17">
            <v>96.15</v>
          </cell>
          <cell r="AZ17">
            <v>100.48</v>
          </cell>
          <cell r="BA17"/>
          <cell r="BB17">
            <v>98.96</v>
          </cell>
          <cell r="BC17">
            <v>59</v>
          </cell>
          <cell r="BD17">
            <v>53</v>
          </cell>
          <cell r="BE17"/>
          <cell r="BF17">
            <v>55</v>
          </cell>
          <cell r="BG17">
            <v>4.0999999999999996</v>
          </cell>
          <cell r="BH17">
            <v>3.4</v>
          </cell>
          <cell r="BI17"/>
          <cell r="BJ17">
            <v>5.9</v>
          </cell>
        </row>
        <row r="18">
          <cell r="A18">
            <v>18508739</v>
          </cell>
          <cell r="B18">
            <v>1</v>
          </cell>
          <cell r="C18" t="str">
            <v>不规则左半肝切除，胆囊切除，肠粘连松解，胆道探查，术中胆道镜检查</v>
          </cell>
          <cell r="D18">
            <v>18508739</v>
          </cell>
          <cell r="E18">
            <v>2</v>
          </cell>
          <cell r="F18" t="str">
            <v>63</v>
          </cell>
          <cell r="G18" t="str">
            <v>1.肝内外胆管结石伴扩张；2.胆囊结石伴慢性胆囊炎；3.房颤；4.左肾结石；5.肺部感染。</v>
          </cell>
          <cell r="H18" t="str">
            <v>/</v>
          </cell>
          <cell r="I18" t="str">
            <v>155</v>
          </cell>
          <cell r="J18" t="str">
            <v>48</v>
          </cell>
          <cell r="K18">
            <v>0</v>
          </cell>
          <cell r="L18">
            <v>0</v>
          </cell>
          <cell r="M18">
            <v>0</v>
          </cell>
          <cell r="N18">
            <v>0</v>
          </cell>
          <cell r="O18">
            <v>0</v>
          </cell>
          <cell r="P18">
            <v>0</v>
          </cell>
          <cell r="Q18">
            <v>0</v>
          </cell>
          <cell r="R18">
            <v>0</v>
          </cell>
          <cell r="S18">
            <v>157</v>
          </cell>
          <cell r="T18">
            <v>128</v>
          </cell>
          <cell r="U18">
            <v>0.45</v>
          </cell>
          <cell r="V18">
            <v>0.38</v>
          </cell>
          <cell r="W18">
            <v>99</v>
          </cell>
          <cell r="X18">
            <v>102</v>
          </cell>
          <cell r="Y18"/>
          <cell r="Z18"/>
          <cell r="AA18">
            <v>28.1</v>
          </cell>
          <cell r="AB18">
            <v>27.8</v>
          </cell>
          <cell r="AC18"/>
          <cell r="AD18"/>
          <cell r="AE18">
            <v>1.04</v>
          </cell>
          <cell r="AF18">
            <v>1.1399999999999999</v>
          </cell>
          <cell r="AG18"/>
          <cell r="AH18"/>
          <cell r="AI18">
            <v>17.7</v>
          </cell>
          <cell r="AJ18">
            <v>32.1</v>
          </cell>
          <cell r="AK18"/>
          <cell r="AL18"/>
          <cell r="AM18">
            <v>48.8</v>
          </cell>
          <cell r="AN18">
            <v>33.4</v>
          </cell>
          <cell r="AO18"/>
          <cell r="AP18"/>
          <cell r="AQ18">
            <v>28</v>
          </cell>
          <cell r="AR18">
            <v>1695</v>
          </cell>
          <cell r="AS18"/>
          <cell r="AT18"/>
          <cell r="AU18">
            <v>27</v>
          </cell>
          <cell r="AV18">
            <v>1813</v>
          </cell>
          <cell r="AW18"/>
          <cell r="AX18"/>
          <cell r="AY18">
            <v>96.62</v>
          </cell>
          <cell r="AZ18">
            <v>95.47</v>
          </cell>
          <cell r="BA18"/>
          <cell r="BB18"/>
          <cell r="BC18">
            <v>68</v>
          </cell>
          <cell r="BD18">
            <v>70</v>
          </cell>
          <cell r="BE18"/>
          <cell r="BF18"/>
          <cell r="BG18">
            <v>4.5</v>
          </cell>
          <cell r="BH18">
            <v>5.5</v>
          </cell>
          <cell r="BI18"/>
          <cell r="BJ18"/>
        </row>
        <row r="19">
          <cell r="A19">
            <v>18561210</v>
          </cell>
          <cell r="B19">
            <v>1</v>
          </cell>
          <cell r="C19" t="str">
            <v>左半肝切除+胆囊切除+门静脉修补+门静脉取栓+下腔静脉修补+肝门部胆管成形术</v>
          </cell>
          <cell r="D19">
            <v>18561210</v>
          </cell>
          <cell r="E19">
            <v>1</v>
          </cell>
          <cell r="F19" t="str">
            <v>47</v>
          </cell>
          <cell r="G19" t="str">
            <v>肝癌术后复发  肝硬化  慢性乙肝（复诊）                                    ,肝恶性肿瘤,肝恶性肿瘤,肝硬化</v>
          </cell>
          <cell r="H19" t="str">
            <v>/</v>
          </cell>
          <cell r="I19" t="str">
            <v>163</v>
          </cell>
          <cell r="J19" t="str">
            <v>54</v>
          </cell>
          <cell r="K19">
            <v>0</v>
          </cell>
          <cell r="L19">
            <v>0</v>
          </cell>
          <cell r="M19">
            <v>0</v>
          </cell>
          <cell r="N19">
            <v>0</v>
          </cell>
          <cell r="O19">
            <v>0</v>
          </cell>
          <cell r="P19">
            <v>1</v>
          </cell>
          <cell r="Q19">
            <v>0</v>
          </cell>
          <cell r="R19">
            <v>1</v>
          </cell>
          <cell r="S19">
            <v>175</v>
          </cell>
          <cell r="T19">
            <v>125</v>
          </cell>
          <cell r="U19">
            <v>0.52</v>
          </cell>
          <cell r="V19">
            <v>0.36</v>
          </cell>
          <cell r="W19">
            <v>148</v>
          </cell>
          <cell r="X19">
            <v>113</v>
          </cell>
          <cell r="Y19">
            <v>86</v>
          </cell>
          <cell r="Z19">
            <v>100</v>
          </cell>
          <cell r="AA19">
            <v>29.6</v>
          </cell>
          <cell r="AB19">
            <v>27.6</v>
          </cell>
          <cell r="AC19">
            <v>28.2</v>
          </cell>
          <cell r="AD19">
            <v>27.9</v>
          </cell>
          <cell r="AE19">
            <v>1.04</v>
          </cell>
          <cell r="AF19">
            <v>1.3</v>
          </cell>
          <cell r="AG19">
            <v>1.1100000000000001</v>
          </cell>
          <cell r="AH19">
            <v>1.1200000000000001</v>
          </cell>
          <cell r="AI19">
            <v>24.8</v>
          </cell>
          <cell r="AJ19">
            <v>32.200000000000003</v>
          </cell>
          <cell r="AK19">
            <v>30.6</v>
          </cell>
          <cell r="AL19">
            <v>25.6</v>
          </cell>
          <cell r="AM19">
            <v>49.4</v>
          </cell>
          <cell r="AN19">
            <v>40.6</v>
          </cell>
          <cell r="AO19">
            <v>42.5</v>
          </cell>
          <cell r="AP19">
            <v>42.2</v>
          </cell>
          <cell r="AQ19">
            <v>17</v>
          </cell>
          <cell r="AR19">
            <v>322</v>
          </cell>
          <cell r="AS19">
            <v>248</v>
          </cell>
          <cell r="AT19">
            <v>176</v>
          </cell>
          <cell r="AU19">
            <v>30</v>
          </cell>
          <cell r="AV19">
            <v>429</v>
          </cell>
          <cell r="AW19">
            <v>186</v>
          </cell>
          <cell r="AX19">
            <v>93</v>
          </cell>
          <cell r="AY19">
            <v>108.77</v>
          </cell>
          <cell r="AZ19">
            <v>106.21</v>
          </cell>
          <cell r="BA19">
            <v>112.29</v>
          </cell>
          <cell r="BB19">
            <v>110.13</v>
          </cell>
          <cell r="BC19">
            <v>67</v>
          </cell>
          <cell r="BD19">
            <v>71</v>
          </cell>
          <cell r="BE19">
            <v>62</v>
          </cell>
          <cell r="BF19">
            <v>65</v>
          </cell>
          <cell r="BG19">
            <v>4.7</v>
          </cell>
          <cell r="BH19">
            <v>3.2</v>
          </cell>
          <cell r="BI19">
            <v>2.5</v>
          </cell>
          <cell r="BJ19">
            <v>1.8</v>
          </cell>
        </row>
        <row r="20">
          <cell r="A20">
            <v>18909932</v>
          </cell>
          <cell r="B20">
            <v>1</v>
          </cell>
          <cell r="C20" t="str">
            <v>左半肝切除+胆囊切除+胆道探查+术中胆道镜取石+T管引流+门静脉修补术</v>
          </cell>
          <cell r="D20">
            <v>18909932</v>
          </cell>
          <cell r="E20">
            <v>2</v>
          </cell>
          <cell r="F20" t="str">
            <v>45</v>
          </cell>
          <cell r="G20" t="str">
            <v>肝内胆管结石伴慢性胆管炎  慢性胆囊炎  左肝萎缩                                    ,肝胆管结石</v>
          </cell>
          <cell r="H20" t="str">
            <v>/</v>
          </cell>
          <cell r="I20" t="str">
            <v>154</v>
          </cell>
          <cell r="J20" t="str">
            <v>43</v>
          </cell>
          <cell r="K20">
            <v>0</v>
          </cell>
          <cell r="L20">
            <v>0</v>
          </cell>
          <cell r="M20">
            <v>0</v>
          </cell>
          <cell r="N20">
            <v>0</v>
          </cell>
          <cell r="O20">
            <v>0</v>
          </cell>
          <cell r="P20">
            <v>0</v>
          </cell>
          <cell r="Q20">
            <v>0</v>
          </cell>
          <cell r="R20">
            <v>0</v>
          </cell>
          <cell r="S20">
            <v>177</v>
          </cell>
          <cell r="T20">
            <v>149</v>
          </cell>
          <cell r="U20">
            <v>0.53</v>
          </cell>
          <cell r="V20">
            <v>0.44</v>
          </cell>
          <cell r="W20">
            <v>204</v>
          </cell>
          <cell r="X20">
            <v>207</v>
          </cell>
          <cell r="Y20">
            <v>184</v>
          </cell>
          <cell r="Z20">
            <v>151</v>
          </cell>
          <cell r="AA20">
            <v>29.8</v>
          </cell>
          <cell r="AB20">
            <v>29.8</v>
          </cell>
          <cell r="AC20">
            <v>30.9</v>
          </cell>
          <cell r="AD20">
            <v>28.2</v>
          </cell>
          <cell r="AE20">
            <v>1.03</v>
          </cell>
          <cell r="AF20">
            <v>1.35</v>
          </cell>
          <cell r="AG20">
            <v>1.29</v>
          </cell>
          <cell r="AH20">
            <v>1.1299999999999999</v>
          </cell>
          <cell r="AI20">
            <v>11.9</v>
          </cell>
          <cell r="AJ20">
            <v>13.5</v>
          </cell>
          <cell r="AK20">
            <v>16.8</v>
          </cell>
          <cell r="AL20">
            <v>14.8</v>
          </cell>
          <cell r="AM20">
            <v>40.200000000000003</v>
          </cell>
          <cell r="AN20">
            <v>27.8</v>
          </cell>
          <cell r="AO20">
            <v>33</v>
          </cell>
          <cell r="AP20">
            <v>33.200000000000003</v>
          </cell>
          <cell r="AQ20">
            <v>60</v>
          </cell>
          <cell r="AR20">
            <v>950</v>
          </cell>
          <cell r="AS20">
            <v>918</v>
          </cell>
          <cell r="AT20">
            <v>538</v>
          </cell>
          <cell r="AU20">
            <v>30</v>
          </cell>
          <cell r="AV20">
            <v>555</v>
          </cell>
          <cell r="AW20">
            <v>305</v>
          </cell>
          <cell r="AX20">
            <v>109</v>
          </cell>
          <cell r="AY20">
            <v>97.96</v>
          </cell>
          <cell r="AZ20">
            <v>103.65</v>
          </cell>
          <cell r="BA20">
            <v>106.26</v>
          </cell>
          <cell r="BB20">
            <v>110.65</v>
          </cell>
          <cell r="BC20">
            <v>78</v>
          </cell>
          <cell r="BD20">
            <v>68</v>
          </cell>
          <cell r="BE20">
            <v>64</v>
          </cell>
          <cell r="BF20">
            <v>58</v>
          </cell>
          <cell r="BG20">
            <v>6.2</v>
          </cell>
          <cell r="BH20">
            <v>4</v>
          </cell>
          <cell r="BI20">
            <v>4.5</v>
          </cell>
          <cell r="BJ20">
            <v>5</v>
          </cell>
        </row>
        <row r="21">
          <cell r="A21">
            <v>18914022</v>
          </cell>
          <cell r="B21">
            <v>1</v>
          </cell>
          <cell r="C21" t="str">
            <v>左三肝切除+左尾叶切除+门静脉修补+下腔静脉缝合+肝门胆管成形+膈肌修补+肠粘连松解+胃修补术+胆道探查取石+T管引流术</v>
          </cell>
          <cell r="D21">
            <v>18914022</v>
          </cell>
          <cell r="E21">
            <v>1</v>
          </cell>
          <cell r="F21" t="str">
            <v>72</v>
          </cell>
          <cell r="G21" t="str">
            <v>肝细胞癌  肝硬化  胆总管结石  肺部感染  心脏支架置入术后                                ,肝细胞癌</v>
          </cell>
          <cell r="H21" t="str">
            <v>/</v>
          </cell>
          <cell r="I21" t="str">
            <v>161</v>
          </cell>
          <cell r="J21" t="str">
            <v>63</v>
          </cell>
          <cell r="K21">
            <v>1</v>
          </cell>
          <cell r="L21">
            <v>0</v>
          </cell>
          <cell r="M21">
            <v>0</v>
          </cell>
          <cell r="N21">
            <v>1</v>
          </cell>
          <cell r="O21">
            <v>0</v>
          </cell>
          <cell r="P21">
            <v>0</v>
          </cell>
          <cell r="Q21">
            <v>0</v>
          </cell>
          <cell r="R21">
            <v>1</v>
          </cell>
          <cell r="S21">
            <v>138</v>
          </cell>
          <cell r="T21">
            <v>110</v>
          </cell>
          <cell r="U21">
            <v>0.44</v>
          </cell>
          <cell r="V21">
            <v>0.34</v>
          </cell>
          <cell r="W21">
            <v>144</v>
          </cell>
          <cell r="X21">
            <v>130</v>
          </cell>
          <cell r="Y21"/>
          <cell r="Z21">
            <v>101</v>
          </cell>
          <cell r="AA21">
            <v>32.1</v>
          </cell>
          <cell r="AB21">
            <v>38.4</v>
          </cell>
          <cell r="AC21"/>
          <cell r="AD21">
            <v>42</v>
          </cell>
          <cell r="AE21">
            <v>1.06</v>
          </cell>
          <cell r="AF21">
            <v>1.36</v>
          </cell>
          <cell r="AG21"/>
          <cell r="AH21">
            <v>1.37</v>
          </cell>
          <cell r="AI21">
            <v>12.5</v>
          </cell>
          <cell r="AJ21">
            <v>16.100000000000001</v>
          </cell>
          <cell r="AK21"/>
          <cell r="AL21">
            <v>9.1999999999999993</v>
          </cell>
          <cell r="AM21">
            <v>43.1</v>
          </cell>
          <cell r="AN21">
            <v>25.8</v>
          </cell>
          <cell r="AO21"/>
          <cell r="AP21">
            <v>22.4</v>
          </cell>
          <cell r="AQ21">
            <v>13</v>
          </cell>
          <cell r="AR21">
            <v>198</v>
          </cell>
          <cell r="AS21"/>
          <cell r="AT21">
            <v>183</v>
          </cell>
          <cell r="AU21">
            <v>21</v>
          </cell>
          <cell r="AV21">
            <v>287</v>
          </cell>
          <cell r="AW21"/>
          <cell r="AX21">
            <v>155</v>
          </cell>
          <cell r="AY21">
            <v>103.11</v>
          </cell>
          <cell r="AZ21">
            <v>103.68</v>
          </cell>
          <cell r="BA21"/>
          <cell r="BB21">
            <v>108.68</v>
          </cell>
          <cell r="BC21">
            <v>75</v>
          </cell>
          <cell r="BD21">
            <v>74</v>
          </cell>
          <cell r="BE21"/>
          <cell r="BF21">
            <v>66</v>
          </cell>
          <cell r="BG21">
            <v>3.1</v>
          </cell>
          <cell r="BH21">
            <v>3</v>
          </cell>
          <cell r="BI21"/>
          <cell r="BJ21">
            <v>3.6</v>
          </cell>
        </row>
        <row r="22">
          <cell r="A22">
            <v>18914861</v>
          </cell>
          <cell r="B22">
            <v>1</v>
          </cell>
          <cell r="C22" t="str">
            <v>左半肝切除+胆总管探查取石+术中胆道镜取石+T管引流+肝门胆管成形+门静脉修补+肠粘连松解术</v>
          </cell>
          <cell r="D22">
            <v>18914861</v>
          </cell>
          <cell r="E22">
            <v>2</v>
          </cell>
          <cell r="F22" t="str">
            <v>45</v>
          </cell>
          <cell r="G22" t="str">
            <v>肝胆管结石伴(慢性)胆管炎  肠粘连性狭窄  肺部感染                                    ,肝胆管结石</v>
          </cell>
          <cell r="H22" t="str">
            <v>/</v>
          </cell>
          <cell r="I22" t="str">
            <v>160</v>
          </cell>
          <cell r="J22" t="str">
            <v>62.5</v>
          </cell>
          <cell r="K22">
            <v>0</v>
          </cell>
          <cell r="L22">
            <v>0</v>
          </cell>
          <cell r="M22">
            <v>0</v>
          </cell>
          <cell r="N22">
            <v>0</v>
          </cell>
          <cell r="O22">
            <v>0</v>
          </cell>
          <cell r="P22">
            <v>0</v>
          </cell>
          <cell r="Q22">
            <v>0</v>
          </cell>
          <cell r="R22">
            <v>0</v>
          </cell>
          <cell r="S22">
            <v>122</v>
          </cell>
          <cell r="T22">
            <v>111</v>
          </cell>
          <cell r="U22">
            <v>0.37</v>
          </cell>
          <cell r="V22">
            <v>0.32</v>
          </cell>
          <cell r="W22">
            <v>174</v>
          </cell>
          <cell r="X22">
            <v>126</v>
          </cell>
          <cell r="Y22">
            <v>119</v>
          </cell>
          <cell r="Z22"/>
          <cell r="AA22">
            <v>23.8</v>
          </cell>
          <cell r="AB22"/>
          <cell r="AC22"/>
          <cell r="AD22"/>
          <cell r="AE22">
            <v>1.03</v>
          </cell>
          <cell r="AF22"/>
          <cell r="AG22"/>
          <cell r="AH22"/>
          <cell r="AI22">
            <v>10.8</v>
          </cell>
          <cell r="AJ22">
            <v>21.7</v>
          </cell>
          <cell r="AK22"/>
          <cell r="AL22"/>
          <cell r="AM22">
            <v>39.4</v>
          </cell>
          <cell r="AN22">
            <v>33.6</v>
          </cell>
          <cell r="AO22"/>
          <cell r="AP22"/>
          <cell r="AQ22">
            <v>6</v>
          </cell>
          <cell r="AR22">
            <v>64</v>
          </cell>
          <cell r="AS22"/>
          <cell r="AT22"/>
          <cell r="AU22">
            <v>15</v>
          </cell>
          <cell r="AV22">
            <v>186</v>
          </cell>
          <cell r="AW22"/>
          <cell r="AX22"/>
          <cell r="AY22">
            <v>101.37</v>
          </cell>
          <cell r="AZ22">
            <v>105.76</v>
          </cell>
          <cell r="BA22"/>
          <cell r="BB22"/>
          <cell r="BC22">
            <v>58</v>
          </cell>
          <cell r="BD22">
            <v>51</v>
          </cell>
          <cell r="BE22"/>
          <cell r="BF22"/>
          <cell r="BG22">
            <v>4.0999999999999996</v>
          </cell>
          <cell r="BH22">
            <v>3.8</v>
          </cell>
          <cell r="BI22"/>
          <cell r="BJ22"/>
        </row>
        <row r="23">
          <cell r="A23">
            <v>18999959</v>
          </cell>
          <cell r="B23">
            <v>1</v>
          </cell>
          <cell r="C23" t="str">
            <v>右半肝切除+肝门胆管成形+胆总管探查T管引流+门静脉修补+尾叶切除+术中胆道镜取石</v>
          </cell>
          <cell r="D23">
            <v>18999959</v>
          </cell>
          <cell r="E23">
            <v>2</v>
          </cell>
          <cell r="F23" t="str">
            <v>59</v>
          </cell>
          <cell r="G23" t="str">
            <v>,肝胆管结石</v>
          </cell>
          <cell r="H23" t="str">
            <v>/</v>
          </cell>
          <cell r="I23" t="str">
            <v>150</v>
          </cell>
          <cell r="J23" t="str">
            <v>40</v>
          </cell>
          <cell r="K23">
            <v>0</v>
          </cell>
          <cell r="L23">
            <v>0</v>
          </cell>
          <cell r="M23">
            <v>0</v>
          </cell>
          <cell r="N23">
            <v>0</v>
          </cell>
          <cell r="O23">
            <v>0</v>
          </cell>
          <cell r="P23">
            <v>0</v>
          </cell>
          <cell r="Q23">
            <v>0</v>
          </cell>
          <cell r="R23">
            <v>0</v>
          </cell>
          <cell r="S23">
            <v>132</v>
          </cell>
          <cell r="T23">
            <v>110</v>
          </cell>
          <cell r="U23">
            <v>0.42</v>
          </cell>
          <cell r="V23">
            <v>0.35</v>
          </cell>
          <cell r="W23">
            <v>159</v>
          </cell>
          <cell r="X23">
            <v>112</v>
          </cell>
          <cell r="Y23">
            <v>96</v>
          </cell>
          <cell r="Z23">
            <v>97</v>
          </cell>
          <cell r="AA23">
            <v>25.6</v>
          </cell>
          <cell r="AB23">
            <v>33.700000000000003</v>
          </cell>
          <cell r="AC23">
            <v>41</v>
          </cell>
          <cell r="AD23">
            <v>39.6</v>
          </cell>
          <cell r="AE23">
            <v>1.01</v>
          </cell>
          <cell r="AF23">
            <v>1.2</v>
          </cell>
          <cell r="AG23">
            <v>1.37</v>
          </cell>
          <cell r="AH23">
            <v>1.19</v>
          </cell>
          <cell r="AI23">
            <v>13.5</v>
          </cell>
          <cell r="AJ23">
            <v>4.7</v>
          </cell>
          <cell r="AK23">
            <v>29.2</v>
          </cell>
          <cell r="AL23">
            <v>29.1</v>
          </cell>
          <cell r="AM23">
            <v>39.9</v>
          </cell>
          <cell r="AN23">
            <v>33</v>
          </cell>
          <cell r="AO23">
            <v>37.200000000000003</v>
          </cell>
          <cell r="AP23">
            <v>30</v>
          </cell>
          <cell r="AQ23">
            <v>14</v>
          </cell>
          <cell r="AR23">
            <v>395</v>
          </cell>
          <cell r="AS23">
            <v>302</v>
          </cell>
          <cell r="AT23">
            <v>167</v>
          </cell>
          <cell r="AU23">
            <v>22</v>
          </cell>
          <cell r="AV23">
            <v>611</v>
          </cell>
          <cell r="AW23">
            <v>260</v>
          </cell>
          <cell r="AX23">
            <v>76</v>
          </cell>
          <cell r="AY23">
            <v>75.8</v>
          </cell>
          <cell r="AZ23">
            <v>69.739999999999995</v>
          </cell>
          <cell r="BA23">
            <v>82.04</v>
          </cell>
          <cell r="BB23">
            <v>79.209999999999994</v>
          </cell>
          <cell r="BC23">
            <v>84</v>
          </cell>
          <cell r="BD23">
            <v>90</v>
          </cell>
          <cell r="BE23">
            <v>77</v>
          </cell>
          <cell r="BF23">
            <v>81</v>
          </cell>
          <cell r="BG23">
            <v>5.7</v>
          </cell>
          <cell r="BH23">
            <v>3.2</v>
          </cell>
          <cell r="BI23">
            <v>4.2</v>
          </cell>
          <cell r="BJ23">
            <v>4.0999999999999996</v>
          </cell>
        </row>
        <row r="24">
          <cell r="A24">
            <v>19081015</v>
          </cell>
          <cell r="B24">
            <v>1</v>
          </cell>
          <cell r="C24" t="str">
            <v>开腹左半肝切除，胆囊切除，门静脉修补术，腔静脉修补，胆总管探查T管引流，术中胆道镜检查术</v>
          </cell>
          <cell r="D24">
            <v>19081015</v>
          </cell>
          <cell r="E24">
            <v>2</v>
          </cell>
          <cell r="F24" t="str">
            <v>44</v>
          </cell>
          <cell r="G24" t="str">
            <v>1.肝胆管结石、2.肾结石术后</v>
          </cell>
          <cell r="H24" t="str">
            <v>/</v>
          </cell>
          <cell r="I24" t="str">
            <v>160</v>
          </cell>
          <cell r="J24" t="str">
            <v>57.5</v>
          </cell>
          <cell r="K24">
            <v>0</v>
          </cell>
          <cell r="L24">
            <v>0</v>
          </cell>
          <cell r="M24">
            <v>0</v>
          </cell>
          <cell r="N24">
            <v>0</v>
          </cell>
          <cell r="O24">
            <v>0</v>
          </cell>
          <cell r="P24">
            <v>0</v>
          </cell>
          <cell r="Q24">
            <v>0</v>
          </cell>
          <cell r="R24">
            <v>0</v>
          </cell>
          <cell r="S24">
            <v>150</v>
          </cell>
          <cell r="T24">
            <v>143</v>
          </cell>
          <cell r="U24">
            <v>0.45</v>
          </cell>
          <cell r="V24">
            <v>0.39</v>
          </cell>
          <cell r="W24">
            <v>99</v>
          </cell>
          <cell r="X24">
            <v>86</v>
          </cell>
          <cell r="Y24"/>
          <cell r="Z24">
            <v>75</v>
          </cell>
          <cell r="AA24">
            <v>26</v>
          </cell>
          <cell r="AB24">
            <v>25.5</v>
          </cell>
          <cell r="AC24"/>
          <cell r="AD24"/>
          <cell r="AE24">
            <v>1.04</v>
          </cell>
          <cell r="AF24">
            <v>1.08</v>
          </cell>
          <cell r="AG24"/>
          <cell r="AH24"/>
          <cell r="AI24">
            <v>11.1</v>
          </cell>
          <cell r="AJ24">
            <v>14.3</v>
          </cell>
          <cell r="AK24"/>
          <cell r="AL24">
            <v>19.899999999999999</v>
          </cell>
          <cell r="AM24">
            <v>50.7</v>
          </cell>
          <cell r="AN24">
            <v>44.7</v>
          </cell>
          <cell r="AO24"/>
          <cell r="AP24">
            <v>36.200000000000003</v>
          </cell>
          <cell r="AQ24">
            <v>34</v>
          </cell>
          <cell r="AR24">
            <v>21</v>
          </cell>
          <cell r="AS24"/>
          <cell r="AT24">
            <v>151</v>
          </cell>
          <cell r="AU24">
            <v>33</v>
          </cell>
          <cell r="AV24">
            <v>24</v>
          </cell>
          <cell r="AW24"/>
          <cell r="AX24">
            <v>204</v>
          </cell>
          <cell r="AY24">
            <v>96.8</v>
          </cell>
          <cell r="AZ24">
            <v>98.43</v>
          </cell>
          <cell r="BA24"/>
          <cell r="BB24">
            <v>96.27</v>
          </cell>
          <cell r="BC24">
            <v>75</v>
          </cell>
          <cell r="BD24">
            <v>72</v>
          </cell>
          <cell r="BE24"/>
          <cell r="BF24">
            <v>76</v>
          </cell>
          <cell r="BG24">
            <v>6.6</v>
          </cell>
          <cell r="BH24">
            <v>6.3</v>
          </cell>
          <cell r="BI24"/>
          <cell r="BJ24">
            <v>3.2</v>
          </cell>
        </row>
        <row r="25">
          <cell r="A25">
            <v>19178645</v>
          </cell>
          <cell r="B25">
            <v>1</v>
          </cell>
          <cell r="C25" t="str">
            <v>中肝切除，右肝病灶切除，门静脉修补，肠粘连松解术</v>
          </cell>
          <cell r="D25">
            <v>19178645</v>
          </cell>
          <cell r="E25">
            <v>1</v>
          </cell>
          <cell r="F25" t="str">
            <v>35</v>
          </cell>
          <cell r="G25" t="str">
            <v>肝包虫</v>
          </cell>
          <cell r="H25" t="str">
            <v>/</v>
          </cell>
          <cell r="I25" t="str">
            <v>179</v>
          </cell>
          <cell r="J25" t="str">
            <v>84</v>
          </cell>
          <cell r="K25">
            <v>0</v>
          </cell>
          <cell r="L25">
            <v>0</v>
          </cell>
          <cell r="M25">
            <v>0</v>
          </cell>
          <cell r="N25">
            <v>0</v>
          </cell>
          <cell r="O25">
            <v>0</v>
          </cell>
          <cell r="P25">
            <v>0</v>
          </cell>
          <cell r="Q25">
            <v>0</v>
          </cell>
          <cell r="R25">
            <v>0</v>
          </cell>
          <cell r="S25">
            <v>154</v>
          </cell>
          <cell r="T25">
            <v>133</v>
          </cell>
          <cell r="U25">
            <v>0.47</v>
          </cell>
          <cell r="V25">
            <v>0.41</v>
          </cell>
          <cell r="W25">
            <v>134</v>
          </cell>
          <cell r="X25">
            <v>101</v>
          </cell>
          <cell r="Y25"/>
          <cell r="Z25">
            <v>92</v>
          </cell>
          <cell r="AA25">
            <v>26.7</v>
          </cell>
          <cell r="AB25"/>
          <cell r="AC25"/>
          <cell r="AD25"/>
          <cell r="AE25">
            <v>1.0900000000000001</v>
          </cell>
          <cell r="AF25"/>
          <cell r="AG25"/>
          <cell r="AH25"/>
          <cell r="AI25">
            <v>12.2</v>
          </cell>
          <cell r="AJ25">
            <v>23.9</v>
          </cell>
          <cell r="AK25"/>
          <cell r="AL25">
            <v>25.5</v>
          </cell>
          <cell r="AM25">
            <v>41.8</v>
          </cell>
          <cell r="AN25">
            <v>34.6</v>
          </cell>
          <cell r="AO25"/>
          <cell r="AP25">
            <v>34.200000000000003</v>
          </cell>
          <cell r="AQ25">
            <v>24</v>
          </cell>
          <cell r="AR25">
            <v>352</v>
          </cell>
          <cell r="AS25"/>
          <cell r="AT25">
            <v>294</v>
          </cell>
          <cell r="AU25">
            <v>20</v>
          </cell>
          <cell r="AV25">
            <v>346</v>
          </cell>
          <cell r="AW25"/>
          <cell r="AX25">
            <v>107</v>
          </cell>
          <cell r="AY25">
            <v>84.23</v>
          </cell>
          <cell r="AZ25">
            <v>92.15</v>
          </cell>
          <cell r="BA25"/>
          <cell r="BB25">
            <v>99</v>
          </cell>
          <cell r="BC25">
            <v>84</v>
          </cell>
          <cell r="BD25">
            <v>75</v>
          </cell>
          <cell r="BE25"/>
          <cell r="BF25">
            <v>63</v>
          </cell>
          <cell r="BG25">
            <v>3.9</v>
          </cell>
          <cell r="BH25">
            <v>4</v>
          </cell>
          <cell r="BI25"/>
          <cell r="BJ25">
            <v>5.2</v>
          </cell>
        </row>
        <row r="26">
          <cell r="A26">
            <v>19431479</v>
          </cell>
          <cell r="B26">
            <v>1</v>
          </cell>
          <cell r="C26" t="str">
            <v>左半肝切除+胆囊切除+胆总管探查+胆道镜取石+T管引流+肠粘连松解术</v>
          </cell>
          <cell r="D26">
            <v>19431479</v>
          </cell>
          <cell r="E26">
            <v>2</v>
          </cell>
          <cell r="F26" t="str">
            <v>68</v>
          </cell>
          <cell r="G26" t="str">
            <v>肝内外胆管结石伴左肝萎缩</v>
          </cell>
          <cell r="H26" t="str">
            <v>/</v>
          </cell>
          <cell r="I26" t="str">
            <v>155</v>
          </cell>
          <cell r="J26" t="str">
            <v>51.5</v>
          </cell>
          <cell r="K26">
            <v>0</v>
          </cell>
          <cell r="L26">
            <v>0</v>
          </cell>
          <cell r="M26">
            <v>0</v>
          </cell>
          <cell r="N26">
            <v>0</v>
          </cell>
          <cell r="O26">
            <v>0</v>
          </cell>
          <cell r="P26">
            <v>0</v>
          </cell>
          <cell r="Q26">
            <v>0</v>
          </cell>
          <cell r="R26">
            <v>0</v>
          </cell>
          <cell r="S26">
            <v>161</v>
          </cell>
          <cell r="T26">
            <v>136</v>
          </cell>
          <cell r="U26">
            <v>0.51</v>
          </cell>
          <cell r="V26">
            <v>0.44</v>
          </cell>
          <cell r="W26">
            <v>76</v>
          </cell>
          <cell r="X26">
            <v>72</v>
          </cell>
          <cell r="Y26"/>
          <cell r="Z26">
            <v>79</v>
          </cell>
          <cell r="AA26">
            <v>26.2</v>
          </cell>
          <cell r="AB26">
            <v>30</v>
          </cell>
          <cell r="AC26"/>
          <cell r="AD26"/>
          <cell r="AE26">
            <v>0.99</v>
          </cell>
          <cell r="AF26">
            <v>1.03</v>
          </cell>
          <cell r="AG26"/>
          <cell r="AH26"/>
          <cell r="AI26">
            <v>22.8</v>
          </cell>
          <cell r="AJ26">
            <v>55.2</v>
          </cell>
          <cell r="AK26"/>
          <cell r="AL26">
            <v>48.7</v>
          </cell>
          <cell r="AM26">
            <v>44.8</v>
          </cell>
          <cell r="AN26">
            <v>37.799999999999997</v>
          </cell>
          <cell r="AO26"/>
          <cell r="AP26">
            <v>40.4</v>
          </cell>
          <cell r="AQ26">
            <v>43</v>
          </cell>
          <cell r="AR26">
            <v>233</v>
          </cell>
          <cell r="AS26"/>
          <cell r="AT26">
            <v>141</v>
          </cell>
          <cell r="AU26">
            <v>33</v>
          </cell>
          <cell r="AV26">
            <v>180</v>
          </cell>
          <cell r="AW26"/>
          <cell r="AX26">
            <v>53</v>
          </cell>
          <cell r="AY26">
            <v>88.55</v>
          </cell>
          <cell r="AZ26">
            <v>89.76</v>
          </cell>
          <cell r="BA26"/>
          <cell r="BB26">
            <v>94.89</v>
          </cell>
          <cell r="BC26">
            <v>90</v>
          </cell>
          <cell r="BD26">
            <v>89</v>
          </cell>
          <cell r="BE26"/>
          <cell r="BF26">
            <v>85</v>
          </cell>
          <cell r="BG26">
            <v>5.6</v>
          </cell>
          <cell r="BH26">
            <v>4.0999999999999996</v>
          </cell>
          <cell r="BI26"/>
          <cell r="BJ26">
            <v>7</v>
          </cell>
        </row>
        <row r="27">
          <cell r="A27">
            <v>19653171</v>
          </cell>
          <cell r="B27">
            <v>1</v>
          </cell>
          <cell r="C27" t="str">
            <v>左半肝切除+胆囊切除+门静脉修补+膈肌修补+胆总管切口取石+胆道镜检查术</v>
          </cell>
          <cell r="D27">
            <v>19653171</v>
          </cell>
          <cell r="E27">
            <v>1</v>
          </cell>
          <cell r="F27" t="str">
            <v>50</v>
          </cell>
          <cell r="G27" t="str">
            <v>肝胆管结石伴慢性胆管炎  左肝萎缩                                      ,肝胆管结石</v>
          </cell>
          <cell r="H27" t="str">
            <v>/</v>
          </cell>
          <cell r="I27" t="str">
            <v>172</v>
          </cell>
          <cell r="J27" t="str">
            <v>70</v>
          </cell>
          <cell r="K27">
            <v>0</v>
          </cell>
          <cell r="L27">
            <v>0</v>
          </cell>
          <cell r="M27">
            <v>0</v>
          </cell>
          <cell r="N27">
            <v>0</v>
          </cell>
          <cell r="O27">
            <v>0</v>
          </cell>
          <cell r="P27">
            <v>0</v>
          </cell>
          <cell r="Q27">
            <v>0</v>
          </cell>
          <cell r="R27">
            <v>0</v>
          </cell>
          <cell r="S27">
            <v>159</v>
          </cell>
          <cell r="T27">
            <v>137</v>
          </cell>
          <cell r="U27">
            <v>0.5</v>
          </cell>
          <cell r="V27">
            <v>0.41</v>
          </cell>
          <cell r="W27">
            <v>108</v>
          </cell>
          <cell r="X27">
            <v>118</v>
          </cell>
          <cell r="Y27"/>
          <cell r="Z27"/>
          <cell r="AA27">
            <v>35.299999999999997</v>
          </cell>
          <cell r="AB27">
            <v>40.5</v>
          </cell>
          <cell r="AC27"/>
          <cell r="AD27"/>
          <cell r="AE27">
            <v>1.02</v>
          </cell>
          <cell r="AF27">
            <v>1.1499999999999999</v>
          </cell>
          <cell r="AG27"/>
          <cell r="AH27"/>
          <cell r="AI27">
            <v>20.7</v>
          </cell>
          <cell r="AJ27">
            <v>16.100000000000001</v>
          </cell>
          <cell r="AK27"/>
          <cell r="AL27"/>
          <cell r="AM27">
            <v>40.299999999999997</v>
          </cell>
          <cell r="AN27">
            <v>28.2</v>
          </cell>
          <cell r="AO27"/>
          <cell r="AP27"/>
          <cell r="AQ27">
            <v>54</v>
          </cell>
          <cell r="AR27">
            <v>83</v>
          </cell>
          <cell r="AS27"/>
          <cell r="AT27"/>
          <cell r="AU27">
            <v>56</v>
          </cell>
          <cell r="AV27">
            <v>91</v>
          </cell>
          <cell r="AW27"/>
          <cell r="AX27"/>
          <cell r="AY27">
            <v>106.8</v>
          </cell>
          <cell r="AZ27">
            <v>107.39</v>
          </cell>
          <cell r="BA27"/>
          <cell r="BB27"/>
          <cell r="BC27">
            <v>75</v>
          </cell>
          <cell r="BD27">
            <v>74</v>
          </cell>
          <cell r="BE27"/>
          <cell r="BF27"/>
          <cell r="BG27">
            <v>5.2</v>
          </cell>
          <cell r="BH27">
            <v>3.98</v>
          </cell>
          <cell r="BI27"/>
          <cell r="BJ27"/>
        </row>
        <row r="28">
          <cell r="A28">
            <v>19675138</v>
          </cell>
          <cell r="B28">
            <v>1</v>
          </cell>
          <cell r="C28" t="str">
            <v>左半肝切除+胆囊切除+胆总管探查取石T管引流+肝门胆管成形+术中胆道镜取石术</v>
          </cell>
          <cell r="D28">
            <v>19675138</v>
          </cell>
          <cell r="E28">
            <v>2</v>
          </cell>
          <cell r="F28" t="str">
            <v>68</v>
          </cell>
          <cell r="G28" t="str">
            <v>1。胆管结石、胆囊结石</v>
          </cell>
          <cell r="H28" t="str">
            <v>/</v>
          </cell>
          <cell r="I28" t="str">
            <v>157</v>
          </cell>
          <cell r="J28" t="str">
            <v>48</v>
          </cell>
          <cell r="K28">
            <v>0</v>
          </cell>
          <cell r="L28">
            <v>0</v>
          </cell>
          <cell r="M28">
            <v>0</v>
          </cell>
          <cell r="N28">
            <v>0</v>
          </cell>
          <cell r="O28">
            <v>0</v>
          </cell>
          <cell r="P28">
            <v>0</v>
          </cell>
          <cell r="Q28">
            <v>0</v>
          </cell>
          <cell r="R28">
            <v>0</v>
          </cell>
          <cell r="S28">
            <v>104</v>
          </cell>
          <cell r="T28">
            <v>98</v>
          </cell>
          <cell r="U28">
            <v>0.35</v>
          </cell>
          <cell r="V28">
            <v>0.31</v>
          </cell>
          <cell r="W28">
            <v>166</v>
          </cell>
          <cell r="X28">
            <v>177</v>
          </cell>
          <cell r="Y28">
            <v>139</v>
          </cell>
          <cell r="Z28">
            <v>139</v>
          </cell>
          <cell r="AA28">
            <v>23.6</v>
          </cell>
          <cell r="AB28"/>
          <cell r="AC28"/>
          <cell r="AD28"/>
          <cell r="AE28">
            <v>0.96</v>
          </cell>
          <cell r="AF28"/>
          <cell r="AG28"/>
          <cell r="AH28"/>
          <cell r="AI28">
            <v>7</v>
          </cell>
          <cell r="AJ28">
            <v>23.9</v>
          </cell>
          <cell r="AK28">
            <v>22</v>
          </cell>
          <cell r="AL28">
            <v>22.7</v>
          </cell>
          <cell r="AM28">
            <v>42.8</v>
          </cell>
          <cell r="AN28">
            <v>33.4</v>
          </cell>
          <cell r="AO28">
            <v>33</v>
          </cell>
          <cell r="AP28">
            <v>33.9</v>
          </cell>
          <cell r="AQ28">
            <v>15</v>
          </cell>
          <cell r="AR28">
            <v>297</v>
          </cell>
          <cell r="AS28">
            <v>233</v>
          </cell>
          <cell r="AT28">
            <v>175</v>
          </cell>
          <cell r="AU28">
            <v>19</v>
          </cell>
          <cell r="AV28">
            <v>360</v>
          </cell>
          <cell r="AW28">
            <v>167</v>
          </cell>
          <cell r="AX28">
            <v>81</v>
          </cell>
          <cell r="AY28">
            <v>126.81</v>
          </cell>
          <cell r="AZ28">
            <v>120.54</v>
          </cell>
          <cell r="BA28">
            <v>120.54</v>
          </cell>
          <cell r="BB28">
            <v>125.45</v>
          </cell>
          <cell r="BC28">
            <v>30</v>
          </cell>
          <cell r="BD28">
            <v>35</v>
          </cell>
          <cell r="BE28">
            <v>35</v>
          </cell>
          <cell r="BF28">
            <v>31</v>
          </cell>
          <cell r="BG28">
            <v>5.6</v>
          </cell>
          <cell r="BH28">
            <v>6.8</v>
          </cell>
          <cell r="BI28">
            <v>3.8</v>
          </cell>
          <cell r="BJ28">
            <v>2.8</v>
          </cell>
        </row>
        <row r="29">
          <cell r="A29">
            <v>19744042</v>
          </cell>
          <cell r="B29">
            <v>1</v>
          </cell>
          <cell r="C29" t="str">
            <v>不规则左半肝切除,胆囊切除,膈肌修补,胆总管探查及T管引流,术中胆道镜探查取石,胆道冲洗术</v>
          </cell>
          <cell r="D29">
            <v>19744042</v>
          </cell>
          <cell r="E29">
            <v>1</v>
          </cell>
          <cell r="F29" t="str">
            <v>50</v>
          </cell>
          <cell r="G29" t="str">
            <v>肝内胆管结石伴慢性胆管炎  胆总管结石伴慢性胆囊炎  继发性胆汁性肝硬化                                    ,肝胆管结石</v>
          </cell>
          <cell r="H29" t="str">
            <v>/</v>
          </cell>
          <cell r="I29" t="str">
            <v>169</v>
          </cell>
          <cell r="J29" t="str">
            <v>65</v>
          </cell>
          <cell r="K29">
            <v>0</v>
          </cell>
          <cell r="L29">
            <v>0</v>
          </cell>
          <cell r="M29">
            <v>0</v>
          </cell>
          <cell r="N29">
            <v>0</v>
          </cell>
          <cell r="O29">
            <v>0</v>
          </cell>
          <cell r="P29">
            <v>0</v>
          </cell>
          <cell r="Q29">
            <v>0</v>
          </cell>
          <cell r="R29">
            <v>1</v>
          </cell>
          <cell r="S29">
            <v>118</v>
          </cell>
          <cell r="T29">
            <v>105</v>
          </cell>
          <cell r="U29">
            <v>0.34</v>
          </cell>
          <cell r="V29">
            <v>0.32</v>
          </cell>
          <cell r="W29">
            <v>146</v>
          </cell>
          <cell r="X29">
            <v>144</v>
          </cell>
          <cell r="Y29"/>
          <cell r="Z29"/>
          <cell r="AA29">
            <v>25.2</v>
          </cell>
          <cell r="AB29">
            <v>32.5</v>
          </cell>
          <cell r="AC29"/>
          <cell r="AD29"/>
          <cell r="AE29">
            <v>0.96</v>
          </cell>
          <cell r="AF29">
            <v>1.33</v>
          </cell>
          <cell r="AG29"/>
          <cell r="AH29"/>
          <cell r="AI29">
            <v>11.2</v>
          </cell>
          <cell r="AJ29">
            <v>22.6</v>
          </cell>
          <cell r="AK29"/>
          <cell r="AL29"/>
          <cell r="AM29">
            <v>38.5</v>
          </cell>
          <cell r="AN29">
            <v>33.6</v>
          </cell>
          <cell r="AO29"/>
          <cell r="AP29"/>
          <cell r="AQ29">
            <v>28</v>
          </cell>
          <cell r="AR29">
            <v>166</v>
          </cell>
          <cell r="AS29"/>
          <cell r="AT29"/>
          <cell r="AU29">
            <v>24</v>
          </cell>
          <cell r="AV29">
            <v>138</v>
          </cell>
          <cell r="AW29"/>
          <cell r="AX29"/>
          <cell r="AY29">
            <v>100.41</v>
          </cell>
          <cell r="AZ29">
            <v>105.16</v>
          </cell>
          <cell r="BA29"/>
          <cell r="BB29"/>
          <cell r="BC29">
            <v>61</v>
          </cell>
          <cell r="BD29">
            <v>53</v>
          </cell>
          <cell r="BE29"/>
          <cell r="BF29"/>
          <cell r="BG29">
            <v>5.3</v>
          </cell>
          <cell r="BH29">
            <v>4.2</v>
          </cell>
          <cell r="BI29"/>
          <cell r="BJ29"/>
        </row>
        <row r="30">
          <cell r="A30">
            <v>20155100</v>
          </cell>
          <cell r="B30">
            <v>1</v>
          </cell>
          <cell r="C30" t="str">
            <v>左半肝切除+胆道探查+胆道镜检查+肠粘连松解+门静脉修补术</v>
          </cell>
          <cell r="D30">
            <v>20155100</v>
          </cell>
          <cell r="E30">
            <v>2</v>
          </cell>
          <cell r="F30" t="str">
            <v>54</v>
          </cell>
          <cell r="G30" t="str">
            <v>1.肝胆管结石、2.慢性乙型病毒性肝炎（复治）、3.胆囊切除术后、4.双肾囊肿、右侧声带息肉</v>
          </cell>
          <cell r="H30" t="str">
            <v>/</v>
          </cell>
          <cell r="I30" t="str">
            <v>156</v>
          </cell>
          <cell r="J30" t="str">
            <v>66</v>
          </cell>
          <cell r="K30">
            <v>0</v>
          </cell>
          <cell r="L30">
            <v>0</v>
          </cell>
          <cell r="M30">
            <v>0</v>
          </cell>
          <cell r="N30">
            <v>0</v>
          </cell>
          <cell r="O30">
            <v>0</v>
          </cell>
          <cell r="P30">
            <v>1</v>
          </cell>
          <cell r="Q30">
            <v>0</v>
          </cell>
          <cell r="R30">
            <v>0</v>
          </cell>
          <cell r="S30">
            <v>162</v>
          </cell>
          <cell r="T30">
            <v>128</v>
          </cell>
          <cell r="U30">
            <v>0.48</v>
          </cell>
          <cell r="V30">
            <v>0.39</v>
          </cell>
          <cell r="W30">
            <v>122</v>
          </cell>
          <cell r="X30">
            <v>114</v>
          </cell>
          <cell r="Y30">
            <v>89</v>
          </cell>
          <cell r="Z30">
            <v>76</v>
          </cell>
          <cell r="AA30">
            <v>26.8</v>
          </cell>
          <cell r="AB30">
            <v>25.6</v>
          </cell>
          <cell r="AC30"/>
          <cell r="AD30"/>
          <cell r="AE30">
            <v>0.92</v>
          </cell>
          <cell r="AF30">
            <v>1.05</v>
          </cell>
          <cell r="AG30"/>
          <cell r="AH30"/>
          <cell r="AI30">
            <v>19</v>
          </cell>
          <cell r="AJ30">
            <v>18.600000000000001</v>
          </cell>
          <cell r="AK30">
            <v>20.100000000000001</v>
          </cell>
          <cell r="AL30">
            <v>12.7</v>
          </cell>
          <cell r="AM30">
            <v>52.4</v>
          </cell>
          <cell r="AN30">
            <v>36.6</v>
          </cell>
          <cell r="AO30">
            <v>36.799999999999997</v>
          </cell>
          <cell r="AP30">
            <v>37.1</v>
          </cell>
          <cell r="AQ30">
            <v>34</v>
          </cell>
          <cell r="AR30">
            <v>352</v>
          </cell>
          <cell r="AS30">
            <v>331</v>
          </cell>
          <cell r="AT30">
            <v>219</v>
          </cell>
          <cell r="AU30">
            <v>27</v>
          </cell>
          <cell r="AV30">
            <v>335</v>
          </cell>
          <cell r="AW30">
            <v>209</v>
          </cell>
          <cell r="AX30">
            <v>98</v>
          </cell>
          <cell r="AY30">
            <v>89.7</v>
          </cell>
          <cell r="AZ30">
            <v>78.42</v>
          </cell>
          <cell r="BA30">
            <v>80.459999999999994</v>
          </cell>
          <cell r="BB30">
            <v>100.67</v>
          </cell>
          <cell r="BC30">
            <v>85</v>
          </cell>
          <cell r="BD30">
            <v>95</v>
          </cell>
          <cell r="BE30">
            <v>93</v>
          </cell>
          <cell r="BF30">
            <v>73</v>
          </cell>
          <cell r="BG30">
            <v>5.2</v>
          </cell>
          <cell r="BH30">
            <v>6.1</v>
          </cell>
          <cell r="BI30">
            <v>5.3</v>
          </cell>
          <cell r="BJ30">
            <v>3</v>
          </cell>
        </row>
        <row r="31">
          <cell r="A31">
            <v>20409209</v>
          </cell>
          <cell r="B31">
            <v>1</v>
          </cell>
          <cell r="C31" t="str">
            <v>左半肝切除+肝门部胆管成形+术中胆道镜检查+膈肌修补术</v>
          </cell>
          <cell r="D31">
            <v>20409209</v>
          </cell>
          <cell r="E31">
            <v>1</v>
          </cell>
          <cell r="F31" t="str">
            <v>56</v>
          </cell>
          <cell r="G31" t="str">
            <v>肝内胆管结石术后胆漏  肝内胆管结石术后切口感染  肺部感染                                    ,肝胆管结石,胆漏,手术后切口感染</v>
          </cell>
          <cell r="H31" t="str">
            <v>/</v>
          </cell>
          <cell r="I31" t="str">
            <v>173</v>
          </cell>
          <cell r="J31" t="str">
            <v>65</v>
          </cell>
          <cell r="K31">
            <v>0</v>
          </cell>
          <cell r="L31">
            <v>0</v>
          </cell>
          <cell r="M31">
            <v>0</v>
          </cell>
          <cell r="N31">
            <v>0</v>
          </cell>
          <cell r="O31">
            <v>0</v>
          </cell>
          <cell r="P31">
            <v>0</v>
          </cell>
          <cell r="Q31">
            <v>0</v>
          </cell>
          <cell r="R31">
            <v>0</v>
          </cell>
          <cell r="S31">
            <v>129</v>
          </cell>
          <cell r="T31">
            <v>109</v>
          </cell>
          <cell r="U31">
            <v>0.4</v>
          </cell>
          <cell r="V31">
            <v>0.32</v>
          </cell>
          <cell r="W31">
            <v>354</v>
          </cell>
          <cell r="X31">
            <v>255</v>
          </cell>
          <cell r="Y31"/>
          <cell r="Z31">
            <v>161</v>
          </cell>
          <cell r="AA31">
            <v>27.9</v>
          </cell>
          <cell r="AB31">
            <v>41.8</v>
          </cell>
          <cell r="AC31"/>
          <cell r="AD31"/>
          <cell r="AE31">
            <v>0.91</v>
          </cell>
          <cell r="AF31">
            <v>1.03</v>
          </cell>
          <cell r="AG31"/>
          <cell r="AH31"/>
          <cell r="AI31">
            <v>233.4</v>
          </cell>
          <cell r="AJ31">
            <v>214.5</v>
          </cell>
          <cell r="AK31"/>
          <cell r="AL31">
            <v>232.2</v>
          </cell>
          <cell r="AM31">
            <v>42.4</v>
          </cell>
          <cell r="AN31">
            <v>23.8</v>
          </cell>
          <cell r="AO31"/>
          <cell r="AP31">
            <v>32</v>
          </cell>
          <cell r="AQ31">
            <v>41</v>
          </cell>
          <cell r="AR31">
            <v>259</v>
          </cell>
          <cell r="AS31"/>
          <cell r="AT31">
            <v>174</v>
          </cell>
          <cell r="AU31">
            <v>39</v>
          </cell>
          <cell r="AV31">
            <v>304</v>
          </cell>
          <cell r="AW31"/>
          <cell r="AX31">
            <v>126</v>
          </cell>
          <cell r="AY31">
            <v>101.82</v>
          </cell>
          <cell r="AZ31">
            <v>103.03</v>
          </cell>
          <cell r="BA31"/>
          <cell r="BB31">
            <v>103.65</v>
          </cell>
          <cell r="BC31">
            <v>71</v>
          </cell>
          <cell r="BD31">
            <v>69</v>
          </cell>
          <cell r="BE31"/>
          <cell r="BF31">
            <v>68</v>
          </cell>
          <cell r="BG31">
            <v>3.3</v>
          </cell>
          <cell r="BH31">
            <v>3.7</v>
          </cell>
          <cell r="BI31"/>
          <cell r="BJ31">
            <v>8.4</v>
          </cell>
        </row>
        <row r="32">
          <cell r="A32">
            <v>20886920</v>
          </cell>
          <cell r="B32">
            <v>1</v>
          </cell>
          <cell r="C32" t="str">
            <v>不规则左半肝切除+胆总管切开取石胆道探查T管引流+术中胆道镜取石+肠粘连松解术+胃修补术+膈肌修补术</v>
          </cell>
          <cell r="D32">
            <v>20886920</v>
          </cell>
          <cell r="E32">
            <v>2</v>
          </cell>
          <cell r="F32" t="str">
            <v>62</v>
          </cell>
          <cell r="G32" t="str">
            <v>肝内外胆管结石伴慢性胆管炎  肾囊肿  胆囊切除术后  胆道探查术后  肠粘连  继发性胆汁性肝硬化                              ,肝胆管结石</v>
          </cell>
          <cell r="H32" t="str">
            <v>/</v>
          </cell>
          <cell r="I32" t="str">
            <v>155</v>
          </cell>
          <cell r="J32" t="str">
            <v>42.5</v>
          </cell>
          <cell r="K32">
            <v>0</v>
          </cell>
          <cell r="L32">
            <v>0</v>
          </cell>
          <cell r="M32">
            <v>0</v>
          </cell>
          <cell r="N32">
            <v>0</v>
          </cell>
          <cell r="O32">
            <v>0</v>
          </cell>
          <cell r="P32">
            <v>0</v>
          </cell>
          <cell r="Q32">
            <v>0</v>
          </cell>
          <cell r="R32">
            <v>1</v>
          </cell>
          <cell r="S32">
            <v>112</v>
          </cell>
          <cell r="T32">
            <v>109</v>
          </cell>
          <cell r="U32">
            <v>0.34</v>
          </cell>
          <cell r="V32">
            <v>0.33</v>
          </cell>
          <cell r="W32">
            <v>108</v>
          </cell>
          <cell r="X32">
            <v>100</v>
          </cell>
          <cell r="Y32"/>
          <cell r="Z32">
            <v>82</v>
          </cell>
          <cell r="AA32">
            <v>29.3</v>
          </cell>
          <cell r="AB32">
            <v>31.2</v>
          </cell>
          <cell r="AC32"/>
          <cell r="AD32">
            <v>34.6</v>
          </cell>
          <cell r="AE32">
            <v>1</v>
          </cell>
          <cell r="AF32">
            <v>1.1299999999999999</v>
          </cell>
          <cell r="AG32"/>
          <cell r="AH32">
            <v>1.18</v>
          </cell>
          <cell r="AI32">
            <v>6.7</v>
          </cell>
          <cell r="AJ32">
            <v>9.3000000000000007</v>
          </cell>
          <cell r="AK32"/>
          <cell r="AL32">
            <v>12.8</v>
          </cell>
          <cell r="AM32">
            <v>38.5</v>
          </cell>
          <cell r="AN32">
            <v>28.5</v>
          </cell>
          <cell r="AO32"/>
          <cell r="AP32">
            <v>34.200000000000003</v>
          </cell>
          <cell r="AQ32">
            <v>39</v>
          </cell>
          <cell r="AR32">
            <v>89</v>
          </cell>
          <cell r="AS32"/>
          <cell r="AT32">
            <v>114</v>
          </cell>
          <cell r="AU32">
            <v>64</v>
          </cell>
          <cell r="AV32">
            <v>168</v>
          </cell>
          <cell r="AW32"/>
          <cell r="AX32">
            <v>160</v>
          </cell>
          <cell r="AY32">
            <v>76.290000000000006</v>
          </cell>
          <cell r="AZ32">
            <v>57.67</v>
          </cell>
          <cell r="BA32"/>
          <cell r="BB32">
            <v>84.62</v>
          </cell>
          <cell r="BC32">
            <v>73</v>
          </cell>
          <cell r="BD32">
            <v>92</v>
          </cell>
          <cell r="BE32"/>
          <cell r="BF32">
            <v>67</v>
          </cell>
          <cell r="BG32">
            <v>7.9</v>
          </cell>
          <cell r="BH32">
            <v>5.3</v>
          </cell>
          <cell r="BI32"/>
          <cell r="BJ32">
            <v>5.6</v>
          </cell>
        </row>
        <row r="33">
          <cell r="A33">
            <v>20987110</v>
          </cell>
          <cell r="B33">
            <v>1</v>
          </cell>
          <cell r="C33" t="str">
            <v>左半肝切除+胆道镜取石+T管引流+胃修补+膈肌修补+肠粘连松解+门静脉修补术</v>
          </cell>
          <cell r="D33">
            <v>20987110</v>
          </cell>
          <cell r="E33">
            <v>2</v>
          </cell>
          <cell r="F33" t="str">
            <v>49</v>
          </cell>
          <cell r="G33" t="str">
            <v>1.左肝内胆管结石、2.胆总管结石、3.左肾囊肿</v>
          </cell>
          <cell r="H33" t="str">
            <v>/</v>
          </cell>
          <cell r="I33" t="str">
            <v>158</v>
          </cell>
          <cell r="J33" t="str">
            <v>55</v>
          </cell>
          <cell r="K33">
            <v>0</v>
          </cell>
          <cell r="L33">
            <v>0</v>
          </cell>
          <cell r="M33">
            <v>0</v>
          </cell>
          <cell r="N33">
            <v>0</v>
          </cell>
          <cell r="O33">
            <v>0</v>
          </cell>
          <cell r="P33">
            <v>0</v>
          </cell>
          <cell r="Q33">
            <v>0</v>
          </cell>
          <cell r="R33">
            <v>0</v>
          </cell>
          <cell r="S33">
            <v>106</v>
          </cell>
          <cell r="T33">
            <v>98</v>
          </cell>
          <cell r="U33">
            <v>0.34</v>
          </cell>
          <cell r="V33">
            <v>0.31</v>
          </cell>
          <cell r="W33">
            <v>180</v>
          </cell>
          <cell r="X33">
            <v>238</v>
          </cell>
          <cell r="Y33"/>
          <cell r="Z33"/>
          <cell r="AA33">
            <v>24.1</v>
          </cell>
          <cell r="AB33">
            <v>29.6</v>
          </cell>
          <cell r="AC33"/>
          <cell r="AD33"/>
          <cell r="AE33">
            <v>0.95</v>
          </cell>
          <cell r="AF33">
            <v>1.1399999999999999</v>
          </cell>
          <cell r="AG33"/>
          <cell r="AH33"/>
          <cell r="AI33">
            <v>22</v>
          </cell>
          <cell r="AJ33">
            <v>46.3</v>
          </cell>
          <cell r="AK33"/>
          <cell r="AL33"/>
          <cell r="AM33">
            <v>44.4</v>
          </cell>
          <cell r="AN33">
            <v>45.5</v>
          </cell>
          <cell r="AO33"/>
          <cell r="AP33"/>
          <cell r="AQ33">
            <v>18</v>
          </cell>
          <cell r="AR33">
            <v>189</v>
          </cell>
          <cell r="AS33"/>
          <cell r="AT33"/>
          <cell r="AU33">
            <v>77</v>
          </cell>
          <cell r="AV33">
            <v>249</v>
          </cell>
          <cell r="AW33"/>
          <cell r="AX33"/>
          <cell r="AY33">
            <v>120.18</v>
          </cell>
          <cell r="AZ33">
            <v>126.82</v>
          </cell>
          <cell r="BA33"/>
          <cell r="BB33"/>
          <cell r="BC33">
            <v>53</v>
          </cell>
          <cell r="BD33">
            <v>45</v>
          </cell>
          <cell r="BE33"/>
          <cell r="BF33"/>
          <cell r="BG33">
            <v>4.0999999999999996</v>
          </cell>
          <cell r="BH33">
            <v>3.2</v>
          </cell>
          <cell r="BI33"/>
          <cell r="BJ33"/>
        </row>
        <row r="34">
          <cell r="A34">
            <v>21080375</v>
          </cell>
          <cell r="B34">
            <v>1</v>
          </cell>
          <cell r="C34" t="str">
            <v>不规则左半肝切除+胆囊切除术+胆总管切开取石胆道探查T管引流+术中胆道镜取石</v>
          </cell>
          <cell r="D34">
            <v>21080375</v>
          </cell>
          <cell r="E34">
            <v>2</v>
          </cell>
          <cell r="F34" t="str">
            <v>53</v>
          </cell>
          <cell r="G34" t="str">
            <v>,肝胆管结石</v>
          </cell>
          <cell r="H34" t="str">
            <v>/</v>
          </cell>
          <cell r="I34" t="str">
            <v>150</v>
          </cell>
          <cell r="J34" t="str">
            <v>52.5</v>
          </cell>
          <cell r="K34">
            <v>0</v>
          </cell>
          <cell r="L34">
            <v>0</v>
          </cell>
          <cell r="M34">
            <v>0</v>
          </cell>
          <cell r="N34">
            <v>0</v>
          </cell>
          <cell r="O34">
            <v>0</v>
          </cell>
          <cell r="P34">
            <v>0</v>
          </cell>
          <cell r="Q34">
            <v>0</v>
          </cell>
          <cell r="R34">
            <v>0</v>
          </cell>
          <cell r="S34">
            <v>114</v>
          </cell>
          <cell r="T34">
            <v>111</v>
          </cell>
          <cell r="U34">
            <v>0.36</v>
          </cell>
          <cell r="V34">
            <v>0.33</v>
          </cell>
          <cell r="W34">
            <v>368</v>
          </cell>
          <cell r="X34">
            <v>339</v>
          </cell>
          <cell r="Y34"/>
          <cell r="Z34"/>
          <cell r="AA34">
            <v>29.2</v>
          </cell>
          <cell r="AB34">
            <v>26.4</v>
          </cell>
          <cell r="AC34"/>
          <cell r="AD34"/>
          <cell r="AE34">
            <v>1.0900000000000001</v>
          </cell>
          <cell r="AF34">
            <v>1.1599999999999999</v>
          </cell>
          <cell r="AG34"/>
          <cell r="AH34"/>
          <cell r="AI34">
            <v>3.3</v>
          </cell>
          <cell r="AJ34">
            <v>6.2</v>
          </cell>
          <cell r="AK34"/>
          <cell r="AL34"/>
          <cell r="AM34">
            <v>36.5</v>
          </cell>
          <cell r="AN34">
            <v>33</v>
          </cell>
          <cell r="AO34"/>
          <cell r="AP34"/>
          <cell r="AQ34">
            <v>6</v>
          </cell>
          <cell r="AR34">
            <v>220</v>
          </cell>
          <cell r="AS34"/>
          <cell r="AT34"/>
          <cell r="AU34">
            <v>13</v>
          </cell>
          <cell r="AV34">
            <v>93</v>
          </cell>
          <cell r="AW34"/>
          <cell r="AX34"/>
          <cell r="AY34">
            <v>117.69</v>
          </cell>
          <cell r="AZ34">
            <v>135.03</v>
          </cell>
          <cell r="BA34"/>
          <cell r="BB34"/>
          <cell r="BC34">
            <v>41</v>
          </cell>
          <cell r="BD34">
            <v>27</v>
          </cell>
          <cell r="BE34"/>
          <cell r="BF34"/>
          <cell r="BG34">
            <v>6.68</v>
          </cell>
          <cell r="BH34">
            <v>2.8</v>
          </cell>
          <cell r="BI34"/>
          <cell r="BJ34"/>
        </row>
        <row r="35">
          <cell r="A35">
            <v>32193898</v>
          </cell>
          <cell r="B35">
            <v>1</v>
          </cell>
          <cell r="C35" t="str">
            <v>左半肝切除+胆囊切除+胆总管切开取石+"T"管引流术</v>
          </cell>
          <cell r="D35">
            <v>32193898</v>
          </cell>
          <cell r="E35">
            <v>1</v>
          </cell>
          <cell r="F35" t="str">
            <v>75</v>
          </cell>
          <cell r="G35" t="str">
            <v>1.肝胆管结石伴慢性胆管炎；2.胆囊结石伴胆囊炎；3.继发性胆汁性肝硬化；4.胆漏。,</v>
          </cell>
          <cell r="H35" t="str">
            <v>/</v>
          </cell>
          <cell r="I35" t="str">
            <v>155</v>
          </cell>
          <cell r="J35" t="str">
            <v>55</v>
          </cell>
          <cell r="K35">
            <v>0</v>
          </cell>
          <cell r="L35">
            <v>0</v>
          </cell>
          <cell r="M35">
            <v>0</v>
          </cell>
          <cell r="N35">
            <v>0</v>
          </cell>
          <cell r="O35">
            <v>0</v>
          </cell>
          <cell r="P35">
            <v>0</v>
          </cell>
          <cell r="Q35">
            <v>0</v>
          </cell>
          <cell r="R35">
            <v>1</v>
          </cell>
          <cell r="S35">
            <v>124</v>
          </cell>
          <cell r="T35">
            <v>110</v>
          </cell>
          <cell r="U35">
            <v>0.39</v>
          </cell>
          <cell r="V35">
            <v>0.33</v>
          </cell>
          <cell r="W35">
            <v>279</v>
          </cell>
          <cell r="X35">
            <v>374</v>
          </cell>
          <cell r="Y35"/>
          <cell r="Z35">
            <v>251</v>
          </cell>
          <cell r="AA35">
            <v>27.6</v>
          </cell>
          <cell r="AB35">
            <v>28.6</v>
          </cell>
          <cell r="AC35"/>
          <cell r="AD35">
            <v>29.4</v>
          </cell>
          <cell r="AE35">
            <v>0.97</v>
          </cell>
          <cell r="AF35">
            <v>1.1599999999999999</v>
          </cell>
          <cell r="AG35"/>
          <cell r="AH35">
            <v>1.1399999999999999</v>
          </cell>
          <cell r="AI35">
            <v>12.3</v>
          </cell>
          <cell r="AJ35">
            <v>15</v>
          </cell>
          <cell r="AK35"/>
          <cell r="AL35">
            <v>12.5</v>
          </cell>
          <cell r="AM35">
            <v>43</v>
          </cell>
          <cell r="AN35">
            <v>35.299999999999997</v>
          </cell>
          <cell r="AO35"/>
          <cell r="AP35">
            <v>32</v>
          </cell>
          <cell r="AQ35">
            <v>13</v>
          </cell>
          <cell r="AR35">
            <v>210</v>
          </cell>
          <cell r="AS35"/>
          <cell r="AT35">
            <v>169</v>
          </cell>
          <cell r="AU35">
            <v>23</v>
          </cell>
          <cell r="AV35">
            <v>278</v>
          </cell>
          <cell r="AW35"/>
          <cell r="AX35">
            <v>78</v>
          </cell>
          <cell r="AY35">
            <v>113.32</v>
          </cell>
          <cell r="AZ35">
            <v>122.38</v>
          </cell>
          <cell r="BA35"/>
          <cell r="BB35">
            <v>120.33</v>
          </cell>
          <cell r="BC35">
            <v>48</v>
          </cell>
          <cell r="BD35">
            <v>38</v>
          </cell>
          <cell r="BE35"/>
          <cell r="BF35">
            <v>40</v>
          </cell>
          <cell r="BG35">
            <v>3</v>
          </cell>
          <cell r="BH35">
            <v>3.3</v>
          </cell>
          <cell r="BI35"/>
          <cell r="BJ35">
            <v>2.2999999999999998</v>
          </cell>
        </row>
        <row r="36">
          <cell r="A36">
            <v>32224609</v>
          </cell>
          <cell r="B36">
            <v>1</v>
          </cell>
          <cell r="C36" t="str">
            <v>左半肝切除+肠粘连松解+胆总管切开取石+“T”管引流术</v>
          </cell>
          <cell r="D36">
            <v>32224609</v>
          </cell>
          <cell r="E36">
            <v>1</v>
          </cell>
          <cell r="F36" t="str">
            <v>50</v>
          </cell>
          <cell r="G36" t="str">
            <v>1.肝胆管结石伴慢性胆管炎；2.肝囊肿；3.胆囊切除术后；4.肠粘连。,</v>
          </cell>
          <cell r="H36" t="str">
            <v>/</v>
          </cell>
          <cell r="I36" t="str">
            <v>160</v>
          </cell>
          <cell r="J36" t="str">
            <v>45</v>
          </cell>
          <cell r="K36">
            <v>0</v>
          </cell>
          <cell r="L36">
            <v>0</v>
          </cell>
          <cell r="M36">
            <v>0</v>
          </cell>
          <cell r="N36">
            <v>0</v>
          </cell>
          <cell r="O36">
            <v>0</v>
          </cell>
          <cell r="P36">
            <v>0</v>
          </cell>
          <cell r="Q36">
            <v>0</v>
          </cell>
          <cell r="R36">
            <v>0</v>
          </cell>
          <cell r="S36">
            <v>140</v>
          </cell>
          <cell r="T36">
            <v>126</v>
          </cell>
          <cell r="U36">
            <v>0.43</v>
          </cell>
          <cell r="V36">
            <v>0.39</v>
          </cell>
          <cell r="W36">
            <v>213</v>
          </cell>
          <cell r="X36">
            <v>160</v>
          </cell>
          <cell r="Y36">
            <v>123</v>
          </cell>
          <cell r="Z36">
            <v>121</v>
          </cell>
          <cell r="AA36">
            <v>26.6</v>
          </cell>
          <cell r="AB36">
            <v>26.5</v>
          </cell>
          <cell r="AC36">
            <v>29.7</v>
          </cell>
          <cell r="AD36">
            <v>30.1</v>
          </cell>
          <cell r="AE36">
            <v>0.96</v>
          </cell>
          <cell r="AF36">
            <v>1.1100000000000001</v>
          </cell>
          <cell r="AG36">
            <v>1.1200000000000001</v>
          </cell>
          <cell r="AH36">
            <v>0.97</v>
          </cell>
          <cell r="AI36">
            <v>9.4</v>
          </cell>
          <cell r="AJ36">
            <v>18.2</v>
          </cell>
          <cell r="AK36">
            <v>17.8</v>
          </cell>
          <cell r="AL36">
            <v>12.3</v>
          </cell>
          <cell r="AM36">
            <v>51.3</v>
          </cell>
          <cell r="AN36">
            <v>34.5</v>
          </cell>
          <cell r="AO36">
            <v>32.299999999999997</v>
          </cell>
          <cell r="AP36">
            <v>32.6</v>
          </cell>
          <cell r="AQ36">
            <v>21</v>
          </cell>
          <cell r="AR36">
            <v>610</v>
          </cell>
          <cell r="AS36">
            <v>564</v>
          </cell>
          <cell r="AT36">
            <v>399</v>
          </cell>
          <cell r="AU36">
            <v>17</v>
          </cell>
          <cell r="AV36">
            <v>592</v>
          </cell>
          <cell r="AW36">
            <v>311</v>
          </cell>
          <cell r="AX36">
            <v>138</v>
          </cell>
          <cell r="AY36">
            <v>80.459999999999994</v>
          </cell>
          <cell r="AZ36">
            <v>77.430000000000007</v>
          </cell>
          <cell r="BA36">
            <v>99.01</v>
          </cell>
          <cell r="BB36">
            <v>105.59</v>
          </cell>
          <cell r="BC36">
            <v>93</v>
          </cell>
          <cell r="BD36">
            <v>96</v>
          </cell>
          <cell r="BE36">
            <v>76</v>
          </cell>
          <cell r="BF36">
            <v>65</v>
          </cell>
          <cell r="BG36">
            <v>5</v>
          </cell>
          <cell r="BH36">
            <v>4.9000000000000004</v>
          </cell>
          <cell r="BI36">
            <v>4</v>
          </cell>
          <cell r="BJ36">
            <v>3.2</v>
          </cell>
        </row>
        <row r="37">
          <cell r="A37">
            <v>32810678</v>
          </cell>
          <cell r="B37">
            <v>1</v>
          </cell>
          <cell r="C37" t="str">
            <v>左半肝切除+胆囊切除+门静脉修补+腔静脉修补+胆道探查+肝门胆管成形+术中胆道镜检查术</v>
          </cell>
          <cell r="D37">
            <v>32810678</v>
          </cell>
          <cell r="E37">
            <v>2</v>
          </cell>
          <cell r="F37" t="str">
            <v>75</v>
          </cell>
          <cell r="G37" t="str">
            <v>1.左肝胆管扩张伴左肝外叶萎缩 、2.双肺间质性炎症 、3.高血压病,</v>
          </cell>
          <cell r="H37" t="str">
            <v>/</v>
          </cell>
          <cell r="I37" t="str">
            <v>153</v>
          </cell>
          <cell r="J37" t="str">
            <v>52</v>
          </cell>
          <cell r="K37">
            <v>1</v>
          </cell>
          <cell r="L37">
            <v>0</v>
          </cell>
          <cell r="M37">
            <v>0</v>
          </cell>
          <cell r="N37">
            <v>0</v>
          </cell>
          <cell r="O37">
            <v>0</v>
          </cell>
          <cell r="P37">
            <v>1</v>
          </cell>
          <cell r="Q37">
            <v>0</v>
          </cell>
          <cell r="R37">
            <v>0</v>
          </cell>
          <cell r="S37">
            <v>139</v>
          </cell>
          <cell r="T37">
            <v>114</v>
          </cell>
          <cell r="U37">
            <v>0.42</v>
          </cell>
          <cell r="V37">
            <v>0.35</v>
          </cell>
          <cell r="W37">
            <v>372</v>
          </cell>
          <cell r="X37">
            <v>306</v>
          </cell>
          <cell r="Y37">
            <v>250</v>
          </cell>
          <cell r="Z37"/>
          <cell r="AA37">
            <v>31.6</v>
          </cell>
          <cell r="AB37">
            <v>28.4</v>
          </cell>
          <cell r="AC37">
            <v>36.9</v>
          </cell>
          <cell r="AD37"/>
          <cell r="AE37">
            <v>1.05</v>
          </cell>
          <cell r="AF37">
            <v>1.36</v>
          </cell>
          <cell r="AG37">
            <v>1.33</v>
          </cell>
          <cell r="AH37"/>
          <cell r="AI37">
            <v>9.4</v>
          </cell>
          <cell r="AJ37">
            <v>12.7</v>
          </cell>
          <cell r="AK37">
            <v>17</v>
          </cell>
          <cell r="AL37"/>
          <cell r="AM37">
            <v>44</v>
          </cell>
          <cell r="AN37">
            <v>28.6</v>
          </cell>
          <cell r="AO37">
            <v>35.9</v>
          </cell>
          <cell r="AP37"/>
          <cell r="AQ37">
            <v>16</v>
          </cell>
          <cell r="AR37">
            <v>2346</v>
          </cell>
          <cell r="AS37">
            <v>1563</v>
          </cell>
          <cell r="AT37"/>
          <cell r="AU37">
            <v>20</v>
          </cell>
          <cell r="AV37">
            <v>2813</v>
          </cell>
          <cell r="AW37">
            <v>1079</v>
          </cell>
          <cell r="AX37"/>
          <cell r="AY37">
            <v>117.33</v>
          </cell>
          <cell r="AZ37">
            <v>114.14</v>
          </cell>
          <cell r="BA37">
            <v>135.19999999999999</v>
          </cell>
          <cell r="BB37"/>
          <cell r="BC37">
            <v>72</v>
          </cell>
          <cell r="BD37">
            <v>77</v>
          </cell>
          <cell r="BE37">
            <v>51</v>
          </cell>
          <cell r="BF37"/>
          <cell r="BG37">
            <v>5.09</v>
          </cell>
          <cell r="BH37">
            <v>3.1</v>
          </cell>
          <cell r="BI37">
            <v>3.7</v>
          </cell>
          <cell r="BJ37"/>
        </row>
        <row r="38">
          <cell r="A38">
            <v>32820466</v>
          </cell>
          <cell r="B38">
            <v>1</v>
          </cell>
          <cell r="C38" t="str">
            <v>中肝切除+肝门胆管成形+门静脉修补+肠粘连松解+胆管空肠吻合术</v>
          </cell>
          <cell r="D38">
            <v>32820466</v>
          </cell>
          <cell r="E38">
            <v>1</v>
          </cell>
          <cell r="F38" t="str">
            <v>76</v>
          </cell>
          <cell r="G38" t="str">
            <v>1.肝门胆管中分化腺癌术后肝内转移？；2.慢性丙型病毒型肝炎（复治）；3.肝脏囊肿；4.双肾囊肿；5.胆囊切除术后；6.慢性胃炎；7.前列腺增大；8.前列腺钙化；9.双肺慢性炎症、右肺肺大泡。</v>
          </cell>
          <cell r="H38" t="str">
            <v>/</v>
          </cell>
          <cell r="I38" t="str">
            <v>160</v>
          </cell>
          <cell r="J38" t="str">
            <v>44</v>
          </cell>
          <cell r="K38">
            <v>0</v>
          </cell>
          <cell r="L38">
            <v>0</v>
          </cell>
          <cell r="M38">
            <v>0</v>
          </cell>
          <cell r="N38">
            <v>0</v>
          </cell>
          <cell r="O38">
            <v>0</v>
          </cell>
          <cell r="P38">
            <v>0</v>
          </cell>
          <cell r="Q38">
            <v>1</v>
          </cell>
          <cell r="R38">
            <v>0</v>
          </cell>
          <cell r="S38">
            <v>163</v>
          </cell>
          <cell r="T38">
            <v>133</v>
          </cell>
          <cell r="U38">
            <v>0.48</v>
          </cell>
          <cell r="V38">
            <v>0.46</v>
          </cell>
          <cell r="W38">
            <v>239</v>
          </cell>
          <cell r="X38">
            <v>206</v>
          </cell>
          <cell r="Y38"/>
          <cell r="Z38"/>
          <cell r="AA38">
            <v>29</v>
          </cell>
          <cell r="AB38">
            <v>26.3</v>
          </cell>
          <cell r="AC38"/>
          <cell r="AD38"/>
          <cell r="AE38">
            <v>0.97</v>
          </cell>
          <cell r="AF38">
            <v>1.1499999999999999</v>
          </cell>
          <cell r="AG38"/>
          <cell r="AH38"/>
          <cell r="AI38">
            <v>9.6</v>
          </cell>
          <cell r="AJ38">
            <v>26.5</v>
          </cell>
          <cell r="AK38"/>
          <cell r="AL38"/>
          <cell r="AM38">
            <v>50.3</v>
          </cell>
          <cell r="AN38">
            <v>42</v>
          </cell>
          <cell r="AO38"/>
          <cell r="AP38"/>
          <cell r="AQ38">
            <v>39</v>
          </cell>
          <cell r="AR38">
            <v>294</v>
          </cell>
          <cell r="AS38"/>
          <cell r="AT38"/>
          <cell r="AU38">
            <v>28</v>
          </cell>
          <cell r="AV38">
            <v>274</v>
          </cell>
          <cell r="AW38"/>
          <cell r="AX38"/>
          <cell r="AY38">
            <v>118.63</v>
          </cell>
          <cell r="AZ38">
            <v>137.66999999999999</v>
          </cell>
          <cell r="BA38"/>
          <cell r="BB38"/>
          <cell r="BC38">
            <v>79</v>
          </cell>
          <cell r="BD38">
            <v>55</v>
          </cell>
          <cell r="BE38"/>
          <cell r="BF38"/>
          <cell r="BG38">
            <v>4.7</v>
          </cell>
          <cell r="BH38">
            <v>2.1</v>
          </cell>
          <cell r="BI38"/>
          <cell r="BJ38"/>
        </row>
        <row r="39">
          <cell r="A39">
            <v>33068757</v>
          </cell>
          <cell r="B39">
            <v>1</v>
          </cell>
          <cell r="C39" t="str">
            <v>中肝切除+肠粘连松解+门静脉修补术</v>
          </cell>
          <cell r="D39">
            <v>33068757</v>
          </cell>
          <cell r="E39">
            <v>2</v>
          </cell>
          <cell r="F39" t="str">
            <v>57</v>
          </cell>
          <cell r="G39" t="str">
            <v>1.胆囊癌（侵及肌层） 、2.慢性支气管炎 、3.右肾错构瘤,</v>
          </cell>
          <cell r="H39" t="str">
            <v>/</v>
          </cell>
          <cell r="I39" t="str">
            <v>147</v>
          </cell>
          <cell r="J39" t="str">
            <v>45</v>
          </cell>
          <cell r="K39">
            <v>0</v>
          </cell>
          <cell r="L39">
            <v>0</v>
          </cell>
          <cell r="M39">
            <v>0</v>
          </cell>
          <cell r="N39">
            <v>0</v>
          </cell>
          <cell r="O39">
            <v>0</v>
          </cell>
          <cell r="P39">
            <v>0</v>
          </cell>
          <cell r="Q39">
            <v>0</v>
          </cell>
          <cell r="R39">
            <v>0</v>
          </cell>
          <cell r="S39">
            <v>113</v>
          </cell>
          <cell r="T39">
            <v>98</v>
          </cell>
          <cell r="U39">
            <v>0.36</v>
          </cell>
          <cell r="V39">
            <v>0.31</v>
          </cell>
          <cell r="W39">
            <v>505</v>
          </cell>
          <cell r="X39">
            <v>462</v>
          </cell>
          <cell r="Y39">
            <v>429</v>
          </cell>
          <cell r="Z39">
            <v>432</v>
          </cell>
          <cell r="AA39">
            <v>37.9</v>
          </cell>
          <cell r="AB39">
            <v>42.5</v>
          </cell>
          <cell r="AC39">
            <v>41.2</v>
          </cell>
          <cell r="AD39">
            <v>40.5</v>
          </cell>
          <cell r="AE39">
            <v>1.08</v>
          </cell>
          <cell r="AF39">
            <v>1.44</v>
          </cell>
          <cell r="AG39">
            <v>1.43</v>
          </cell>
          <cell r="AH39">
            <v>1.34</v>
          </cell>
          <cell r="AI39">
            <v>8.9</v>
          </cell>
          <cell r="AJ39">
            <v>11.5</v>
          </cell>
          <cell r="AK39">
            <v>7.8</v>
          </cell>
          <cell r="AL39">
            <v>12.1</v>
          </cell>
          <cell r="AM39">
            <v>41.7</v>
          </cell>
          <cell r="AN39">
            <v>27.9</v>
          </cell>
          <cell r="AO39">
            <v>35</v>
          </cell>
          <cell r="AP39">
            <v>39</v>
          </cell>
          <cell r="AQ39">
            <v>16</v>
          </cell>
          <cell r="AR39">
            <v>198</v>
          </cell>
          <cell r="AS39">
            <v>224</v>
          </cell>
          <cell r="AT39">
            <v>157</v>
          </cell>
          <cell r="AU39">
            <v>21</v>
          </cell>
          <cell r="AV39">
            <v>316</v>
          </cell>
          <cell r="AW39">
            <v>282</v>
          </cell>
          <cell r="AX39">
            <v>163</v>
          </cell>
          <cell r="AY39">
            <v>119.99</v>
          </cell>
          <cell r="AZ39">
            <v>123.6</v>
          </cell>
          <cell r="BA39">
            <v>130.44</v>
          </cell>
          <cell r="BB39">
            <v>140.37</v>
          </cell>
          <cell r="BC39">
            <v>58</v>
          </cell>
          <cell r="BD39">
            <v>53</v>
          </cell>
          <cell r="BE39">
            <v>45</v>
          </cell>
          <cell r="BF39">
            <v>36</v>
          </cell>
          <cell r="BG39">
            <v>4.2</v>
          </cell>
          <cell r="BH39">
            <v>3.5</v>
          </cell>
          <cell r="BI39">
            <v>2.7</v>
          </cell>
          <cell r="BJ39">
            <v>1.7</v>
          </cell>
        </row>
        <row r="40">
          <cell r="A40">
            <v>33090917</v>
          </cell>
          <cell r="B40">
            <v>1</v>
          </cell>
          <cell r="C40" t="str">
            <v>左半肝切除+胆囊切除+肝门胆管成形+肠粘连松解+胆总管切开取石+术中胆道镜取石+T管引流</v>
          </cell>
          <cell r="D40">
            <v>33090917</v>
          </cell>
          <cell r="E40">
            <v>1</v>
          </cell>
          <cell r="F40" t="str">
            <v>46</v>
          </cell>
          <cell r="G40" t="str">
            <v>1.胆总管多发结石；2.肝内外胆管扩张；3.胆总管切开取石术后；4.胆囊切除术后；5.左半肝切除术后</v>
          </cell>
          <cell r="H40" t="str">
            <v>/</v>
          </cell>
          <cell r="I40" t="str">
            <v>168</v>
          </cell>
          <cell r="J40" t="str">
            <v>72.5</v>
          </cell>
          <cell r="K40">
            <v>0</v>
          </cell>
          <cell r="L40">
            <v>0</v>
          </cell>
          <cell r="M40">
            <v>0</v>
          </cell>
          <cell r="N40">
            <v>0</v>
          </cell>
          <cell r="O40">
            <v>0</v>
          </cell>
          <cell r="P40">
            <v>0</v>
          </cell>
          <cell r="Q40">
            <v>0</v>
          </cell>
          <cell r="R40">
            <v>0</v>
          </cell>
          <cell r="S40">
            <v>128</v>
          </cell>
          <cell r="T40">
            <v>106</v>
          </cell>
          <cell r="U40">
            <v>0.37</v>
          </cell>
          <cell r="V40">
            <v>0.33</v>
          </cell>
          <cell r="W40">
            <v>126</v>
          </cell>
          <cell r="X40">
            <v>105</v>
          </cell>
          <cell r="Y40"/>
          <cell r="Z40"/>
          <cell r="AA40">
            <v>27.6</v>
          </cell>
          <cell r="AB40">
            <v>27.3</v>
          </cell>
          <cell r="AC40"/>
          <cell r="AD40"/>
          <cell r="AE40">
            <v>0.92</v>
          </cell>
          <cell r="AF40">
            <v>1.2</v>
          </cell>
          <cell r="AG40"/>
          <cell r="AH40"/>
          <cell r="AI40">
            <v>8.8000000000000007</v>
          </cell>
          <cell r="AJ40">
            <v>14.2</v>
          </cell>
          <cell r="AK40"/>
          <cell r="AL40"/>
          <cell r="AM40">
            <v>43.1</v>
          </cell>
          <cell r="AN40">
            <v>27.1</v>
          </cell>
          <cell r="AO40"/>
          <cell r="AP40"/>
          <cell r="AQ40">
            <v>68</v>
          </cell>
          <cell r="AR40">
            <v>310</v>
          </cell>
          <cell r="AS40"/>
          <cell r="AT40"/>
          <cell r="AU40">
            <v>47</v>
          </cell>
          <cell r="AV40">
            <v>351</v>
          </cell>
          <cell r="AW40"/>
          <cell r="AX40"/>
          <cell r="AY40">
            <v>101.24</v>
          </cell>
          <cell r="AZ40">
            <v>93.68</v>
          </cell>
          <cell r="BA40"/>
          <cell r="BB40"/>
          <cell r="BC40">
            <v>72</v>
          </cell>
          <cell r="BD40">
            <v>82</v>
          </cell>
          <cell r="BE40"/>
          <cell r="BF40"/>
          <cell r="BG40">
            <v>6.5</v>
          </cell>
          <cell r="BH40">
            <v>7.9</v>
          </cell>
          <cell r="BI40"/>
          <cell r="BJ40"/>
        </row>
        <row r="41">
          <cell r="A41">
            <v>33144532</v>
          </cell>
          <cell r="B41">
            <v>1</v>
          </cell>
          <cell r="C41" t="str">
            <v>左半肝切除+胆囊切除+门静脉切开取栓+膈肌修补术</v>
          </cell>
          <cell r="D41">
            <v>33144532</v>
          </cell>
          <cell r="E41">
            <v>1</v>
          </cell>
          <cell r="F41" t="str">
            <v>66</v>
          </cell>
          <cell r="G41" t="str">
            <v>1.左侧原发性肝癌（中国肝癌分期IIIa期）、2.原发性高血压</v>
          </cell>
          <cell r="H41" t="str">
            <v>/</v>
          </cell>
          <cell r="I41" t="str">
            <v>154</v>
          </cell>
          <cell r="J41" t="str">
            <v>54</v>
          </cell>
          <cell r="K41">
            <v>1</v>
          </cell>
          <cell r="L41">
            <v>0</v>
          </cell>
          <cell r="M41">
            <v>0</v>
          </cell>
          <cell r="N41">
            <v>0</v>
          </cell>
          <cell r="O41">
            <v>0</v>
          </cell>
          <cell r="P41">
            <v>0</v>
          </cell>
          <cell r="Q41">
            <v>0</v>
          </cell>
          <cell r="R41">
            <v>0</v>
          </cell>
          <cell r="S41">
            <v>136</v>
          </cell>
          <cell r="T41">
            <v>121</v>
          </cell>
          <cell r="U41">
            <v>0.4</v>
          </cell>
          <cell r="V41">
            <v>0.35</v>
          </cell>
          <cell r="W41">
            <v>103</v>
          </cell>
          <cell r="X41">
            <v>105</v>
          </cell>
          <cell r="Y41"/>
          <cell r="Z41"/>
          <cell r="AA41">
            <v>25.1</v>
          </cell>
          <cell r="AB41">
            <v>35.9</v>
          </cell>
          <cell r="AC41"/>
          <cell r="AD41"/>
          <cell r="AE41">
            <v>0.94</v>
          </cell>
          <cell r="AF41">
            <v>1.19</v>
          </cell>
          <cell r="AG41"/>
          <cell r="AH41"/>
          <cell r="AI41">
            <v>8.9</v>
          </cell>
          <cell r="AJ41">
            <v>16</v>
          </cell>
          <cell r="AK41"/>
          <cell r="AL41"/>
          <cell r="AM41">
            <v>43.3</v>
          </cell>
          <cell r="AN41">
            <v>27.8</v>
          </cell>
          <cell r="AO41"/>
          <cell r="AP41"/>
          <cell r="AQ41">
            <v>31</v>
          </cell>
          <cell r="AR41">
            <v>315</v>
          </cell>
          <cell r="AS41"/>
          <cell r="AT41"/>
          <cell r="AU41">
            <v>43</v>
          </cell>
          <cell r="AV41">
            <v>688</v>
          </cell>
          <cell r="AW41"/>
          <cell r="AX41"/>
          <cell r="AY41">
            <v>100.67</v>
          </cell>
          <cell r="AZ41">
            <v>92.32</v>
          </cell>
          <cell r="BA41"/>
          <cell r="BB41"/>
          <cell r="BC41">
            <v>73</v>
          </cell>
          <cell r="BD41">
            <v>83</v>
          </cell>
          <cell r="BE41"/>
          <cell r="BF41"/>
          <cell r="BG41">
            <v>5.2</v>
          </cell>
          <cell r="BH41">
            <v>5.2</v>
          </cell>
          <cell r="BI41"/>
          <cell r="BJ41"/>
        </row>
        <row r="42">
          <cell r="A42">
            <v>33241827</v>
          </cell>
          <cell r="B42">
            <v>1</v>
          </cell>
          <cell r="C42" t="str">
            <v>左半肝切除+肝尾叶切除+胆囊切除+肝门胆管成形+胆肠吻合+腔静脉修补术</v>
          </cell>
          <cell r="D42">
            <v>33241827</v>
          </cell>
          <cell r="E42">
            <v>2</v>
          </cell>
          <cell r="F42" t="str">
            <v>45</v>
          </cell>
          <cell r="G42" t="str">
            <v>1.肝门胆管恶性肿瘤。</v>
          </cell>
          <cell r="H42" t="str">
            <v>/</v>
          </cell>
          <cell r="I42" t="str">
            <v>158</v>
          </cell>
          <cell r="J42" t="str">
            <v>55</v>
          </cell>
          <cell r="K42">
            <v>0</v>
          </cell>
          <cell r="L42">
            <v>0</v>
          </cell>
          <cell r="M42">
            <v>0</v>
          </cell>
          <cell r="N42">
            <v>0</v>
          </cell>
          <cell r="O42">
            <v>0</v>
          </cell>
          <cell r="P42">
            <v>0</v>
          </cell>
          <cell r="Q42">
            <v>0</v>
          </cell>
          <cell r="R42">
            <v>0</v>
          </cell>
          <cell r="S42">
            <v>163</v>
          </cell>
          <cell r="T42">
            <v>121</v>
          </cell>
          <cell r="U42">
            <v>0.49</v>
          </cell>
          <cell r="V42">
            <v>0.36</v>
          </cell>
          <cell r="W42">
            <v>185</v>
          </cell>
          <cell r="X42">
            <v>144</v>
          </cell>
          <cell r="Y42"/>
          <cell r="Z42"/>
          <cell r="AA42">
            <v>28.9</v>
          </cell>
          <cell r="AB42">
            <v>26.2</v>
          </cell>
          <cell r="AC42"/>
          <cell r="AD42"/>
          <cell r="AE42">
            <v>1.01</v>
          </cell>
          <cell r="AF42">
            <v>1.36</v>
          </cell>
          <cell r="AG42"/>
          <cell r="AH42"/>
          <cell r="AI42">
            <v>13.4</v>
          </cell>
          <cell r="AJ42">
            <v>14.9</v>
          </cell>
          <cell r="AK42"/>
          <cell r="AL42"/>
          <cell r="AM42">
            <v>46.9</v>
          </cell>
          <cell r="AN42">
            <v>26.3</v>
          </cell>
          <cell r="AO42"/>
          <cell r="AP42"/>
          <cell r="AQ42">
            <v>34</v>
          </cell>
          <cell r="AR42">
            <v>442</v>
          </cell>
          <cell r="AS42"/>
          <cell r="AT42"/>
          <cell r="AU42">
            <v>30</v>
          </cell>
          <cell r="AV42">
            <v>420</v>
          </cell>
          <cell r="AW42"/>
          <cell r="AX42"/>
          <cell r="AY42">
            <v>94.43</v>
          </cell>
          <cell r="AZ42">
            <v>88.64</v>
          </cell>
          <cell r="BA42"/>
          <cell r="BB42"/>
          <cell r="BC42">
            <v>66</v>
          </cell>
          <cell r="BD42">
            <v>77</v>
          </cell>
          <cell r="BE42"/>
          <cell r="BF42"/>
          <cell r="BG42">
            <v>4.5999999999999996</v>
          </cell>
          <cell r="BH42">
            <v>6.6</v>
          </cell>
          <cell r="BI42"/>
          <cell r="BJ42"/>
        </row>
        <row r="43">
          <cell r="A43">
            <v>33522367</v>
          </cell>
          <cell r="B43">
            <v>1</v>
          </cell>
          <cell r="C43" t="str">
            <v>左半肝切除，胆囊切除，胆总管切开取石，膈肌修补，T管引流，术中胆道镜检查术。</v>
          </cell>
          <cell r="D43">
            <v>33522367</v>
          </cell>
          <cell r="E43">
            <v>2</v>
          </cell>
          <cell r="F43" t="str">
            <v>58</v>
          </cell>
          <cell r="G43" t="str">
            <v>1、败血症；2、胆道感染；3、肺部感染；4、胆总管结石；5、肝左叶肝内胆管结石；6、梗阻性黄疸；7、低蛋白血症；8、中度贫血；9、肝功能不全；10、右肾囊肿</v>
          </cell>
          <cell r="H43" t="str">
            <v>/</v>
          </cell>
          <cell r="I43" t="str">
            <v>154</v>
          </cell>
          <cell r="J43" t="str">
            <v>50</v>
          </cell>
          <cell r="K43">
            <v>0</v>
          </cell>
          <cell r="L43">
            <v>0</v>
          </cell>
          <cell r="M43">
            <v>0</v>
          </cell>
          <cell r="N43">
            <v>0</v>
          </cell>
          <cell r="O43">
            <v>0</v>
          </cell>
          <cell r="P43">
            <v>0</v>
          </cell>
          <cell r="Q43">
            <v>0</v>
          </cell>
          <cell r="R43">
            <v>0</v>
          </cell>
          <cell r="S43">
            <v>132</v>
          </cell>
          <cell r="T43">
            <v>118</v>
          </cell>
          <cell r="U43">
            <v>0.41</v>
          </cell>
          <cell r="V43">
            <v>0.36</v>
          </cell>
          <cell r="W43">
            <v>207</v>
          </cell>
          <cell r="X43">
            <v>138</v>
          </cell>
          <cell r="Y43"/>
          <cell r="Z43">
            <v>74</v>
          </cell>
          <cell r="AA43">
            <v>26.6</v>
          </cell>
          <cell r="AB43">
            <v>25.7</v>
          </cell>
          <cell r="AC43"/>
          <cell r="AD43">
            <v>34.799999999999997</v>
          </cell>
          <cell r="AE43">
            <v>1.03</v>
          </cell>
          <cell r="AF43">
            <v>1.18</v>
          </cell>
          <cell r="AG43"/>
          <cell r="AH43">
            <v>1.36</v>
          </cell>
          <cell r="AI43">
            <v>13.5</v>
          </cell>
          <cell r="AJ43">
            <v>34.9</v>
          </cell>
          <cell r="AK43"/>
          <cell r="AL43">
            <v>32.799999999999997</v>
          </cell>
          <cell r="AM43">
            <v>47.1</v>
          </cell>
          <cell r="AN43">
            <v>33.1</v>
          </cell>
          <cell r="AO43"/>
          <cell r="AP43">
            <v>38.799999999999997</v>
          </cell>
          <cell r="AQ43">
            <v>34</v>
          </cell>
          <cell r="AR43">
            <v>255</v>
          </cell>
          <cell r="AS43"/>
          <cell r="AT43">
            <v>1100</v>
          </cell>
          <cell r="AU43">
            <v>31</v>
          </cell>
          <cell r="AV43">
            <v>430</v>
          </cell>
          <cell r="AW43"/>
          <cell r="AX43">
            <v>914</v>
          </cell>
          <cell r="AY43">
            <v>92.41</v>
          </cell>
          <cell r="AZ43">
            <v>66.94</v>
          </cell>
          <cell r="BA43"/>
          <cell r="BB43">
            <v>95.24</v>
          </cell>
          <cell r="BC43">
            <v>57</v>
          </cell>
          <cell r="BD43">
            <v>79</v>
          </cell>
          <cell r="BE43"/>
          <cell r="BF43">
            <v>52</v>
          </cell>
          <cell r="BG43">
            <v>3.8</v>
          </cell>
          <cell r="BH43">
            <v>3.64</v>
          </cell>
          <cell r="BI43"/>
          <cell r="BJ43">
            <v>3.3</v>
          </cell>
        </row>
        <row r="44">
          <cell r="A44">
            <v>33743170</v>
          </cell>
          <cell r="B44">
            <v>1</v>
          </cell>
          <cell r="C44" t="str">
            <v>右三肝切除，肝门部胆管切除，肠粘连松解，胆肠吻合术，门静脉修补。</v>
          </cell>
          <cell r="D44">
            <v>33743170</v>
          </cell>
          <cell r="E44">
            <v>2</v>
          </cell>
          <cell r="F44" t="str">
            <v>77</v>
          </cell>
          <cell r="G44" t="str">
            <v>1.肝门胆管癌 、2.高血压1级 高危</v>
          </cell>
          <cell r="H44" t="str">
            <v>/</v>
          </cell>
          <cell r="I44" t="str">
            <v>155</v>
          </cell>
          <cell r="J44" t="str">
            <v>48</v>
          </cell>
          <cell r="K44">
            <v>1</v>
          </cell>
          <cell r="L44">
            <v>0</v>
          </cell>
          <cell r="M44">
            <v>0</v>
          </cell>
          <cell r="N44">
            <v>0</v>
          </cell>
          <cell r="O44">
            <v>0</v>
          </cell>
          <cell r="P44">
            <v>0</v>
          </cell>
          <cell r="Q44">
            <v>0</v>
          </cell>
          <cell r="R44">
            <v>0</v>
          </cell>
          <cell r="S44">
            <v>135</v>
          </cell>
          <cell r="T44">
            <v>133</v>
          </cell>
          <cell r="U44">
            <v>0.42</v>
          </cell>
          <cell r="V44">
            <v>0.41</v>
          </cell>
          <cell r="W44">
            <v>166</v>
          </cell>
          <cell r="X44">
            <v>150</v>
          </cell>
          <cell r="Y44"/>
          <cell r="Z44">
            <v>93</v>
          </cell>
          <cell r="AA44">
            <v>26.8</v>
          </cell>
          <cell r="AB44">
            <v>29.7</v>
          </cell>
          <cell r="AC44"/>
          <cell r="AD44"/>
          <cell r="AE44">
            <v>0.99</v>
          </cell>
          <cell r="AF44">
            <v>1.1200000000000001</v>
          </cell>
          <cell r="AG44"/>
          <cell r="AH44"/>
          <cell r="AI44">
            <v>25.4</v>
          </cell>
          <cell r="AJ44">
            <v>30.6</v>
          </cell>
          <cell r="AK44"/>
          <cell r="AL44">
            <v>48.3</v>
          </cell>
          <cell r="AM44">
            <v>48.1</v>
          </cell>
          <cell r="AN44">
            <v>29</v>
          </cell>
          <cell r="AO44"/>
          <cell r="AP44">
            <v>30.1</v>
          </cell>
          <cell r="AQ44">
            <v>18</v>
          </cell>
          <cell r="AR44">
            <v>195</v>
          </cell>
          <cell r="AS44"/>
          <cell r="AT44">
            <v>724</v>
          </cell>
          <cell r="AU44">
            <v>23</v>
          </cell>
          <cell r="AV44">
            <v>192</v>
          </cell>
          <cell r="AW44"/>
          <cell r="AX44">
            <v>294</v>
          </cell>
          <cell r="AY44">
            <v>80.209999999999994</v>
          </cell>
          <cell r="AZ44">
            <v>93.48</v>
          </cell>
          <cell r="BA44"/>
          <cell r="BB44">
            <v>70.52</v>
          </cell>
          <cell r="BC44">
            <v>89</v>
          </cell>
          <cell r="BD44">
            <v>180</v>
          </cell>
          <cell r="BE44"/>
          <cell r="BF44">
            <v>99</v>
          </cell>
          <cell r="BG44">
            <v>8.1</v>
          </cell>
          <cell r="BH44">
            <v>7.3</v>
          </cell>
          <cell r="BI44"/>
          <cell r="BJ44">
            <v>6.1</v>
          </cell>
        </row>
        <row r="45">
          <cell r="A45">
            <v>34202195</v>
          </cell>
          <cell r="B45">
            <v>1</v>
          </cell>
          <cell r="C45" t="str">
            <v>右三肝切除+胆囊切除+左肝囊肿开窗+右侧肾上腺修补+肠粘连松解术。</v>
          </cell>
          <cell r="D45">
            <v>34202195</v>
          </cell>
          <cell r="E45">
            <v>2</v>
          </cell>
          <cell r="F45" t="str">
            <v>66</v>
          </cell>
          <cell r="G45" t="str">
            <v>1.肝多发占位：多囊肝？囊性包虫病？2、肠粘连</v>
          </cell>
          <cell r="H45" t="str">
            <v>/</v>
          </cell>
          <cell r="I45" t="str">
            <v>160</v>
          </cell>
          <cell r="J45" t="str">
            <v>56.5</v>
          </cell>
          <cell r="K45">
            <v>0</v>
          </cell>
          <cell r="L45">
            <v>0</v>
          </cell>
          <cell r="M45">
            <v>0</v>
          </cell>
          <cell r="N45">
            <v>0</v>
          </cell>
          <cell r="O45">
            <v>0</v>
          </cell>
          <cell r="P45">
            <v>0</v>
          </cell>
          <cell r="Q45">
            <v>0</v>
          </cell>
          <cell r="R45">
            <v>0</v>
          </cell>
          <cell r="S45">
            <v>128</v>
          </cell>
          <cell r="T45">
            <v>110</v>
          </cell>
          <cell r="U45">
            <v>0.4</v>
          </cell>
          <cell r="V45">
            <v>0.35</v>
          </cell>
          <cell r="W45">
            <v>210</v>
          </cell>
          <cell r="X45">
            <v>170</v>
          </cell>
          <cell r="Y45"/>
          <cell r="Z45">
            <v>191</v>
          </cell>
          <cell r="AA45">
            <v>27.9</v>
          </cell>
          <cell r="AB45">
            <v>27.7</v>
          </cell>
          <cell r="AC45"/>
          <cell r="AD45"/>
          <cell r="AE45">
            <v>1.1100000000000001</v>
          </cell>
          <cell r="AF45">
            <v>1.19</v>
          </cell>
          <cell r="AG45"/>
          <cell r="AH45"/>
          <cell r="AI45">
            <v>9.8000000000000007</v>
          </cell>
          <cell r="AJ45">
            <v>16.3</v>
          </cell>
          <cell r="AK45"/>
          <cell r="AL45">
            <v>13.5</v>
          </cell>
          <cell r="AM45">
            <v>44.5</v>
          </cell>
          <cell r="AN45">
            <v>32.5</v>
          </cell>
          <cell r="AO45"/>
          <cell r="AP45">
            <v>28.9</v>
          </cell>
          <cell r="AQ45">
            <v>12</v>
          </cell>
          <cell r="AR45">
            <v>190</v>
          </cell>
          <cell r="AS45"/>
          <cell r="AT45">
            <v>139</v>
          </cell>
          <cell r="AU45">
            <v>17</v>
          </cell>
          <cell r="AV45">
            <v>195</v>
          </cell>
          <cell r="AW45"/>
          <cell r="AX45">
            <v>45</v>
          </cell>
          <cell r="AY45">
            <v>102.89</v>
          </cell>
          <cell r="AZ45">
            <v>99.86</v>
          </cell>
          <cell r="BA45"/>
          <cell r="BB45">
            <v>105.43</v>
          </cell>
          <cell r="BC45">
            <v>42</v>
          </cell>
          <cell r="BD45">
            <v>46</v>
          </cell>
          <cell r="BE45"/>
          <cell r="BF45">
            <v>39</v>
          </cell>
          <cell r="BG45">
            <v>4.3</v>
          </cell>
          <cell r="BH45">
            <v>6.7</v>
          </cell>
          <cell r="BI45"/>
          <cell r="BJ45">
            <v>3.3</v>
          </cell>
        </row>
        <row r="46">
          <cell r="A46">
            <v>34303404</v>
          </cell>
          <cell r="B46">
            <v>1</v>
          </cell>
          <cell r="C46" t="str">
            <v>右半肝切除，胆囊切除，门静脉修补，膈肌修补</v>
          </cell>
          <cell r="D46">
            <v>34303404</v>
          </cell>
          <cell r="E46">
            <v>1</v>
          </cell>
          <cell r="F46" t="str">
            <v>51</v>
          </cell>
          <cell r="G46" t="str">
            <v>1.肝细胞癌术后；2.肺结节；3.慢性乙型病毒性肝炎。,</v>
          </cell>
          <cell r="H46" t="str">
            <v>/</v>
          </cell>
          <cell r="I46" t="str">
            <v>158</v>
          </cell>
          <cell r="J46" t="str">
            <v>59.5</v>
          </cell>
          <cell r="K46">
            <v>0</v>
          </cell>
          <cell r="L46">
            <v>0</v>
          </cell>
          <cell r="M46">
            <v>0</v>
          </cell>
          <cell r="N46">
            <v>0</v>
          </cell>
          <cell r="O46">
            <v>0</v>
          </cell>
          <cell r="P46">
            <v>1</v>
          </cell>
          <cell r="Q46">
            <v>0</v>
          </cell>
          <cell r="R46">
            <v>0</v>
          </cell>
          <cell r="S46">
            <v>138</v>
          </cell>
          <cell r="T46">
            <v>118</v>
          </cell>
          <cell r="U46">
            <v>0.42</v>
          </cell>
          <cell r="V46">
            <v>0.36</v>
          </cell>
          <cell r="W46">
            <v>239</v>
          </cell>
          <cell r="X46">
            <v>187</v>
          </cell>
          <cell r="Y46"/>
          <cell r="Z46"/>
          <cell r="AA46">
            <v>24.8</v>
          </cell>
          <cell r="AB46">
            <v>25.9</v>
          </cell>
          <cell r="AC46"/>
          <cell r="AD46"/>
          <cell r="AE46">
            <v>1.05</v>
          </cell>
          <cell r="AF46">
            <v>1.1399999999999999</v>
          </cell>
          <cell r="AG46"/>
          <cell r="AH46"/>
          <cell r="AI46">
            <v>9.6</v>
          </cell>
          <cell r="AJ46">
            <v>28.7</v>
          </cell>
          <cell r="AK46"/>
          <cell r="AL46"/>
          <cell r="AM46">
            <v>48.4</v>
          </cell>
          <cell r="AN46">
            <v>32.1</v>
          </cell>
          <cell r="AO46"/>
          <cell r="AP46"/>
          <cell r="AQ46">
            <v>94</v>
          </cell>
          <cell r="AR46">
            <v>331</v>
          </cell>
          <cell r="AS46"/>
          <cell r="AT46"/>
          <cell r="AU46">
            <v>74</v>
          </cell>
          <cell r="AV46">
            <v>319</v>
          </cell>
          <cell r="AW46"/>
          <cell r="AX46"/>
          <cell r="AY46">
            <v>103.83</v>
          </cell>
          <cell r="AZ46">
            <v>108.16</v>
          </cell>
          <cell r="BA46"/>
          <cell r="BB46"/>
          <cell r="BC46">
            <v>60</v>
          </cell>
          <cell r="BD46">
            <v>53</v>
          </cell>
          <cell r="BE46"/>
          <cell r="BF46"/>
          <cell r="BG46">
            <v>4.5</v>
          </cell>
          <cell r="BH46">
            <v>2</v>
          </cell>
          <cell r="BI46"/>
          <cell r="BJ46"/>
        </row>
        <row r="47">
          <cell r="A47">
            <v>34696052</v>
          </cell>
          <cell r="B47">
            <v>1</v>
          </cell>
          <cell r="C47" t="str">
            <v>中肝切除，胆囊切除，门静脉修补术。</v>
          </cell>
          <cell r="D47">
            <v>34696052</v>
          </cell>
          <cell r="E47">
            <v>1</v>
          </cell>
          <cell r="F47" t="str">
            <v>56</v>
          </cell>
          <cell r="G47" t="str">
            <v>1.肝细胞癌（CNLC分期 IIa期）2.肝硬化 3.脾大 4.慢性乙型病毒性肝炎 5.肺部感染 6.胸腔积液</v>
          </cell>
          <cell r="H47" t="str">
            <v>/</v>
          </cell>
          <cell r="I47" t="str">
            <v>173</v>
          </cell>
          <cell r="J47" t="str">
            <v>79</v>
          </cell>
          <cell r="K47">
            <v>0</v>
          </cell>
          <cell r="L47">
            <v>0</v>
          </cell>
          <cell r="M47">
            <v>0</v>
          </cell>
          <cell r="N47">
            <v>0</v>
          </cell>
          <cell r="O47">
            <v>0</v>
          </cell>
          <cell r="P47">
            <v>1</v>
          </cell>
          <cell r="Q47">
            <v>0</v>
          </cell>
          <cell r="R47">
            <v>1</v>
          </cell>
          <cell r="S47">
            <v>151</v>
          </cell>
          <cell r="T47">
            <v>129</v>
          </cell>
          <cell r="U47">
            <v>0.46</v>
          </cell>
          <cell r="V47">
            <v>0.4</v>
          </cell>
          <cell r="W47">
            <v>114</v>
          </cell>
          <cell r="X47">
            <v>94</v>
          </cell>
          <cell r="Y47"/>
          <cell r="Z47"/>
          <cell r="AA47">
            <v>27.1</v>
          </cell>
          <cell r="AB47"/>
          <cell r="AC47"/>
          <cell r="AD47"/>
          <cell r="AE47">
            <v>1.02</v>
          </cell>
          <cell r="AF47"/>
          <cell r="AG47"/>
          <cell r="AH47"/>
          <cell r="AI47">
            <v>12.2</v>
          </cell>
          <cell r="AJ47">
            <v>15.7</v>
          </cell>
          <cell r="AK47"/>
          <cell r="AL47"/>
          <cell r="AM47">
            <v>41.4</v>
          </cell>
          <cell r="AN47">
            <v>35.700000000000003</v>
          </cell>
          <cell r="AO47"/>
          <cell r="AP47"/>
          <cell r="AQ47">
            <v>28</v>
          </cell>
          <cell r="AR47">
            <v>144</v>
          </cell>
          <cell r="AS47"/>
          <cell r="AT47"/>
          <cell r="AU47">
            <v>21</v>
          </cell>
          <cell r="AV47">
            <v>109</v>
          </cell>
          <cell r="AW47"/>
          <cell r="AX47"/>
          <cell r="AY47">
            <v>89.76</v>
          </cell>
          <cell r="AZ47">
            <v>100.17</v>
          </cell>
          <cell r="BA47"/>
          <cell r="BB47"/>
          <cell r="BC47">
            <v>83</v>
          </cell>
          <cell r="BD47">
            <v>69</v>
          </cell>
          <cell r="BE47"/>
          <cell r="BF47"/>
          <cell r="BG47">
            <v>5.0999999999999996</v>
          </cell>
          <cell r="BH47">
            <v>3.5</v>
          </cell>
          <cell r="BI47"/>
          <cell r="BJ47"/>
        </row>
        <row r="48">
          <cell r="A48">
            <v>34768573</v>
          </cell>
          <cell r="B48">
            <v>1</v>
          </cell>
          <cell r="C48" t="str">
            <v>左三肝切除，胆囊切除，门静脉修补，腔静脉修补，膈肌修补，十二指肠修补，肠粘连松解，腹膜后包块切除。0</v>
          </cell>
          <cell r="D48">
            <v>34768573</v>
          </cell>
          <cell r="E48">
            <v>2</v>
          </cell>
          <cell r="F48" t="str">
            <v>66</v>
          </cell>
          <cell r="G48" t="str">
            <v>1. 肝泡型包虫病；2.肝包虫术后 ；3.肝功能异常。</v>
          </cell>
          <cell r="H48" t="str">
            <v>/</v>
          </cell>
          <cell r="I48" t="str">
            <v>155</v>
          </cell>
          <cell r="J48" t="str">
            <v>52</v>
          </cell>
          <cell r="K48">
            <v>0</v>
          </cell>
          <cell r="L48">
            <v>0</v>
          </cell>
          <cell r="M48">
            <v>0</v>
          </cell>
          <cell r="N48">
            <v>0</v>
          </cell>
          <cell r="O48">
            <v>0</v>
          </cell>
          <cell r="P48">
            <v>0</v>
          </cell>
          <cell r="Q48">
            <v>0</v>
          </cell>
          <cell r="R48">
            <v>0</v>
          </cell>
          <cell r="S48">
            <v>133</v>
          </cell>
          <cell r="T48">
            <v>121</v>
          </cell>
          <cell r="U48">
            <v>0.39</v>
          </cell>
          <cell r="V48">
            <v>0.36</v>
          </cell>
          <cell r="W48">
            <v>125</v>
          </cell>
          <cell r="X48">
            <v>109</v>
          </cell>
          <cell r="Y48"/>
          <cell r="Z48">
            <v>128</v>
          </cell>
          <cell r="AA48">
            <v>25.6</v>
          </cell>
          <cell r="AB48">
            <v>25.2</v>
          </cell>
          <cell r="AC48"/>
          <cell r="AD48">
            <v>25.1</v>
          </cell>
          <cell r="AE48">
            <v>1.01</v>
          </cell>
          <cell r="AF48">
            <v>1.08</v>
          </cell>
          <cell r="AG48"/>
          <cell r="AH48">
            <v>1.07</v>
          </cell>
          <cell r="AI48">
            <v>13.8</v>
          </cell>
          <cell r="AJ48">
            <v>14</v>
          </cell>
          <cell r="AK48"/>
          <cell r="AL48">
            <v>52.1</v>
          </cell>
          <cell r="AM48">
            <v>44</v>
          </cell>
          <cell r="AN48">
            <v>32.799999999999997</v>
          </cell>
          <cell r="AO48"/>
          <cell r="AP48">
            <v>38</v>
          </cell>
          <cell r="AQ48">
            <v>45</v>
          </cell>
          <cell r="AR48">
            <v>365</v>
          </cell>
          <cell r="AS48"/>
          <cell r="AT48">
            <v>333</v>
          </cell>
          <cell r="AU48">
            <v>26</v>
          </cell>
          <cell r="AV48">
            <v>355</v>
          </cell>
          <cell r="AW48"/>
          <cell r="AX48">
            <v>186</v>
          </cell>
          <cell r="AY48">
            <v>90.33</v>
          </cell>
          <cell r="AZ48">
            <v>97.03</v>
          </cell>
          <cell r="BA48"/>
          <cell r="BB48">
            <v>97.03</v>
          </cell>
          <cell r="BC48">
            <v>87</v>
          </cell>
          <cell r="BD48">
            <v>82</v>
          </cell>
          <cell r="BE48"/>
          <cell r="BF48">
            <v>82</v>
          </cell>
          <cell r="BG48">
            <v>5.9</v>
          </cell>
          <cell r="BH48">
            <v>2.2999999999999998</v>
          </cell>
          <cell r="BI48"/>
          <cell r="BJ48">
            <v>3.6</v>
          </cell>
        </row>
        <row r="49">
          <cell r="A49">
            <v>34782489</v>
          </cell>
          <cell r="B49">
            <v>1</v>
          </cell>
          <cell r="C49" t="str">
            <v>不规则左半肝切除，术中胆道镜取石，胆总管探查T管引流，肠粘连松解，肝静脉修补术。</v>
          </cell>
          <cell r="D49">
            <v>34782489</v>
          </cell>
          <cell r="E49">
            <v>1</v>
          </cell>
          <cell r="F49" t="str">
            <v>63</v>
          </cell>
          <cell r="G49" t="str">
            <v>1、1.肝内胆管结石 、2.胆囊切除术后 、3.胆总管切开取石T管引流术后</v>
          </cell>
          <cell r="H49" t="str">
            <v>/</v>
          </cell>
          <cell r="I49" t="str">
            <v>168</v>
          </cell>
          <cell r="J49" t="str">
            <v>69</v>
          </cell>
          <cell r="K49">
            <v>0</v>
          </cell>
          <cell r="L49">
            <v>0</v>
          </cell>
          <cell r="M49">
            <v>0</v>
          </cell>
          <cell r="N49">
            <v>0</v>
          </cell>
          <cell r="O49">
            <v>0</v>
          </cell>
          <cell r="P49">
            <v>0</v>
          </cell>
          <cell r="Q49">
            <v>0</v>
          </cell>
          <cell r="R49">
            <v>0</v>
          </cell>
          <cell r="S49">
            <v>151</v>
          </cell>
          <cell r="T49">
            <v>143</v>
          </cell>
          <cell r="U49">
            <v>0.46</v>
          </cell>
          <cell r="V49">
            <v>0.44</v>
          </cell>
          <cell r="W49">
            <v>163</v>
          </cell>
          <cell r="X49">
            <v>123</v>
          </cell>
          <cell r="Y49"/>
          <cell r="Z49">
            <v>101</v>
          </cell>
          <cell r="AA49">
            <v>27.6</v>
          </cell>
          <cell r="AB49">
            <v>27.1</v>
          </cell>
          <cell r="AC49"/>
          <cell r="AD49">
            <v>32.299999999999997</v>
          </cell>
          <cell r="AE49">
            <v>1.03</v>
          </cell>
          <cell r="AF49">
            <v>1.22</v>
          </cell>
          <cell r="AG49"/>
          <cell r="AH49">
            <v>1.28</v>
          </cell>
          <cell r="AI49">
            <v>22.8</v>
          </cell>
          <cell r="AJ49">
            <v>71.7</v>
          </cell>
          <cell r="AK49"/>
          <cell r="AL49">
            <v>90</v>
          </cell>
          <cell r="AM49">
            <v>51.9</v>
          </cell>
          <cell r="AN49">
            <v>37.5</v>
          </cell>
          <cell r="AO49"/>
          <cell r="AP49">
            <v>41.3</v>
          </cell>
          <cell r="AQ49">
            <v>44</v>
          </cell>
          <cell r="AR49">
            <v>700</v>
          </cell>
          <cell r="AS49"/>
          <cell r="AT49">
            <v>522</v>
          </cell>
          <cell r="AU49">
            <v>31</v>
          </cell>
          <cell r="AV49">
            <v>534</v>
          </cell>
          <cell r="AW49"/>
          <cell r="AX49">
            <v>194</v>
          </cell>
          <cell r="AY49">
            <v>107</v>
          </cell>
          <cell r="AZ49">
            <v>98.34</v>
          </cell>
          <cell r="BA49"/>
          <cell r="BB49">
            <v>115.38</v>
          </cell>
          <cell r="BC49">
            <v>83</v>
          </cell>
          <cell r="BD49">
            <v>89</v>
          </cell>
          <cell r="BE49"/>
          <cell r="BF49">
            <v>75</v>
          </cell>
          <cell r="BG49">
            <v>5.0999999999999996</v>
          </cell>
          <cell r="BH49">
            <v>2.5</v>
          </cell>
          <cell r="BI49"/>
          <cell r="BJ49">
            <v>3.1</v>
          </cell>
        </row>
        <row r="50">
          <cell r="A50">
            <v>34904556</v>
          </cell>
          <cell r="B50">
            <v>1</v>
          </cell>
          <cell r="C50" t="str">
            <v>开腹中肝切除，胆囊切除，右肝病灶清除，肝脓肿切开引流，膈肌修补，大网膜病损切除，肠粘连松解术。</v>
          </cell>
          <cell r="D50">
            <v>34904556</v>
          </cell>
          <cell r="E50">
            <v>2</v>
          </cell>
          <cell r="F50" t="str">
            <v>64</v>
          </cell>
          <cell r="G50" t="str">
            <v>1.肝脓肿。</v>
          </cell>
          <cell r="H50" t="str">
            <v>/</v>
          </cell>
          <cell r="I50" t="str">
            <v>150</v>
          </cell>
          <cell r="J50" t="str">
            <v>110</v>
          </cell>
          <cell r="K50">
            <v>0</v>
          </cell>
          <cell r="L50">
            <v>0</v>
          </cell>
          <cell r="M50">
            <v>0</v>
          </cell>
          <cell r="N50">
            <v>0</v>
          </cell>
          <cell r="O50">
            <v>0</v>
          </cell>
          <cell r="P50">
            <v>0</v>
          </cell>
          <cell r="Q50">
            <v>0</v>
          </cell>
          <cell r="R50">
            <v>0</v>
          </cell>
          <cell r="S50">
            <v>123</v>
          </cell>
          <cell r="T50">
            <v>99</v>
          </cell>
          <cell r="U50">
            <v>0.39</v>
          </cell>
          <cell r="V50">
            <v>0.33</v>
          </cell>
          <cell r="W50">
            <v>201</v>
          </cell>
          <cell r="X50">
            <v>140</v>
          </cell>
          <cell r="Y50">
            <v>116</v>
          </cell>
          <cell r="Z50">
            <v>140</v>
          </cell>
          <cell r="AA50">
            <v>28.8</v>
          </cell>
          <cell r="AB50">
            <v>28.5</v>
          </cell>
          <cell r="AC50">
            <v>32</v>
          </cell>
          <cell r="AD50">
            <v>30.8</v>
          </cell>
          <cell r="AE50">
            <v>1.06</v>
          </cell>
          <cell r="AF50">
            <v>1.08</v>
          </cell>
          <cell r="AG50">
            <v>1.23</v>
          </cell>
          <cell r="AH50">
            <v>1.1000000000000001</v>
          </cell>
          <cell r="AI50">
            <v>17.399999999999999</v>
          </cell>
          <cell r="AJ50">
            <v>20</v>
          </cell>
          <cell r="AK50">
            <v>11.8</v>
          </cell>
          <cell r="AL50">
            <v>16.899999999999999</v>
          </cell>
          <cell r="AM50">
            <v>45.2</v>
          </cell>
          <cell r="AN50">
            <v>30.2</v>
          </cell>
          <cell r="AO50">
            <v>32.799999999999997</v>
          </cell>
          <cell r="AP50">
            <v>41.7</v>
          </cell>
          <cell r="AQ50">
            <v>66</v>
          </cell>
          <cell r="AR50">
            <v>200</v>
          </cell>
          <cell r="AS50">
            <v>153</v>
          </cell>
          <cell r="AT50">
            <v>122</v>
          </cell>
          <cell r="AU50">
            <v>57</v>
          </cell>
          <cell r="AV50">
            <v>269</v>
          </cell>
          <cell r="AW50">
            <v>140</v>
          </cell>
          <cell r="AX50">
            <v>87</v>
          </cell>
          <cell r="AY50">
            <v>113.52</v>
          </cell>
          <cell r="AZ50">
            <v>119.94</v>
          </cell>
          <cell r="BA50">
            <v>120.85</v>
          </cell>
          <cell r="BB50">
            <v>119.05</v>
          </cell>
          <cell r="BC50">
            <v>52</v>
          </cell>
          <cell r="BD50">
            <v>44</v>
          </cell>
          <cell r="BE50">
            <v>43</v>
          </cell>
          <cell r="BF50">
            <v>45</v>
          </cell>
          <cell r="BG50">
            <v>2.4</v>
          </cell>
          <cell r="BH50">
            <v>1.5</v>
          </cell>
          <cell r="BI50">
            <v>1.7</v>
          </cell>
          <cell r="BJ50">
            <v>2.2000000000000002</v>
          </cell>
        </row>
        <row r="51">
          <cell r="A51">
            <v>35116893</v>
          </cell>
          <cell r="B51">
            <v>1</v>
          </cell>
          <cell r="C51" t="str">
            <v>左半肝切除，胆囊切除，门静脉修补，腔静脉修补，术中胆道镜取石术。</v>
          </cell>
          <cell r="D51">
            <v>35116893</v>
          </cell>
          <cell r="E51">
            <v>1</v>
          </cell>
          <cell r="F51" t="str">
            <v>58</v>
          </cell>
          <cell r="G51" t="str">
            <v>1.肝胆管结石 ；2.胆总管结石；3.门脉高压；4、门静脉海绵样变。</v>
          </cell>
          <cell r="H51" t="str">
            <v>/</v>
          </cell>
          <cell r="I51" t="str">
            <v>160</v>
          </cell>
          <cell r="J51" t="str">
            <v>50</v>
          </cell>
          <cell r="K51">
            <v>0</v>
          </cell>
          <cell r="L51">
            <v>0</v>
          </cell>
          <cell r="M51">
            <v>0</v>
          </cell>
          <cell r="N51">
            <v>0</v>
          </cell>
          <cell r="O51">
            <v>0</v>
          </cell>
          <cell r="P51">
            <v>0</v>
          </cell>
          <cell r="Q51">
            <v>0</v>
          </cell>
          <cell r="R51">
            <v>0</v>
          </cell>
          <cell r="S51">
            <v>139</v>
          </cell>
          <cell r="T51">
            <v>137</v>
          </cell>
          <cell r="U51">
            <v>0.42</v>
          </cell>
          <cell r="V51">
            <v>0.41</v>
          </cell>
          <cell r="W51">
            <v>146</v>
          </cell>
          <cell r="X51">
            <v>127</v>
          </cell>
          <cell r="Y51"/>
          <cell r="Z51"/>
          <cell r="AA51">
            <v>26.9</v>
          </cell>
          <cell r="AB51">
            <v>24.3</v>
          </cell>
          <cell r="AC51"/>
          <cell r="AD51"/>
          <cell r="AE51">
            <v>0.93</v>
          </cell>
          <cell r="AF51">
            <v>1.0900000000000001</v>
          </cell>
          <cell r="AG51"/>
          <cell r="AH51"/>
          <cell r="AI51">
            <v>12</v>
          </cell>
          <cell r="AJ51">
            <v>22</v>
          </cell>
          <cell r="AK51"/>
          <cell r="AL51"/>
          <cell r="AM51">
            <v>43.8</v>
          </cell>
          <cell r="AN51">
            <v>38.200000000000003</v>
          </cell>
          <cell r="AO51"/>
          <cell r="AP51"/>
          <cell r="AQ51">
            <v>20</v>
          </cell>
          <cell r="AR51">
            <v>260</v>
          </cell>
          <cell r="AS51"/>
          <cell r="AT51"/>
          <cell r="AU51">
            <v>25</v>
          </cell>
          <cell r="AV51">
            <v>227</v>
          </cell>
          <cell r="AW51"/>
          <cell r="AX51"/>
          <cell r="AY51">
            <v>102.1</v>
          </cell>
          <cell r="AZ51">
            <v>106.12</v>
          </cell>
          <cell r="BA51"/>
          <cell r="BB51"/>
          <cell r="BC51">
            <v>67</v>
          </cell>
          <cell r="BD51">
            <v>61</v>
          </cell>
          <cell r="BE51"/>
          <cell r="BF51"/>
          <cell r="BG51">
            <v>4.3</v>
          </cell>
          <cell r="BH51">
            <v>4</v>
          </cell>
          <cell r="BI51"/>
          <cell r="BJ51"/>
        </row>
        <row r="52">
          <cell r="A52">
            <v>35229330</v>
          </cell>
          <cell r="B52">
            <v>1</v>
          </cell>
          <cell r="C52" t="str">
            <v>左半肝切除，胆囊切除，门静脉修补，胆总管探查T管引流，术中胆道镜取石术</v>
          </cell>
          <cell r="D52">
            <v>35229330</v>
          </cell>
          <cell r="E52">
            <v>2</v>
          </cell>
          <cell r="F52" t="str">
            <v>68</v>
          </cell>
          <cell r="G52" t="str">
            <v>1.肝囊肿 、2.胆源性胰腺炎 、3.肝内胆管结石 、4.慢性胆囊炎</v>
          </cell>
          <cell r="H52" t="str">
            <v>/</v>
          </cell>
          <cell r="I52" t="str">
            <v>157</v>
          </cell>
          <cell r="J52" t="str">
            <v>50</v>
          </cell>
          <cell r="K52">
            <v>0</v>
          </cell>
          <cell r="L52">
            <v>0</v>
          </cell>
          <cell r="M52">
            <v>0</v>
          </cell>
          <cell r="N52">
            <v>0</v>
          </cell>
          <cell r="O52">
            <v>0</v>
          </cell>
          <cell r="P52">
            <v>0</v>
          </cell>
          <cell r="Q52">
            <v>0</v>
          </cell>
          <cell r="R52">
            <v>0</v>
          </cell>
          <cell r="S52">
            <v>139</v>
          </cell>
          <cell r="T52">
            <v>137</v>
          </cell>
          <cell r="U52">
            <v>0.42</v>
          </cell>
          <cell r="V52">
            <v>0.41</v>
          </cell>
          <cell r="W52">
            <v>146</v>
          </cell>
          <cell r="X52">
            <v>127</v>
          </cell>
          <cell r="Y52"/>
          <cell r="Z52"/>
          <cell r="AA52">
            <v>26.9</v>
          </cell>
          <cell r="AB52">
            <v>24.3</v>
          </cell>
          <cell r="AC52"/>
          <cell r="AD52"/>
          <cell r="AE52">
            <v>0.93</v>
          </cell>
          <cell r="AF52">
            <v>1.0900000000000001</v>
          </cell>
          <cell r="AG52"/>
          <cell r="AH52"/>
          <cell r="AI52">
            <v>12</v>
          </cell>
          <cell r="AJ52">
            <v>22</v>
          </cell>
          <cell r="AK52"/>
          <cell r="AL52"/>
          <cell r="AM52">
            <v>43.8</v>
          </cell>
          <cell r="AN52">
            <v>38.200000000000003</v>
          </cell>
          <cell r="AO52"/>
          <cell r="AP52"/>
          <cell r="AQ52">
            <v>20</v>
          </cell>
          <cell r="AR52">
            <v>260</v>
          </cell>
          <cell r="AS52"/>
          <cell r="AT52"/>
          <cell r="AU52">
            <v>25</v>
          </cell>
          <cell r="AV52">
            <v>227</v>
          </cell>
          <cell r="AW52"/>
          <cell r="AX52"/>
          <cell r="AY52">
            <v>102.1</v>
          </cell>
          <cell r="AZ52">
            <v>106.12</v>
          </cell>
          <cell r="BA52"/>
          <cell r="BB52"/>
          <cell r="BC52">
            <v>67</v>
          </cell>
          <cell r="BD52">
            <v>61</v>
          </cell>
          <cell r="BE52"/>
          <cell r="BF52"/>
          <cell r="BG52">
            <v>4.3</v>
          </cell>
          <cell r="BH52">
            <v>4</v>
          </cell>
          <cell r="BI52"/>
          <cell r="BJ52"/>
        </row>
        <row r="53">
          <cell r="A53">
            <v>35242848</v>
          </cell>
          <cell r="B53">
            <v>1</v>
          </cell>
          <cell r="C53" t="str">
            <v>左半肝切除，门静脉修补，右肝包虫内囊摘除，小肠修补，盆腔包虫内囊摘除，肠粘连松解术。</v>
          </cell>
          <cell r="D53">
            <v>35242848</v>
          </cell>
          <cell r="E53">
            <v>1</v>
          </cell>
          <cell r="F53" t="str">
            <v>27</v>
          </cell>
          <cell r="G53" t="str">
            <v>1、肝包虫；2、盆腔囊性包虫。</v>
          </cell>
          <cell r="H53" t="str">
            <v>/</v>
          </cell>
          <cell r="I53" t="str">
            <v>168</v>
          </cell>
          <cell r="J53" t="str">
            <v>58</v>
          </cell>
          <cell r="K53">
            <v>0</v>
          </cell>
          <cell r="L53">
            <v>0</v>
          </cell>
          <cell r="M53">
            <v>0</v>
          </cell>
          <cell r="N53">
            <v>0</v>
          </cell>
          <cell r="O53">
            <v>0</v>
          </cell>
          <cell r="P53">
            <v>0</v>
          </cell>
          <cell r="Q53">
            <v>0</v>
          </cell>
          <cell r="R53">
            <v>0</v>
          </cell>
          <cell r="S53">
            <v>124</v>
          </cell>
          <cell r="T53">
            <v>119</v>
          </cell>
          <cell r="U53">
            <v>0.39</v>
          </cell>
          <cell r="V53">
            <v>0.37</v>
          </cell>
          <cell r="W53">
            <v>157</v>
          </cell>
          <cell r="X53">
            <v>203</v>
          </cell>
          <cell r="Y53">
            <v>205</v>
          </cell>
          <cell r="Z53">
            <v>196</v>
          </cell>
          <cell r="AA53">
            <v>28.6</v>
          </cell>
          <cell r="AB53">
            <v>29.1</v>
          </cell>
          <cell r="AC53"/>
          <cell r="AD53">
            <v>30.2</v>
          </cell>
          <cell r="AE53">
            <v>1.19</v>
          </cell>
          <cell r="AF53">
            <v>1.33</v>
          </cell>
          <cell r="AG53"/>
          <cell r="AH53">
            <v>1.21</v>
          </cell>
          <cell r="AI53">
            <v>20.6</v>
          </cell>
          <cell r="AJ53">
            <v>17.2</v>
          </cell>
          <cell r="AK53">
            <v>18</v>
          </cell>
          <cell r="AL53">
            <v>6.9</v>
          </cell>
          <cell r="AM53">
            <v>42.8</v>
          </cell>
          <cell r="AN53">
            <v>28.8</v>
          </cell>
          <cell r="AO53">
            <v>35.200000000000003</v>
          </cell>
          <cell r="AP53">
            <v>30.2</v>
          </cell>
          <cell r="AQ53">
            <v>30</v>
          </cell>
          <cell r="AR53">
            <v>84</v>
          </cell>
          <cell r="AS53">
            <v>229</v>
          </cell>
          <cell r="AT53">
            <v>188</v>
          </cell>
          <cell r="AU53">
            <v>78</v>
          </cell>
          <cell r="AV53">
            <v>168</v>
          </cell>
          <cell r="AW53">
            <v>341</v>
          </cell>
          <cell r="AX53">
            <v>177</v>
          </cell>
          <cell r="AY53">
            <v>110.96</v>
          </cell>
          <cell r="AZ53">
            <v>122.56</v>
          </cell>
          <cell r="BA53">
            <v>116.18</v>
          </cell>
          <cell r="BB53">
            <v>120.27</v>
          </cell>
          <cell r="BC53">
            <v>46</v>
          </cell>
          <cell r="BD53">
            <v>34</v>
          </cell>
          <cell r="BE53">
            <v>40</v>
          </cell>
          <cell r="BF53">
            <v>36</v>
          </cell>
          <cell r="BG53">
            <v>3</v>
          </cell>
          <cell r="BH53">
            <v>2.6</v>
          </cell>
          <cell r="BI53">
            <v>2.84</v>
          </cell>
          <cell r="BJ53">
            <v>3.4</v>
          </cell>
        </row>
        <row r="54">
          <cell r="A54">
            <v>35332367</v>
          </cell>
          <cell r="B54">
            <v>1</v>
          </cell>
          <cell r="C54" t="str">
            <v>中肝切除，门静脉修补，肝静脉修补，肠粘连松解术。</v>
          </cell>
          <cell r="D54">
            <v>35332367</v>
          </cell>
          <cell r="E54">
            <v>2</v>
          </cell>
          <cell r="F54" t="str">
            <v>46</v>
          </cell>
          <cell r="G54" t="str">
            <v>1.恶性肿瘤化疗 2.肝内胆管细胞癌术后（pT3N0M0）化疗后 3.慢性乙型病毒性肝炎 4.肝脏包裹性积液 5.痔疮 6.肝囊肿 7.双肺多发小结节 8.子宫多发肌瘤 9.胆囊切除术后</v>
          </cell>
          <cell r="H54" t="str">
            <v>/</v>
          </cell>
          <cell r="I54" t="str">
            <v>154</v>
          </cell>
          <cell r="J54" t="str">
            <v>51</v>
          </cell>
          <cell r="K54">
            <v>0</v>
          </cell>
          <cell r="L54">
            <v>0</v>
          </cell>
          <cell r="M54">
            <v>0</v>
          </cell>
          <cell r="N54">
            <v>0</v>
          </cell>
          <cell r="O54">
            <v>0</v>
          </cell>
          <cell r="P54">
            <v>1</v>
          </cell>
          <cell r="Q54">
            <v>0</v>
          </cell>
          <cell r="R54">
            <v>0</v>
          </cell>
          <cell r="S54">
            <v>126</v>
          </cell>
          <cell r="T54">
            <v>121</v>
          </cell>
          <cell r="U54">
            <v>0.4</v>
          </cell>
          <cell r="V54">
            <v>0.38</v>
          </cell>
          <cell r="W54">
            <v>156</v>
          </cell>
          <cell r="X54">
            <v>129</v>
          </cell>
          <cell r="Y54"/>
          <cell r="Z54">
            <v>99</v>
          </cell>
          <cell r="AA54">
            <v>25.6</v>
          </cell>
          <cell r="AB54">
            <v>25.9</v>
          </cell>
          <cell r="AC54"/>
          <cell r="AD54">
            <v>31.2</v>
          </cell>
          <cell r="AE54">
            <v>0.9</v>
          </cell>
          <cell r="AF54">
            <v>1.22</v>
          </cell>
          <cell r="AG54"/>
          <cell r="AH54">
            <v>1.17</v>
          </cell>
          <cell r="AI54">
            <v>12.7</v>
          </cell>
          <cell r="AJ54">
            <v>24.9</v>
          </cell>
          <cell r="AK54"/>
          <cell r="AL54">
            <v>14.3</v>
          </cell>
          <cell r="AM54">
            <v>41.1</v>
          </cell>
          <cell r="AN54">
            <v>34.200000000000003</v>
          </cell>
          <cell r="AO54"/>
          <cell r="AP54">
            <v>27.7</v>
          </cell>
          <cell r="AQ54">
            <v>22</v>
          </cell>
          <cell r="AR54">
            <v>513</v>
          </cell>
          <cell r="AS54"/>
          <cell r="AT54">
            <v>688</v>
          </cell>
          <cell r="AU54">
            <v>24</v>
          </cell>
          <cell r="AV54">
            <v>540</v>
          </cell>
          <cell r="AW54"/>
          <cell r="AX54">
            <v>340</v>
          </cell>
          <cell r="AY54">
            <v>100</v>
          </cell>
          <cell r="AZ54">
            <v>91.15</v>
          </cell>
          <cell r="BA54"/>
          <cell r="BB54">
            <v>94.61</v>
          </cell>
          <cell r="BC54">
            <v>59</v>
          </cell>
          <cell r="BD54">
            <v>66</v>
          </cell>
          <cell r="BE54"/>
          <cell r="BF54">
            <v>64</v>
          </cell>
          <cell r="BG54">
            <v>6.5</v>
          </cell>
          <cell r="BH54">
            <v>4.2</v>
          </cell>
          <cell r="BI54"/>
          <cell r="BJ54">
            <v>4.5999999999999996</v>
          </cell>
        </row>
        <row r="55">
          <cell r="A55">
            <v>35347218</v>
          </cell>
          <cell r="B55">
            <v>1</v>
          </cell>
          <cell r="C55" t="str">
            <v>左半肝切除，胆囊切除，门静脉修补，腔静脉修补，膈肌修补，胆道探查T管引流，术中胆道镜检查</v>
          </cell>
          <cell r="D55">
            <v>35347218</v>
          </cell>
          <cell r="E55">
            <v>2</v>
          </cell>
          <cell r="F55" t="str">
            <v>50</v>
          </cell>
          <cell r="G55" t="str">
            <v>1、肝内胆管结石；2.胆管炎；3.肾结石；4.肾囊肿。</v>
          </cell>
          <cell r="H55" t="str">
            <v>/</v>
          </cell>
          <cell r="I55" t="str">
            <v>160</v>
          </cell>
          <cell r="J55" t="str">
            <v>84</v>
          </cell>
          <cell r="K55">
            <v>0</v>
          </cell>
          <cell r="L55">
            <v>0</v>
          </cell>
          <cell r="M55">
            <v>0</v>
          </cell>
          <cell r="N55">
            <v>0</v>
          </cell>
          <cell r="O55">
            <v>0</v>
          </cell>
          <cell r="P55">
            <v>0</v>
          </cell>
          <cell r="Q55">
            <v>0</v>
          </cell>
          <cell r="R55">
            <v>0</v>
          </cell>
          <cell r="S55">
            <v>133</v>
          </cell>
          <cell r="T55">
            <v>119</v>
          </cell>
          <cell r="U55">
            <v>0.4</v>
          </cell>
          <cell r="V55">
            <v>0.36</v>
          </cell>
          <cell r="W55">
            <v>216</v>
          </cell>
          <cell r="X55">
            <v>101</v>
          </cell>
          <cell r="Y55"/>
          <cell r="Z55"/>
          <cell r="AA55">
            <v>27.9</v>
          </cell>
          <cell r="AB55"/>
          <cell r="AC55"/>
          <cell r="AD55"/>
          <cell r="AE55">
            <v>1.04</v>
          </cell>
          <cell r="AF55"/>
          <cell r="AG55"/>
          <cell r="AH55"/>
          <cell r="AI55">
            <v>10.1</v>
          </cell>
          <cell r="AJ55">
            <v>42.1</v>
          </cell>
          <cell r="AK55"/>
          <cell r="AL55"/>
          <cell r="AM55">
            <v>40.299999999999997</v>
          </cell>
          <cell r="AN55">
            <v>35.9</v>
          </cell>
          <cell r="AO55"/>
          <cell r="AP55"/>
          <cell r="AQ55">
            <v>22</v>
          </cell>
          <cell r="AR55">
            <v>154</v>
          </cell>
          <cell r="AS55"/>
          <cell r="AT55"/>
          <cell r="AU55">
            <v>21</v>
          </cell>
          <cell r="AV55">
            <v>47</v>
          </cell>
          <cell r="AW55"/>
          <cell r="AX55"/>
          <cell r="AY55">
            <v>94.37</v>
          </cell>
          <cell r="AZ55">
            <v>99.05</v>
          </cell>
          <cell r="BA55"/>
          <cell r="BB55"/>
          <cell r="BC55">
            <v>72</v>
          </cell>
          <cell r="BD55">
            <v>64</v>
          </cell>
          <cell r="BE55"/>
          <cell r="BF55"/>
          <cell r="BG55">
            <v>5.7</v>
          </cell>
          <cell r="BH55">
            <v>4.5</v>
          </cell>
          <cell r="BI55"/>
          <cell r="BJ55"/>
        </row>
        <row r="56">
          <cell r="A56">
            <v>35377505</v>
          </cell>
          <cell r="B56">
            <v>1</v>
          </cell>
          <cell r="C56" t="str">
            <v>中肝切除，右侧肝癌局部切除，门静脉修补，腔静脉修补，胆囊切除术。</v>
          </cell>
          <cell r="D56">
            <v>35377505</v>
          </cell>
          <cell r="E56">
            <v>1</v>
          </cell>
          <cell r="F56" t="str">
            <v>45</v>
          </cell>
          <cell r="G56" t="str">
            <v>1.肝癌术后复发（ⅢA期） 、2.肝硬化 、3.门脉高压 、4.丙肝（复诊）,</v>
          </cell>
          <cell r="H56" t="str">
            <v>/</v>
          </cell>
          <cell r="I56" t="str">
            <v>170</v>
          </cell>
          <cell r="J56" t="str">
            <v>70</v>
          </cell>
          <cell r="K56">
            <v>0</v>
          </cell>
          <cell r="L56">
            <v>0</v>
          </cell>
          <cell r="M56">
            <v>0</v>
          </cell>
          <cell r="N56">
            <v>0</v>
          </cell>
          <cell r="O56">
            <v>0</v>
          </cell>
          <cell r="P56">
            <v>0</v>
          </cell>
          <cell r="Q56">
            <v>1</v>
          </cell>
          <cell r="R56">
            <v>1</v>
          </cell>
          <cell r="S56">
            <v>152</v>
          </cell>
          <cell r="T56">
            <v>140</v>
          </cell>
          <cell r="U56">
            <v>0.46</v>
          </cell>
          <cell r="V56">
            <v>0.42</v>
          </cell>
          <cell r="W56">
            <v>151</v>
          </cell>
          <cell r="X56">
            <v>128</v>
          </cell>
          <cell r="Y56"/>
          <cell r="Z56">
            <v>79</v>
          </cell>
          <cell r="AA56">
            <v>26.2</v>
          </cell>
          <cell r="AB56">
            <v>24.8</v>
          </cell>
          <cell r="AC56"/>
          <cell r="AD56">
            <v>29.2</v>
          </cell>
          <cell r="AE56">
            <v>0.85</v>
          </cell>
          <cell r="AF56">
            <v>1.23</v>
          </cell>
          <cell r="AG56"/>
          <cell r="AH56">
            <v>1.32</v>
          </cell>
          <cell r="AI56">
            <v>12.1</v>
          </cell>
          <cell r="AJ56">
            <v>32</v>
          </cell>
          <cell r="AK56"/>
          <cell r="AL56">
            <v>41.7</v>
          </cell>
          <cell r="AM56">
            <v>46.8</v>
          </cell>
          <cell r="AN56">
            <v>32.6</v>
          </cell>
          <cell r="AO56"/>
          <cell r="AP56">
            <v>36.4</v>
          </cell>
          <cell r="AQ56">
            <v>28</v>
          </cell>
          <cell r="AR56">
            <v>1286</v>
          </cell>
          <cell r="AS56"/>
          <cell r="AT56">
            <v>1009</v>
          </cell>
          <cell r="AU56">
            <v>22</v>
          </cell>
          <cell r="AV56">
            <v>1407</v>
          </cell>
          <cell r="AW56"/>
          <cell r="AX56">
            <v>184</v>
          </cell>
          <cell r="AY56">
            <v>116.23</v>
          </cell>
          <cell r="AZ56">
            <v>128.74</v>
          </cell>
          <cell r="BA56"/>
          <cell r="BB56">
            <v>132.36000000000001</v>
          </cell>
          <cell r="BC56">
            <v>59</v>
          </cell>
          <cell r="BD56">
            <v>46</v>
          </cell>
          <cell r="BE56"/>
          <cell r="BF56">
            <v>43</v>
          </cell>
          <cell r="BG56">
            <v>4.3</v>
          </cell>
          <cell r="BH56">
            <v>3.7</v>
          </cell>
          <cell r="BI56"/>
          <cell r="BJ56">
            <v>3.4</v>
          </cell>
        </row>
        <row r="57">
          <cell r="A57">
            <v>35719969</v>
          </cell>
          <cell r="B57">
            <v>1</v>
          </cell>
          <cell r="C57" t="str">
            <v>左半肝切除、肠粘连松解、肝门胆管成形、腔静脉修补、胆道镜探查、胆总管切开取石、T管引流、胃修补术。</v>
          </cell>
          <cell r="D57">
            <v>35719969</v>
          </cell>
          <cell r="E57">
            <v>2</v>
          </cell>
          <cell r="F57" t="str">
            <v>57</v>
          </cell>
          <cell r="G57" t="str">
            <v>1.左残肝内胆管结石 、2.肝左叶部分切除术后 、3.左肝管残端胃内瘘形成；4、胆囊切除术后,</v>
          </cell>
          <cell r="H57" t="str">
            <v>/</v>
          </cell>
          <cell r="I57" t="str">
            <v>152</v>
          </cell>
          <cell r="J57" t="str">
            <v>62</v>
          </cell>
          <cell r="K57">
            <v>0</v>
          </cell>
          <cell r="L57">
            <v>0</v>
          </cell>
          <cell r="M57">
            <v>0</v>
          </cell>
          <cell r="N57">
            <v>0</v>
          </cell>
          <cell r="O57">
            <v>0</v>
          </cell>
          <cell r="P57">
            <v>0</v>
          </cell>
          <cell r="Q57">
            <v>0</v>
          </cell>
          <cell r="R57">
            <v>0</v>
          </cell>
          <cell r="S57">
            <v>163</v>
          </cell>
          <cell r="T57">
            <v>124</v>
          </cell>
          <cell r="U57">
            <v>0.49</v>
          </cell>
          <cell r="V57">
            <v>0.37</v>
          </cell>
          <cell r="W57">
            <v>174</v>
          </cell>
          <cell r="X57">
            <v>138</v>
          </cell>
          <cell r="Y57">
            <v>130</v>
          </cell>
          <cell r="Z57">
            <v>122</v>
          </cell>
          <cell r="AA57">
            <v>29.7</v>
          </cell>
          <cell r="AB57"/>
          <cell r="AC57"/>
          <cell r="AD57"/>
          <cell r="AE57">
            <v>0.97</v>
          </cell>
          <cell r="AF57"/>
          <cell r="AG57"/>
          <cell r="AH57"/>
          <cell r="AI57">
            <v>22.9</v>
          </cell>
          <cell r="AJ57">
            <v>13.5</v>
          </cell>
          <cell r="AK57">
            <v>27.1</v>
          </cell>
          <cell r="AL57">
            <v>23.6</v>
          </cell>
          <cell r="AM57">
            <v>46.5</v>
          </cell>
          <cell r="AN57">
            <v>31.1</v>
          </cell>
          <cell r="AO57">
            <v>32.700000000000003</v>
          </cell>
          <cell r="AP57">
            <v>36.799999999999997</v>
          </cell>
          <cell r="AQ57">
            <v>23</v>
          </cell>
          <cell r="AR57">
            <v>499</v>
          </cell>
          <cell r="AS57">
            <v>524</v>
          </cell>
          <cell r="AT57">
            <v>292</v>
          </cell>
          <cell r="AU57">
            <v>23</v>
          </cell>
          <cell r="AV57">
            <v>407</v>
          </cell>
          <cell r="AW57">
            <v>305</v>
          </cell>
          <cell r="AX57">
            <v>117</v>
          </cell>
          <cell r="AY57">
            <v>107.35</v>
          </cell>
          <cell r="AZ57">
            <v>106.08</v>
          </cell>
          <cell r="BA57">
            <v>113.02</v>
          </cell>
          <cell r="BB57">
            <v>110.06</v>
          </cell>
          <cell r="BC57">
            <v>68</v>
          </cell>
          <cell r="BD57">
            <v>70</v>
          </cell>
          <cell r="BE57">
            <v>60</v>
          </cell>
          <cell r="BF57">
            <v>64</v>
          </cell>
          <cell r="BG57">
            <v>4.2</v>
          </cell>
          <cell r="BH57">
            <v>4.8</v>
          </cell>
          <cell r="BI57">
            <v>3.7</v>
          </cell>
          <cell r="BJ57">
            <v>4.0999999999999996</v>
          </cell>
        </row>
        <row r="58">
          <cell r="A58">
            <v>35830634</v>
          </cell>
          <cell r="B58">
            <v>1</v>
          </cell>
          <cell r="C58" t="str">
            <v>不规则左半肝切除，胆囊切除，门静脉修补，肝静脉修补，术中胆道镜探查，T管引流术。</v>
          </cell>
          <cell r="D58">
            <v>35830634</v>
          </cell>
          <cell r="E58">
            <v>1</v>
          </cell>
          <cell r="F58" t="str">
            <v>67</v>
          </cell>
          <cell r="G58" t="str">
            <v>1.肝内胆管结石伴胆管炎、2.慢性胆囊炎</v>
          </cell>
          <cell r="H58" t="str">
            <v>/</v>
          </cell>
          <cell r="I58" t="str">
            <v>156</v>
          </cell>
          <cell r="J58" t="str">
            <v>51</v>
          </cell>
          <cell r="K58">
            <v>0</v>
          </cell>
          <cell r="L58">
            <v>0</v>
          </cell>
          <cell r="M58">
            <v>0</v>
          </cell>
          <cell r="N58">
            <v>0</v>
          </cell>
          <cell r="O58">
            <v>0</v>
          </cell>
          <cell r="P58">
            <v>0</v>
          </cell>
          <cell r="Q58">
            <v>0</v>
          </cell>
          <cell r="R58">
            <v>0</v>
          </cell>
          <cell r="S58">
            <v>115</v>
          </cell>
          <cell r="T58">
            <v>102</v>
          </cell>
          <cell r="U58">
            <v>0.36</v>
          </cell>
          <cell r="V58">
            <v>0.32</v>
          </cell>
          <cell r="W58">
            <v>228</v>
          </cell>
          <cell r="X58">
            <v>226</v>
          </cell>
          <cell r="Y58">
            <v>168</v>
          </cell>
          <cell r="Z58">
            <v>175</v>
          </cell>
          <cell r="AA58">
            <v>29.1</v>
          </cell>
          <cell r="AB58">
            <v>30.1</v>
          </cell>
          <cell r="AC58">
            <v>33.700000000000003</v>
          </cell>
          <cell r="AD58">
            <v>33.1</v>
          </cell>
          <cell r="AE58">
            <v>1.26</v>
          </cell>
          <cell r="AF58">
            <v>1.54</v>
          </cell>
          <cell r="AG58">
            <v>1.42</v>
          </cell>
          <cell r="AH58">
            <v>1.3</v>
          </cell>
          <cell r="AI58">
            <v>11.5</v>
          </cell>
          <cell r="AJ58">
            <v>14.7</v>
          </cell>
          <cell r="AK58">
            <v>14.1</v>
          </cell>
          <cell r="AL58">
            <v>15</v>
          </cell>
          <cell r="AM58">
            <v>28.2</v>
          </cell>
          <cell r="AN58">
            <v>21.1</v>
          </cell>
          <cell r="AO58">
            <v>22.5</v>
          </cell>
          <cell r="AP58">
            <v>28.9</v>
          </cell>
          <cell r="AQ58">
            <v>93</v>
          </cell>
          <cell r="AR58">
            <v>477</v>
          </cell>
          <cell r="AS58">
            <v>420</v>
          </cell>
          <cell r="AT58">
            <v>317</v>
          </cell>
          <cell r="AU58">
            <v>48</v>
          </cell>
          <cell r="AV58">
            <v>465</v>
          </cell>
          <cell r="AW58">
            <v>301</v>
          </cell>
          <cell r="AX58">
            <v>169</v>
          </cell>
          <cell r="AY58">
            <v>98.02</v>
          </cell>
          <cell r="AZ58">
            <v>104.72</v>
          </cell>
          <cell r="BA58">
            <v>100.28</v>
          </cell>
          <cell r="BB58">
            <v>104.05</v>
          </cell>
          <cell r="BC58">
            <v>74</v>
          </cell>
          <cell r="BD58">
            <v>63</v>
          </cell>
          <cell r="BE58">
            <v>70</v>
          </cell>
          <cell r="BF58">
            <v>64</v>
          </cell>
          <cell r="BG58">
            <v>4.5999999999999996</v>
          </cell>
          <cell r="BH58">
            <v>8.3000000000000007</v>
          </cell>
          <cell r="BI58">
            <v>6.9</v>
          </cell>
          <cell r="BJ58">
            <v>7.2</v>
          </cell>
        </row>
        <row r="59">
          <cell r="A59">
            <v>35942261</v>
          </cell>
          <cell r="B59">
            <v>1</v>
          </cell>
          <cell r="C59" t="str">
            <v>中肝切除，门静脉修补，中肝静脉修补，膈肌修补术。</v>
          </cell>
          <cell r="D59">
            <v>35942261</v>
          </cell>
          <cell r="E59">
            <v>2</v>
          </cell>
          <cell r="F59" t="str">
            <v>42</v>
          </cell>
          <cell r="G59" t="str">
            <v>1.肝脏占位：肝包虫？ 、2.肝囊肿</v>
          </cell>
          <cell r="H59" t="str">
            <v>/</v>
          </cell>
          <cell r="I59" t="str">
            <v>165</v>
          </cell>
          <cell r="J59" t="str">
            <v>79</v>
          </cell>
          <cell r="K59">
            <v>0</v>
          </cell>
          <cell r="L59">
            <v>0</v>
          </cell>
          <cell r="M59">
            <v>0</v>
          </cell>
          <cell r="N59">
            <v>0</v>
          </cell>
          <cell r="O59">
            <v>0</v>
          </cell>
          <cell r="P59">
            <v>0</v>
          </cell>
          <cell r="Q59">
            <v>0</v>
          </cell>
          <cell r="R59">
            <v>0</v>
          </cell>
          <cell r="S59">
            <v>155</v>
          </cell>
          <cell r="T59">
            <v>111</v>
          </cell>
          <cell r="U59">
            <v>0.47</v>
          </cell>
          <cell r="V59">
            <v>0.34</v>
          </cell>
          <cell r="W59">
            <v>255</v>
          </cell>
          <cell r="X59">
            <v>171</v>
          </cell>
          <cell r="Y59"/>
          <cell r="Z59">
            <v>105</v>
          </cell>
          <cell r="AA59">
            <v>38.9</v>
          </cell>
          <cell r="AB59">
            <v>30.2</v>
          </cell>
          <cell r="AC59"/>
          <cell r="AD59">
            <v>44.1</v>
          </cell>
          <cell r="AE59">
            <v>1.08</v>
          </cell>
          <cell r="AF59">
            <v>1.33</v>
          </cell>
          <cell r="AG59"/>
          <cell r="AH59">
            <v>1.35</v>
          </cell>
          <cell r="AI59">
            <v>13.3</v>
          </cell>
          <cell r="AJ59">
            <v>27</v>
          </cell>
          <cell r="AK59"/>
          <cell r="AL59">
            <v>31.3</v>
          </cell>
          <cell r="AM59">
            <v>51.7</v>
          </cell>
          <cell r="AN59">
            <v>27.2</v>
          </cell>
          <cell r="AO59"/>
          <cell r="AP59">
            <v>34.200000000000003</v>
          </cell>
          <cell r="AQ59">
            <v>30</v>
          </cell>
          <cell r="AR59">
            <v>337</v>
          </cell>
          <cell r="AS59"/>
          <cell r="AT59">
            <v>445</v>
          </cell>
          <cell r="AU59">
            <v>29</v>
          </cell>
          <cell r="AV59">
            <v>352</v>
          </cell>
          <cell r="AW59"/>
          <cell r="AX59">
            <v>172</v>
          </cell>
          <cell r="AY59">
            <v>97.63</v>
          </cell>
          <cell r="AZ59">
            <v>102.74</v>
          </cell>
          <cell r="BA59"/>
          <cell r="BB59">
            <v>116.12</v>
          </cell>
          <cell r="BC59">
            <v>76</v>
          </cell>
          <cell r="BD59">
            <v>66</v>
          </cell>
          <cell r="BE59"/>
          <cell r="BF59">
            <v>49</v>
          </cell>
          <cell r="BG59">
            <v>9.1999999999999993</v>
          </cell>
          <cell r="BH59">
            <v>6.6</v>
          </cell>
          <cell r="BI59"/>
          <cell r="BJ59">
            <v>5.9</v>
          </cell>
        </row>
        <row r="60">
          <cell r="A60">
            <v>36115168</v>
          </cell>
          <cell r="B60">
            <v>1</v>
          </cell>
          <cell r="C60" t="str">
            <v>不规则左肝切除、胆囊切除、胆道镜检查、T管引流、门静脉修补、腔静脉修补、胆总管切开取石术。</v>
          </cell>
          <cell r="D60">
            <v>36115168</v>
          </cell>
          <cell r="E60">
            <v>1</v>
          </cell>
          <cell r="F60" t="str">
            <v>70</v>
          </cell>
          <cell r="G60" t="str">
            <v>1.肝内胆管结石；2.胆总管结石；3.胆囊结石；4.肝功能异常。</v>
          </cell>
          <cell r="H60" t="str">
            <v>/</v>
          </cell>
          <cell r="I60" t="str">
            <v>165</v>
          </cell>
          <cell r="J60" t="str">
            <v>51</v>
          </cell>
          <cell r="K60">
            <v>0</v>
          </cell>
          <cell r="L60">
            <v>0</v>
          </cell>
          <cell r="M60">
            <v>0</v>
          </cell>
          <cell r="N60">
            <v>0</v>
          </cell>
          <cell r="O60">
            <v>0</v>
          </cell>
          <cell r="P60">
            <v>0</v>
          </cell>
          <cell r="Q60">
            <v>0</v>
          </cell>
          <cell r="R60">
            <v>0</v>
          </cell>
          <cell r="S60">
            <v>151</v>
          </cell>
          <cell r="T60">
            <v>109</v>
          </cell>
          <cell r="U60">
            <v>0.44</v>
          </cell>
          <cell r="V60">
            <v>0.32</v>
          </cell>
          <cell r="W60">
            <v>266</v>
          </cell>
          <cell r="X60">
            <v>210</v>
          </cell>
          <cell r="Y60"/>
          <cell r="Z60">
            <v>211</v>
          </cell>
          <cell r="AA60">
            <v>28.6</v>
          </cell>
          <cell r="AB60">
            <v>35</v>
          </cell>
          <cell r="AC60"/>
          <cell r="AD60"/>
          <cell r="AE60">
            <v>1.06</v>
          </cell>
          <cell r="AF60">
            <v>1.35</v>
          </cell>
          <cell r="AG60"/>
          <cell r="AH60"/>
          <cell r="AI60">
            <v>8.4</v>
          </cell>
          <cell r="AJ60">
            <v>14.7</v>
          </cell>
          <cell r="AK60"/>
          <cell r="AL60">
            <v>18.100000000000001</v>
          </cell>
          <cell r="AM60">
            <v>43</v>
          </cell>
          <cell r="AN60">
            <v>25.2</v>
          </cell>
          <cell r="AO60"/>
          <cell r="AP60">
            <v>38.4</v>
          </cell>
          <cell r="AQ60">
            <v>38</v>
          </cell>
          <cell r="AR60">
            <v>79</v>
          </cell>
          <cell r="AS60"/>
          <cell r="AT60">
            <v>515</v>
          </cell>
          <cell r="AU60">
            <v>41</v>
          </cell>
          <cell r="AV60">
            <v>129</v>
          </cell>
          <cell r="AW60"/>
          <cell r="AX60">
            <v>448</v>
          </cell>
          <cell r="AY60">
            <v>92.66</v>
          </cell>
          <cell r="AZ60">
            <v>102.42</v>
          </cell>
          <cell r="BA60"/>
          <cell r="BB60">
            <v>100.32</v>
          </cell>
          <cell r="BC60">
            <v>74</v>
          </cell>
          <cell r="BD60">
            <v>58</v>
          </cell>
          <cell r="BE60"/>
          <cell r="BF60">
            <v>61</v>
          </cell>
          <cell r="BG60">
            <v>2.5</v>
          </cell>
          <cell r="BH60">
            <v>4.0999999999999996</v>
          </cell>
          <cell r="BI60"/>
          <cell r="BJ60">
            <v>4</v>
          </cell>
        </row>
        <row r="61">
          <cell r="A61">
            <v>36146307</v>
          </cell>
          <cell r="B61">
            <v>1</v>
          </cell>
          <cell r="C61" t="str">
            <v>不规则左半肝切除，膈肌修补，肝静脉修补术。</v>
          </cell>
          <cell r="D61">
            <v>36146307</v>
          </cell>
          <cell r="E61">
            <v>2</v>
          </cell>
          <cell r="F61" t="str">
            <v>46</v>
          </cell>
          <cell r="G61" t="str">
            <v>1.肝脓肿 、2.糖尿病 、3.阑尾术后</v>
          </cell>
          <cell r="H61" t="str">
            <v>/</v>
          </cell>
          <cell r="I61" t="str">
            <v>164</v>
          </cell>
          <cell r="J61" t="str">
            <v>65</v>
          </cell>
          <cell r="K61">
            <v>0</v>
          </cell>
          <cell r="L61">
            <v>1</v>
          </cell>
          <cell r="M61">
            <v>0</v>
          </cell>
          <cell r="N61">
            <v>0</v>
          </cell>
          <cell r="O61">
            <v>0</v>
          </cell>
          <cell r="P61">
            <v>0</v>
          </cell>
          <cell r="Q61">
            <v>0</v>
          </cell>
          <cell r="R61">
            <v>0</v>
          </cell>
          <cell r="S61">
            <v>131</v>
          </cell>
          <cell r="T61">
            <v>110</v>
          </cell>
          <cell r="U61">
            <v>0.39</v>
          </cell>
          <cell r="V61">
            <v>0.23</v>
          </cell>
          <cell r="W61">
            <v>196</v>
          </cell>
          <cell r="X61">
            <v>191</v>
          </cell>
          <cell r="Y61"/>
          <cell r="Z61"/>
          <cell r="AA61">
            <v>26.7</v>
          </cell>
          <cell r="AB61"/>
          <cell r="AC61"/>
          <cell r="AD61"/>
          <cell r="AE61">
            <v>1.02</v>
          </cell>
          <cell r="AF61"/>
          <cell r="AG61"/>
          <cell r="AH61"/>
          <cell r="AI61">
            <v>99.6</v>
          </cell>
          <cell r="AJ61">
            <v>10.7</v>
          </cell>
          <cell r="AK61">
            <v>146.5</v>
          </cell>
          <cell r="AL61"/>
          <cell r="AM61">
            <v>43</v>
          </cell>
          <cell r="AN61">
            <v>29.4</v>
          </cell>
          <cell r="AO61">
            <v>23</v>
          </cell>
          <cell r="AP61"/>
          <cell r="AQ61">
            <v>164</v>
          </cell>
          <cell r="AR61">
            <v>274</v>
          </cell>
          <cell r="AS61">
            <v>288</v>
          </cell>
          <cell r="AT61"/>
          <cell r="AU61">
            <v>161</v>
          </cell>
          <cell r="AV61">
            <v>354</v>
          </cell>
          <cell r="AW61">
            <v>337</v>
          </cell>
          <cell r="AX61"/>
          <cell r="AY61">
            <v>99.4</v>
          </cell>
          <cell r="AZ61">
            <v>85.78</v>
          </cell>
          <cell r="BA61">
            <v>88.89</v>
          </cell>
          <cell r="BB61"/>
          <cell r="BC61">
            <v>59</v>
          </cell>
          <cell r="BD61">
            <v>69</v>
          </cell>
          <cell r="BE61">
            <v>67</v>
          </cell>
          <cell r="BF61"/>
          <cell r="BG61">
            <v>4.7</v>
          </cell>
          <cell r="BH61">
            <v>3.7</v>
          </cell>
          <cell r="BI61">
            <v>8.9</v>
          </cell>
          <cell r="BJ61"/>
        </row>
        <row r="62">
          <cell r="A62">
            <v>36158464</v>
          </cell>
          <cell r="B62">
            <v>1</v>
          </cell>
          <cell r="C62" t="str">
            <v>中肝切除，胆囊切除，门静脉修补术</v>
          </cell>
          <cell r="D62">
            <v>36158464</v>
          </cell>
          <cell r="E62">
            <v>1</v>
          </cell>
          <cell r="F62" t="str">
            <v>53</v>
          </cell>
          <cell r="G62" t="str">
            <v>1.乙状结肠癌肝转移；2.高血压；3.胆囊结石；4.双侧肾上腺增粗；5.左肾囊肿；6.肺气肿；7.肺大泡；8.胸腔积液；9.肺结节；10.气胸；11.双肺慢性炎症；12.甲状腺结节。</v>
          </cell>
          <cell r="H62" t="str">
            <v>/</v>
          </cell>
          <cell r="I62" t="str">
            <v>173</v>
          </cell>
          <cell r="J62" t="str">
            <v>73</v>
          </cell>
          <cell r="K62">
            <v>1</v>
          </cell>
          <cell r="L62">
            <v>0</v>
          </cell>
          <cell r="M62">
            <v>0</v>
          </cell>
          <cell r="N62">
            <v>0</v>
          </cell>
          <cell r="O62">
            <v>0</v>
          </cell>
          <cell r="P62">
            <v>1</v>
          </cell>
          <cell r="Q62">
            <v>0</v>
          </cell>
          <cell r="R62">
            <v>0</v>
          </cell>
          <cell r="S62">
            <v>137</v>
          </cell>
          <cell r="T62">
            <v>124</v>
          </cell>
          <cell r="U62">
            <v>0.43</v>
          </cell>
          <cell r="V62">
            <v>0.38</v>
          </cell>
          <cell r="W62">
            <v>187</v>
          </cell>
          <cell r="X62">
            <v>147</v>
          </cell>
          <cell r="Y62"/>
          <cell r="Z62">
            <v>153</v>
          </cell>
          <cell r="AA62">
            <v>25.8</v>
          </cell>
          <cell r="AB62">
            <v>26</v>
          </cell>
          <cell r="AC62"/>
          <cell r="AD62">
            <v>26.3</v>
          </cell>
          <cell r="AE62">
            <v>0.99</v>
          </cell>
          <cell r="AF62">
            <v>1.21</v>
          </cell>
          <cell r="AG62"/>
          <cell r="AH62">
            <v>1.08</v>
          </cell>
          <cell r="AI62">
            <v>10.6</v>
          </cell>
          <cell r="AJ62">
            <v>17.399999999999999</v>
          </cell>
          <cell r="AK62"/>
          <cell r="AL62">
            <v>23</v>
          </cell>
          <cell r="AM62">
            <v>45.7</v>
          </cell>
          <cell r="AN62">
            <v>33.6</v>
          </cell>
          <cell r="AO62"/>
          <cell r="AP62">
            <v>40.299999999999997</v>
          </cell>
          <cell r="AQ62">
            <v>20</v>
          </cell>
          <cell r="AR62">
            <v>625</v>
          </cell>
          <cell r="AS62"/>
          <cell r="AT62">
            <v>404</v>
          </cell>
          <cell r="AU62">
            <v>25</v>
          </cell>
          <cell r="AV62">
            <v>691</v>
          </cell>
          <cell r="AW62"/>
          <cell r="AX62">
            <v>167</v>
          </cell>
          <cell r="AY62">
            <v>101.88</v>
          </cell>
          <cell r="AZ62">
            <v>97.62</v>
          </cell>
          <cell r="BA62"/>
          <cell r="BB62">
            <v>88.51</v>
          </cell>
          <cell r="BC62">
            <v>64</v>
          </cell>
          <cell r="BD62">
            <v>71</v>
          </cell>
          <cell r="BE62"/>
          <cell r="BF62">
            <v>83</v>
          </cell>
          <cell r="BG62">
            <v>3.1</v>
          </cell>
          <cell r="BH62">
            <v>6.7</v>
          </cell>
          <cell r="BI62"/>
          <cell r="BJ62">
            <v>6.8</v>
          </cell>
        </row>
        <row r="63">
          <cell r="A63">
            <v>36716561</v>
          </cell>
          <cell r="B63">
            <v>1</v>
          </cell>
          <cell r="C63" t="str">
            <v>不规则左半肝切除、术中胆道镜取石、T管引流、肠粘连松解术</v>
          </cell>
          <cell r="D63">
            <v>36716561</v>
          </cell>
          <cell r="E63">
            <v>2</v>
          </cell>
          <cell r="F63" t="str">
            <v>69</v>
          </cell>
          <cell r="G63" t="str">
            <v>1.肝内胆管结石伴慢性胆管炎；2.胆总管结石伴胆管炎；3.胆汁淤积性肝硬化；4.肝萎缩；5.胆囊切除术后；6.高血压3级；7.肠粘连。</v>
          </cell>
          <cell r="H63" t="str">
            <v>/</v>
          </cell>
          <cell r="I63" t="str">
            <v>155</v>
          </cell>
          <cell r="J63" t="str">
            <v>53</v>
          </cell>
          <cell r="K63">
            <v>1</v>
          </cell>
          <cell r="L63">
            <v>0</v>
          </cell>
          <cell r="M63">
            <v>0</v>
          </cell>
          <cell r="N63">
            <v>0</v>
          </cell>
          <cell r="O63">
            <v>0</v>
          </cell>
          <cell r="P63">
            <v>0</v>
          </cell>
          <cell r="Q63">
            <v>0</v>
          </cell>
          <cell r="R63">
            <v>1</v>
          </cell>
          <cell r="S63">
            <v>141</v>
          </cell>
          <cell r="T63">
            <v>126</v>
          </cell>
          <cell r="U63">
            <v>0.43</v>
          </cell>
          <cell r="V63">
            <v>0.39</v>
          </cell>
          <cell r="W63">
            <v>216</v>
          </cell>
          <cell r="X63">
            <v>169</v>
          </cell>
          <cell r="Y63">
            <v>153</v>
          </cell>
          <cell r="Z63">
            <v>117</v>
          </cell>
          <cell r="AA63">
            <v>27.3</v>
          </cell>
          <cell r="AB63">
            <v>25.9</v>
          </cell>
          <cell r="AC63">
            <v>30.7</v>
          </cell>
          <cell r="AD63">
            <v>30.3</v>
          </cell>
          <cell r="AE63">
            <v>1.01</v>
          </cell>
          <cell r="AF63">
            <v>1.33</v>
          </cell>
          <cell r="AG63">
            <v>1.42</v>
          </cell>
          <cell r="AH63">
            <v>1.33</v>
          </cell>
          <cell r="AI63">
            <v>6.5</v>
          </cell>
          <cell r="AJ63">
            <v>18.600000000000001</v>
          </cell>
          <cell r="AK63">
            <v>22.6</v>
          </cell>
          <cell r="AL63">
            <v>19.899999999999999</v>
          </cell>
          <cell r="AM63">
            <v>48.9</v>
          </cell>
          <cell r="AN63">
            <v>40.200000000000003</v>
          </cell>
          <cell r="AO63">
            <v>32.9</v>
          </cell>
          <cell r="AP63">
            <v>27.9</v>
          </cell>
          <cell r="AQ63">
            <v>24</v>
          </cell>
          <cell r="AR63">
            <v>204</v>
          </cell>
          <cell r="AS63">
            <v>766</v>
          </cell>
          <cell r="AT63">
            <v>694</v>
          </cell>
          <cell r="AU63">
            <v>19</v>
          </cell>
          <cell r="AV63">
            <v>236</v>
          </cell>
          <cell r="AW63">
            <v>679</v>
          </cell>
          <cell r="AX63">
            <v>420</v>
          </cell>
          <cell r="AY63">
            <v>86.87</v>
          </cell>
          <cell r="AZ63">
            <v>91.12</v>
          </cell>
          <cell r="BA63">
            <v>92.72</v>
          </cell>
          <cell r="BB63">
            <v>95.03</v>
          </cell>
          <cell r="BC63">
            <v>80</v>
          </cell>
          <cell r="BD63">
            <v>72</v>
          </cell>
          <cell r="BE63">
            <v>69</v>
          </cell>
          <cell r="BF63">
            <v>65</v>
          </cell>
          <cell r="BG63">
            <v>6.2</v>
          </cell>
          <cell r="BH63">
            <v>4.7</v>
          </cell>
          <cell r="BI63">
            <v>4.0999999999999996</v>
          </cell>
          <cell r="BJ63">
            <v>4</v>
          </cell>
        </row>
        <row r="64">
          <cell r="A64">
            <v>617870</v>
          </cell>
          <cell r="B64">
            <v>2</v>
          </cell>
          <cell r="C64" t="str">
            <v>肝门胆管空肠吻合+肝门胆管成形+中肝切除+十二指肠修补+肠粘连松解术</v>
          </cell>
          <cell r="D64">
            <v>617870</v>
          </cell>
          <cell r="E64">
            <v>1</v>
          </cell>
          <cell r="F64" t="str">
            <v>74</v>
          </cell>
          <cell r="G64" t="str">
            <v>胆道损伤  肝总管十二指肠瘘  胆囊切除术后  胆漏  焦虑症  腹腔粘连                              ,梗阻性黄疸</v>
          </cell>
          <cell r="H64" t="str">
            <v>/</v>
          </cell>
          <cell r="I64" t="str">
            <v>160</v>
          </cell>
          <cell r="J64" t="str">
            <v>52</v>
          </cell>
          <cell r="K64">
            <v>0</v>
          </cell>
          <cell r="L64">
            <v>0</v>
          </cell>
          <cell r="M64">
            <v>0</v>
          </cell>
          <cell r="N64">
            <v>0</v>
          </cell>
          <cell r="O64">
            <v>0</v>
          </cell>
          <cell r="P64">
            <v>0</v>
          </cell>
          <cell r="Q64">
            <v>0</v>
          </cell>
          <cell r="R64">
            <v>0</v>
          </cell>
          <cell r="S64">
            <v>147</v>
          </cell>
          <cell r="T64">
            <v>140</v>
          </cell>
          <cell r="U64">
            <v>0.43</v>
          </cell>
          <cell r="V64">
            <v>0.41</v>
          </cell>
          <cell r="W64">
            <v>121</v>
          </cell>
          <cell r="X64">
            <v>92</v>
          </cell>
          <cell r="Y64"/>
          <cell r="Z64"/>
          <cell r="AA64">
            <v>24.3</v>
          </cell>
          <cell r="AB64">
            <v>23.8</v>
          </cell>
          <cell r="AC64"/>
          <cell r="AD64"/>
          <cell r="AE64">
            <v>1</v>
          </cell>
          <cell r="AF64">
            <v>0.99</v>
          </cell>
          <cell r="AG64"/>
          <cell r="AH64"/>
          <cell r="AI64">
            <v>11.7</v>
          </cell>
          <cell r="AJ64">
            <v>21.3</v>
          </cell>
          <cell r="AK64"/>
          <cell r="AL64"/>
          <cell r="AM64">
            <v>45.6</v>
          </cell>
          <cell r="AN64">
            <v>33</v>
          </cell>
          <cell r="AO64"/>
          <cell r="AP64"/>
          <cell r="AQ64">
            <v>29</v>
          </cell>
          <cell r="AR64">
            <v>587</v>
          </cell>
          <cell r="AS64"/>
          <cell r="AT64"/>
          <cell r="AU64">
            <v>22</v>
          </cell>
          <cell r="AV64">
            <v>605</v>
          </cell>
          <cell r="AW64"/>
          <cell r="AX64"/>
          <cell r="AY64">
            <v>107.01</v>
          </cell>
          <cell r="AZ64">
            <v>105.67</v>
          </cell>
          <cell r="BA64"/>
          <cell r="BB64"/>
          <cell r="BC64">
            <v>64</v>
          </cell>
          <cell r="BD64">
            <v>66</v>
          </cell>
          <cell r="BE64"/>
          <cell r="BF64"/>
          <cell r="BG64">
            <v>4.4000000000000004</v>
          </cell>
          <cell r="BH64">
            <v>4.3</v>
          </cell>
          <cell r="BI64"/>
          <cell r="BJ64"/>
        </row>
        <row r="65">
          <cell r="A65">
            <v>1601242</v>
          </cell>
          <cell r="B65">
            <v>2</v>
          </cell>
          <cell r="C65" t="str">
            <v>右肝切除+尾叶切除+胆囊切除+肝门胆管成形+门静脉修补+胆总管切开取石+T管引流+术中胆道镜取石术</v>
          </cell>
          <cell r="D65">
            <v>1601242</v>
          </cell>
          <cell r="E65">
            <v>2</v>
          </cell>
          <cell r="F65" t="str">
            <v>38</v>
          </cell>
          <cell r="G65" t="str">
            <v>慢性胆囊炎  肝内胆管结石伴胆管扩张  慢性胆管炎及胆管周围炎  右肝萎缩                                  ,肝胆管结石</v>
          </cell>
          <cell r="H65" t="str">
            <v>/</v>
          </cell>
          <cell r="I65" t="str">
            <v>159</v>
          </cell>
          <cell r="J65" t="str">
            <v>60</v>
          </cell>
          <cell r="K65">
            <v>0</v>
          </cell>
          <cell r="L65">
            <v>0</v>
          </cell>
          <cell r="M65">
            <v>0</v>
          </cell>
          <cell r="N65">
            <v>0</v>
          </cell>
          <cell r="O65">
            <v>0</v>
          </cell>
          <cell r="P65">
            <v>0</v>
          </cell>
          <cell r="Q65">
            <v>0</v>
          </cell>
          <cell r="R65">
            <v>0</v>
          </cell>
          <cell r="S65">
            <v>140</v>
          </cell>
          <cell r="T65">
            <v>130</v>
          </cell>
          <cell r="U65">
            <v>0.45</v>
          </cell>
          <cell r="V65">
            <v>0.41</v>
          </cell>
          <cell r="W65">
            <v>380</v>
          </cell>
          <cell r="X65">
            <v>334</v>
          </cell>
          <cell r="Y65"/>
          <cell r="Z65"/>
          <cell r="AA65">
            <v>25.9</v>
          </cell>
          <cell r="AB65">
            <v>25.7</v>
          </cell>
          <cell r="AC65"/>
          <cell r="AD65"/>
          <cell r="AE65">
            <v>0.89</v>
          </cell>
          <cell r="AF65">
            <v>1.1299999999999999</v>
          </cell>
          <cell r="AG65"/>
          <cell r="AH65"/>
          <cell r="AI65">
            <v>22.3</v>
          </cell>
          <cell r="AJ65">
            <v>19</v>
          </cell>
          <cell r="AK65"/>
          <cell r="AL65"/>
          <cell r="AM65">
            <v>48.1</v>
          </cell>
          <cell r="AN65">
            <v>35.4</v>
          </cell>
          <cell r="AO65"/>
          <cell r="AP65"/>
          <cell r="AQ65">
            <v>67</v>
          </cell>
          <cell r="AR65">
            <v>263</v>
          </cell>
          <cell r="AS65"/>
          <cell r="AT65"/>
          <cell r="AU65">
            <v>39</v>
          </cell>
          <cell r="AV65">
            <v>241</v>
          </cell>
          <cell r="AW65"/>
          <cell r="AX65"/>
          <cell r="AY65">
            <v>101.96</v>
          </cell>
          <cell r="AZ65">
            <v>105.08</v>
          </cell>
          <cell r="BA65"/>
          <cell r="BB65"/>
          <cell r="BC65">
            <v>57</v>
          </cell>
          <cell r="BD65">
            <v>52</v>
          </cell>
          <cell r="BE65"/>
          <cell r="BF65"/>
          <cell r="BG65">
            <v>3.6</v>
          </cell>
          <cell r="BH65">
            <v>1.9</v>
          </cell>
          <cell r="BI65"/>
          <cell r="BJ65"/>
        </row>
        <row r="66">
          <cell r="A66">
            <v>2162883</v>
          </cell>
          <cell r="B66">
            <v>2</v>
          </cell>
          <cell r="C66" t="str">
            <v>右半肝切除+右肝管切开取石+右肝管成形+T管引流术</v>
          </cell>
          <cell r="D66">
            <v>2162883</v>
          </cell>
          <cell r="E66">
            <v>2</v>
          </cell>
          <cell r="F66" t="str">
            <v>51</v>
          </cell>
          <cell r="G66" t="str">
            <v>1、急性胆管炎2、胆总管结石3、胆道术后</v>
          </cell>
          <cell r="H66" t="str">
            <v>/</v>
          </cell>
          <cell r="I66" t="str">
            <v>156</v>
          </cell>
          <cell r="J66">
            <v>49.5</v>
          </cell>
          <cell r="K66">
            <v>0</v>
          </cell>
          <cell r="L66">
            <v>0</v>
          </cell>
          <cell r="M66">
            <v>0</v>
          </cell>
          <cell r="N66">
            <v>0</v>
          </cell>
          <cell r="O66">
            <v>0</v>
          </cell>
          <cell r="P66">
            <v>0</v>
          </cell>
          <cell r="Q66">
            <v>0</v>
          </cell>
          <cell r="R66">
            <v>0</v>
          </cell>
          <cell r="S66">
            <v>157</v>
          </cell>
          <cell r="T66">
            <v>138</v>
          </cell>
          <cell r="U66">
            <v>0.47</v>
          </cell>
          <cell r="V66">
            <v>0.4</v>
          </cell>
          <cell r="W66">
            <v>219</v>
          </cell>
          <cell r="X66">
            <v>173</v>
          </cell>
          <cell r="Y66"/>
          <cell r="Z66">
            <v>160</v>
          </cell>
          <cell r="AA66">
            <v>28.3</v>
          </cell>
          <cell r="AB66">
            <v>27.9</v>
          </cell>
          <cell r="AC66"/>
          <cell r="AD66">
            <v>27.2</v>
          </cell>
          <cell r="AE66">
            <v>1.02</v>
          </cell>
          <cell r="AF66">
            <v>1.2</v>
          </cell>
          <cell r="AG66"/>
          <cell r="AH66">
            <v>1.07</v>
          </cell>
          <cell r="AI66">
            <v>21.4</v>
          </cell>
          <cell r="AJ66">
            <v>24</v>
          </cell>
          <cell r="AK66"/>
          <cell r="AL66">
            <v>26.7</v>
          </cell>
          <cell r="AM66">
            <v>46.2</v>
          </cell>
          <cell r="AN66">
            <v>36.200000000000003</v>
          </cell>
          <cell r="AO66"/>
          <cell r="AP66">
            <v>41</v>
          </cell>
          <cell r="AQ66">
            <v>43</v>
          </cell>
          <cell r="AR66">
            <v>248</v>
          </cell>
          <cell r="AS66"/>
          <cell r="AT66">
            <v>188</v>
          </cell>
          <cell r="AU66">
            <v>34</v>
          </cell>
          <cell r="AV66">
            <v>245</v>
          </cell>
          <cell r="AW66"/>
          <cell r="AX66">
            <v>104</v>
          </cell>
          <cell r="AY66">
            <v>108.38</v>
          </cell>
          <cell r="AZ66">
            <v>106.26</v>
          </cell>
          <cell r="BA66"/>
          <cell r="BB66">
            <v>103.65</v>
          </cell>
          <cell r="BC66">
            <v>61</v>
          </cell>
          <cell r="BD66">
            <v>64</v>
          </cell>
          <cell r="BE66"/>
          <cell r="BF66">
            <v>68</v>
          </cell>
          <cell r="BG66">
            <v>4.5</v>
          </cell>
          <cell r="BH66">
            <v>6.4</v>
          </cell>
          <cell r="BI66"/>
          <cell r="BJ66">
            <v>6.5</v>
          </cell>
        </row>
        <row r="67">
          <cell r="A67">
            <v>2530407</v>
          </cell>
          <cell r="B67">
            <v>2</v>
          </cell>
          <cell r="C67" t="str">
            <v>肝门胆管癌根治术（左半肝切除+尾状叶+胆囊切除+胆肠吻合术）</v>
          </cell>
          <cell r="D67">
            <v>2530407</v>
          </cell>
          <cell r="E67">
            <v>1</v>
          </cell>
          <cell r="F67" t="str">
            <v>68</v>
          </cell>
          <cell r="G67" t="str">
            <v>1.梗阻性黄疸：肝门胆管癌；2.高血压病；3.2型糖尿病</v>
          </cell>
          <cell r="H67" t="str">
            <v>/</v>
          </cell>
          <cell r="I67" t="str">
            <v>160</v>
          </cell>
          <cell r="J67" t="str">
            <v>66</v>
          </cell>
          <cell r="K67">
            <v>1</v>
          </cell>
          <cell r="L67">
            <v>1</v>
          </cell>
          <cell r="M67">
            <v>0</v>
          </cell>
          <cell r="N67">
            <v>0</v>
          </cell>
          <cell r="O67">
            <v>0</v>
          </cell>
          <cell r="P67">
            <v>0</v>
          </cell>
          <cell r="Q67">
            <v>0</v>
          </cell>
          <cell r="R67">
            <v>0</v>
          </cell>
          <cell r="S67">
            <v>161</v>
          </cell>
          <cell r="T67">
            <v>145</v>
          </cell>
          <cell r="U67">
            <v>0.48</v>
          </cell>
          <cell r="V67">
            <v>0.43</v>
          </cell>
          <cell r="W67">
            <v>274</v>
          </cell>
          <cell r="X67">
            <v>230</v>
          </cell>
          <cell r="Y67">
            <v>222</v>
          </cell>
          <cell r="Z67"/>
          <cell r="AA67">
            <v>35.1</v>
          </cell>
          <cell r="AB67">
            <v>35</v>
          </cell>
          <cell r="AC67">
            <v>30.4</v>
          </cell>
          <cell r="AD67"/>
          <cell r="AE67">
            <v>1.17</v>
          </cell>
          <cell r="AF67">
            <v>1.45</v>
          </cell>
          <cell r="AG67">
            <v>1.34</v>
          </cell>
          <cell r="AH67"/>
          <cell r="AI67">
            <v>17.8</v>
          </cell>
          <cell r="AJ67">
            <v>21</v>
          </cell>
          <cell r="AK67">
            <v>20.9</v>
          </cell>
          <cell r="AL67"/>
          <cell r="AM67">
            <v>37.9</v>
          </cell>
          <cell r="AN67">
            <v>27.7</v>
          </cell>
          <cell r="AO67">
            <v>35.200000000000003</v>
          </cell>
          <cell r="AP67"/>
          <cell r="AQ67">
            <v>18</v>
          </cell>
          <cell r="AR67">
            <v>320</v>
          </cell>
          <cell r="AS67">
            <v>301</v>
          </cell>
          <cell r="AT67"/>
          <cell r="AU67">
            <v>38</v>
          </cell>
          <cell r="AV67">
            <v>381</v>
          </cell>
          <cell r="AW67">
            <v>233</v>
          </cell>
          <cell r="AX67"/>
          <cell r="AY67">
            <v>105.01</v>
          </cell>
          <cell r="AZ67">
            <v>109.89</v>
          </cell>
          <cell r="BA67">
            <v>105.01</v>
          </cell>
          <cell r="BB67"/>
          <cell r="BC67">
            <v>67</v>
          </cell>
          <cell r="BD67">
            <v>60</v>
          </cell>
          <cell r="BE67">
            <v>67</v>
          </cell>
          <cell r="BF67"/>
          <cell r="BG67">
            <v>5.9</v>
          </cell>
          <cell r="BH67">
            <v>5.2</v>
          </cell>
          <cell r="BI67">
            <v>4.3</v>
          </cell>
          <cell r="BJ67"/>
        </row>
        <row r="68">
          <cell r="A68">
            <v>3149227</v>
          </cell>
          <cell r="B68">
            <v>2</v>
          </cell>
          <cell r="C68" t="str">
            <v>右半肝切除+胆囊切除+腹膜后肿瘤切除+右肾部分切除+下腔静脉修补</v>
          </cell>
          <cell r="D68">
            <v>3149227</v>
          </cell>
          <cell r="E68">
            <v>1</v>
          </cell>
          <cell r="F68" t="str">
            <v>49</v>
          </cell>
          <cell r="G68" t="str">
            <v>横结肠腺癌肝转移  肝硬化，食管胃底静脉曲张  肝囊肿  慢性胃炎  贫血                                ,结肠恶性肿瘤</v>
          </cell>
          <cell r="H68" t="str">
            <v>/</v>
          </cell>
          <cell r="I68" t="str">
            <v>160</v>
          </cell>
          <cell r="J68" t="str">
            <v>58</v>
          </cell>
          <cell r="K68">
            <v>0</v>
          </cell>
          <cell r="L68">
            <v>0</v>
          </cell>
          <cell r="M68">
            <v>0</v>
          </cell>
          <cell r="N68">
            <v>0</v>
          </cell>
          <cell r="O68">
            <v>0</v>
          </cell>
          <cell r="P68">
            <v>0</v>
          </cell>
          <cell r="Q68">
            <v>0</v>
          </cell>
          <cell r="R68">
            <v>1</v>
          </cell>
          <cell r="S68">
            <v>167</v>
          </cell>
          <cell r="T68">
            <v>148</v>
          </cell>
          <cell r="U68">
            <v>0.49</v>
          </cell>
          <cell r="V68">
            <v>0.45</v>
          </cell>
          <cell r="W68">
            <v>53</v>
          </cell>
          <cell r="X68">
            <v>46</v>
          </cell>
          <cell r="Y68">
            <v>42</v>
          </cell>
          <cell r="Z68">
            <v>44</v>
          </cell>
          <cell r="AA68">
            <v>36.4</v>
          </cell>
          <cell r="AB68">
            <v>30.8</v>
          </cell>
          <cell r="AC68">
            <v>27.5</v>
          </cell>
          <cell r="AD68">
            <v>28.7</v>
          </cell>
          <cell r="AE68">
            <v>1.1499999999999999</v>
          </cell>
          <cell r="AF68">
            <v>116</v>
          </cell>
          <cell r="AG68">
            <v>1.07</v>
          </cell>
          <cell r="AH68">
            <v>1.1100000000000001</v>
          </cell>
          <cell r="AI68">
            <v>23</v>
          </cell>
          <cell r="AJ68">
            <v>16.7</v>
          </cell>
          <cell r="AK68">
            <v>22.4</v>
          </cell>
          <cell r="AL68">
            <v>25.8</v>
          </cell>
          <cell r="AM68">
            <v>42.1</v>
          </cell>
          <cell r="AN68">
            <v>34.299999999999997</v>
          </cell>
          <cell r="AO68">
            <v>42.5</v>
          </cell>
          <cell r="AP68">
            <v>44.2</v>
          </cell>
          <cell r="AQ68">
            <v>50</v>
          </cell>
          <cell r="AR68">
            <v>301</v>
          </cell>
          <cell r="AS68">
            <v>359</v>
          </cell>
          <cell r="AT68">
            <v>261</v>
          </cell>
          <cell r="AU68">
            <v>34</v>
          </cell>
          <cell r="AV68">
            <v>308</v>
          </cell>
          <cell r="AW68">
            <v>224</v>
          </cell>
          <cell r="AX68">
            <v>108</v>
          </cell>
          <cell r="AY68">
            <v>100.94</v>
          </cell>
          <cell r="AZ68">
            <v>107.35</v>
          </cell>
          <cell r="BA68">
            <v>106.71</v>
          </cell>
          <cell r="BB68">
            <v>106.71</v>
          </cell>
          <cell r="BC68">
            <v>79</v>
          </cell>
          <cell r="BD68">
            <v>68</v>
          </cell>
          <cell r="BE68">
            <v>68</v>
          </cell>
          <cell r="BF68">
            <v>69</v>
          </cell>
          <cell r="BG68">
            <v>5.8</v>
          </cell>
          <cell r="BH68">
            <v>4.8</v>
          </cell>
          <cell r="BI68">
            <v>4.2</v>
          </cell>
          <cell r="BJ68">
            <v>5.8</v>
          </cell>
        </row>
        <row r="69">
          <cell r="A69">
            <v>6253745</v>
          </cell>
          <cell r="B69">
            <v>2</v>
          </cell>
          <cell r="C69" t="str">
            <v>左半肝切除+肠粘连松解+肝门胆管成形+胆道镜探查取石+胆总管切开取石+T管引流术</v>
          </cell>
          <cell r="D69">
            <v>6253745</v>
          </cell>
          <cell r="E69">
            <v>2</v>
          </cell>
          <cell r="F69" t="str">
            <v>64</v>
          </cell>
          <cell r="G69" t="str">
            <v>胆道术后</v>
          </cell>
          <cell r="H69" t="str">
            <v>/</v>
          </cell>
          <cell r="I69">
            <v>159</v>
          </cell>
          <cell r="J69" t="str">
            <v>59</v>
          </cell>
          <cell r="K69">
            <v>0</v>
          </cell>
          <cell r="L69">
            <v>0</v>
          </cell>
          <cell r="M69">
            <v>0</v>
          </cell>
          <cell r="N69">
            <v>0</v>
          </cell>
          <cell r="O69">
            <v>0</v>
          </cell>
          <cell r="P69">
            <v>0</v>
          </cell>
          <cell r="Q69">
            <v>0</v>
          </cell>
          <cell r="R69">
            <v>0</v>
          </cell>
          <cell r="S69">
            <v>109</v>
          </cell>
          <cell r="T69">
            <v>93</v>
          </cell>
          <cell r="U69">
            <v>0.34</v>
          </cell>
          <cell r="V69">
            <v>0.3</v>
          </cell>
          <cell r="W69">
            <v>143</v>
          </cell>
          <cell r="X69">
            <v>136</v>
          </cell>
          <cell r="Y69"/>
          <cell r="Z69">
            <v>153</v>
          </cell>
          <cell r="AA69">
            <v>24.7</v>
          </cell>
          <cell r="AB69">
            <v>22.8</v>
          </cell>
          <cell r="AC69"/>
          <cell r="AD69">
            <v>27.1</v>
          </cell>
          <cell r="AE69">
            <v>0.93</v>
          </cell>
          <cell r="AF69">
            <v>1.06</v>
          </cell>
          <cell r="AG69"/>
          <cell r="AH69">
            <v>1.08</v>
          </cell>
          <cell r="AI69">
            <v>10.5</v>
          </cell>
          <cell r="AJ69">
            <v>9.9</v>
          </cell>
          <cell r="AK69"/>
          <cell r="AL69">
            <v>14.1</v>
          </cell>
          <cell r="AM69">
            <v>42.2</v>
          </cell>
          <cell r="AN69">
            <v>33.299999999999997</v>
          </cell>
          <cell r="AO69"/>
          <cell r="AP69">
            <v>31.9</v>
          </cell>
          <cell r="AQ69">
            <v>16</v>
          </cell>
          <cell r="AR69">
            <v>167</v>
          </cell>
          <cell r="AS69"/>
          <cell r="AT69">
            <v>128</v>
          </cell>
          <cell r="AU69">
            <v>21</v>
          </cell>
          <cell r="AV69">
            <v>176</v>
          </cell>
          <cell r="AW69"/>
          <cell r="AX69">
            <v>64</v>
          </cell>
          <cell r="AY69">
            <v>101.67</v>
          </cell>
          <cell r="AZ69">
            <v>102.23</v>
          </cell>
          <cell r="BA69"/>
          <cell r="BB69">
            <v>101.67</v>
          </cell>
          <cell r="BC69">
            <v>60</v>
          </cell>
          <cell r="BD69">
            <v>59</v>
          </cell>
          <cell r="BE69"/>
          <cell r="BF69">
            <v>60</v>
          </cell>
          <cell r="BG69">
            <v>4.8</v>
          </cell>
          <cell r="BH69">
            <v>2.6</v>
          </cell>
          <cell r="BI69"/>
          <cell r="BJ69">
            <v>1.8</v>
          </cell>
        </row>
        <row r="70">
          <cell r="A70">
            <v>7994943</v>
          </cell>
          <cell r="B70">
            <v>2</v>
          </cell>
          <cell r="C70" t="str">
            <v>肠粘连松解+左半肝切除+肝门胆管成形+右肝占位射频消融+膈肌修补</v>
          </cell>
          <cell r="D70">
            <v>7994943</v>
          </cell>
          <cell r="E70">
            <v>1</v>
          </cell>
          <cell r="F70" t="str">
            <v>57</v>
          </cell>
          <cell r="G70" t="str">
            <v>上呼吸道感染  肝门胆管癌术后                                      ,胆道感染</v>
          </cell>
          <cell r="H70" t="str">
            <v>/</v>
          </cell>
          <cell r="I70">
            <v>165</v>
          </cell>
          <cell r="J70" t="str">
            <v>66</v>
          </cell>
          <cell r="K70">
            <v>0</v>
          </cell>
          <cell r="L70">
            <v>0</v>
          </cell>
          <cell r="M70">
            <v>0</v>
          </cell>
          <cell r="N70">
            <v>0</v>
          </cell>
          <cell r="O70">
            <v>0</v>
          </cell>
          <cell r="P70">
            <v>0</v>
          </cell>
          <cell r="Q70">
            <v>0</v>
          </cell>
          <cell r="R70">
            <v>0</v>
          </cell>
          <cell r="S70">
            <v>158</v>
          </cell>
          <cell r="T70">
            <v>135</v>
          </cell>
          <cell r="U70">
            <v>0.48</v>
          </cell>
          <cell r="V70">
            <v>0.4</v>
          </cell>
          <cell r="W70">
            <v>189</v>
          </cell>
          <cell r="X70">
            <v>176</v>
          </cell>
          <cell r="Y70"/>
          <cell r="Z70"/>
          <cell r="AA70">
            <v>25.6</v>
          </cell>
          <cell r="AB70">
            <v>23.9</v>
          </cell>
          <cell r="AC70"/>
          <cell r="AD70"/>
          <cell r="AE70">
            <v>0.89</v>
          </cell>
          <cell r="AF70">
            <v>1.1599999999999999</v>
          </cell>
          <cell r="AG70"/>
          <cell r="AH70"/>
          <cell r="AI70">
            <v>12</v>
          </cell>
          <cell r="AJ70">
            <v>17.399999999999999</v>
          </cell>
          <cell r="AK70"/>
          <cell r="AL70"/>
          <cell r="AM70">
            <v>51.4</v>
          </cell>
          <cell r="AN70">
            <v>38.5</v>
          </cell>
          <cell r="AO70"/>
          <cell r="AP70"/>
          <cell r="AQ70">
            <v>34</v>
          </cell>
          <cell r="AR70">
            <v>425</v>
          </cell>
          <cell r="AS70"/>
          <cell r="AT70"/>
          <cell r="AU70">
            <v>23</v>
          </cell>
          <cell r="AV70">
            <v>361</v>
          </cell>
          <cell r="AW70"/>
          <cell r="AX70"/>
          <cell r="AY70">
            <v>91.73</v>
          </cell>
          <cell r="AZ70">
            <v>105.41</v>
          </cell>
          <cell r="BA70"/>
          <cell r="BB70"/>
          <cell r="BC70">
            <v>82</v>
          </cell>
          <cell r="BD70">
            <v>62</v>
          </cell>
          <cell r="BE70"/>
          <cell r="BF70"/>
          <cell r="BG70">
            <v>4.5</v>
          </cell>
          <cell r="BH70">
            <v>5.2</v>
          </cell>
          <cell r="BI70"/>
          <cell r="BJ70"/>
        </row>
        <row r="71">
          <cell r="A71">
            <v>8456303</v>
          </cell>
          <cell r="B71">
            <v>2</v>
          </cell>
          <cell r="C71" t="str">
            <v>右半肝切除+肝尾叶肿瘤切除+门静脉修补+腔静脉修补+肝门胆管成形+胆管-空肠吻合+膈肌肿瘤切除+膈肌修补+右肺下叶楔形切除术</v>
          </cell>
          <cell r="D71">
            <v>8456303</v>
          </cell>
          <cell r="E71">
            <v>1</v>
          </cell>
          <cell r="F71" t="str">
            <v>53</v>
          </cell>
          <cell r="G71" t="str">
            <v>1.直肠癌肝转移肝伴胆管内癌栓伴门静脉、肝后下腔静脉以及右肝动脉侵犯伴膈肌、右肺下叶侵犯 、2.梗阻性黄疸 、3.胆道穿刺引流术后 、4.肝门区及腹主动脉周围淋巴结长大：性质？ 、5.直肠癌术后 、6.肺部感染 、7.右肺下叶肺不张 、8.双侧胸腔积液</v>
          </cell>
          <cell r="H71" t="str">
            <v>/</v>
          </cell>
          <cell r="I71" t="str">
            <v>167</v>
          </cell>
          <cell r="J71" t="str">
            <v>58</v>
          </cell>
          <cell r="K71">
            <v>0</v>
          </cell>
          <cell r="L71">
            <v>0</v>
          </cell>
          <cell r="M71">
            <v>0</v>
          </cell>
          <cell r="N71">
            <v>0</v>
          </cell>
          <cell r="O71">
            <v>0</v>
          </cell>
          <cell r="P71">
            <v>0</v>
          </cell>
          <cell r="Q71">
            <v>0</v>
          </cell>
          <cell r="R71">
            <v>0</v>
          </cell>
          <cell r="S71">
            <v>108</v>
          </cell>
          <cell r="T71">
            <v>84</v>
          </cell>
          <cell r="U71">
            <v>0.35</v>
          </cell>
          <cell r="V71">
            <v>0.27</v>
          </cell>
          <cell r="W71">
            <v>204</v>
          </cell>
          <cell r="X71">
            <v>156</v>
          </cell>
          <cell r="Y71">
            <v>117</v>
          </cell>
          <cell r="Z71">
            <v>109</v>
          </cell>
          <cell r="AA71">
            <v>27.9</v>
          </cell>
          <cell r="AB71">
            <v>333.6</v>
          </cell>
          <cell r="AC71">
            <v>34.5</v>
          </cell>
          <cell r="AD71">
            <v>37.799999999999997</v>
          </cell>
          <cell r="AE71">
            <v>0.99</v>
          </cell>
          <cell r="AF71">
            <v>1.66</v>
          </cell>
          <cell r="AG71">
            <v>1.51</v>
          </cell>
          <cell r="AH71">
            <v>1.26</v>
          </cell>
          <cell r="AI71">
            <v>15.9</v>
          </cell>
          <cell r="AJ71">
            <v>29.6</v>
          </cell>
          <cell r="AK71">
            <v>38.299999999999997</v>
          </cell>
          <cell r="AL71">
            <v>47.5</v>
          </cell>
          <cell r="AM71">
            <v>50.3</v>
          </cell>
          <cell r="AN71">
            <v>25.5</v>
          </cell>
          <cell r="AO71">
            <v>26.1</v>
          </cell>
          <cell r="AP71">
            <v>31.8</v>
          </cell>
          <cell r="AQ71">
            <v>35</v>
          </cell>
          <cell r="AR71">
            <v>1051</v>
          </cell>
          <cell r="AS71">
            <v>1836</v>
          </cell>
          <cell r="AT71">
            <v>1129</v>
          </cell>
          <cell r="AU71">
            <v>37</v>
          </cell>
          <cell r="AV71">
            <v>1319</v>
          </cell>
          <cell r="AW71">
            <v>1514</v>
          </cell>
          <cell r="AX71">
            <v>532</v>
          </cell>
          <cell r="AY71">
            <v>107.88</v>
          </cell>
          <cell r="AZ71">
            <v>113.75</v>
          </cell>
          <cell r="BA71">
            <v>1114.7</v>
          </cell>
          <cell r="BB71">
            <v>118.86</v>
          </cell>
          <cell r="BC71">
            <v>47</v>
          </cell>
          <cell r="BD71">
            <v>40</v>
          </cell>
          <cell r="BE71">
            <v>39</v>
          </cell>
          <cell r="BF71">
            <v>35</v>
          </cell>
          <cell r="BG71">
            <v>5.9</v>
          </cell>
          <cell r="BH71">
            <v>3.4</v>
          </cell>
          <cell r="BI71">
            <v>6.9</v>
          </cell>
          <cell r="BJ71">
            <v>5.6</v>
          </cell>
        </row>
        <row r="72">
          <cell r="A72">
            <v>13154445</v>
          </cell>
          <cell r="B72">
            <v>2</v>
          </cell>
          <cell r="C72" t="str">
            <v>右三肝切除术+肝静脉修补术+下腔静脉修补术+膈肌修补术</v>
          </cell>
          <cell r="D72">
            <v>13154445</v>
          </cell>
          <cell r="E72">
            <v>2</v>
          </cell>
          <cell r="F72" t="str">
            <v>39</v>
          </cell>
          <cell r="G72" t="str">
            <v>肝脏恶性肿瘤,  TACE术后  胆囊结石  2型糖尿病                                  ,肝恶性肿瘤</v>
          </cell>
          <cell r="H72" t="str">
            <v>/</v>
          </cell>
          <cell r="I72" t="str">
            <v>160</v>
          </cell>
          <cell r="J72" t="str">
            <v>67</v>
          </cell>
          <cell r="K72">
            <v>0</v>
          </cell>
          <cell r="L72">
            <v>1</v>
          </cell>
          <cell r="M72">
            <v>0</v>
          </cell>
          <cell r="N72">
            <v>0</v>
          </cell>
          <cell r="O72">
            <v>0</v>
          </cell>
          <cell r="P72">
            <v>0</v>
          </cell>
          <cell r="Q72">
            <v>0</v>
          </cell>
          <cell r="R72">
            <v>0</v>
          </cell>
          <cell r="S72">
            <v>142</v>
          </cell>
          <cell r="T72">
            <v>135</v>
          </cell>
          <cell r="U72">
            <v>0.46</v>
          </cell>
          <cell r="V72">
            <v>0.43</v>
          </cell>
          <cell r="W72">
            <v>73</v>
          </cell>
          <cell r="X72">
            <v>94</v>
          </cell>
          <cell r="Y72">
            <v>93</v>
          </cell>
          <cell r="Z72">
            <v>65</v>
          </cell>
          <cell r="AA72">
            <v>27.1</v>
          </cell>
          <cell r="AB72">
            <v>27.8</v>
          </cell>
          <cell r="AC72">
            <v>28.1</v>
          </cell>
          <cell r="AD72"/>
          <cell r="AE72">
            <v>1.08</v>
          </cell>
          <cell r="AF72">
            <v>1.38</v>
          </cell>
          <cell r="AG72">
            <v>1.38</v>
          </cell>
          <cell r="AH72"/>
          <cell r="AI72">
            <v>14.7</v>
          </cell>
          <cell r="AJ72">
            <v>49.9</v>
          </cell>
          <cell r="AK72">
            <v>44.3</v>
          </cell>
          <cell r="AL72">
            <v>39.6</v>
          </cell>
          <cell r="AM72">
            <v>46.7</v>
          </cell>
          <cell r="AN72">
            <v>34.4</v>
          </cell>
          <cell r="AO72">
            <v>43.1</v>
          </cell>
          <cell r="AP72">
            <v>39</v>
          </cell>
          <cell r="AQ72">
            <v>24</v>
          </cell>
          <cell r="AR72">
            <v>226</v>
          </cell>
          <cell r="AS72">
            <v>186</v>
          </cell>
          <cell r="AT72">
            <v>103</v>
          </cell>
          <cell r="AU72">
            <v>34</v>
          </cell>
          <cell r="AV72">
            <v>245</v>
          </cell>
          <cell r="AW72">
            <v>171</v>
          </cell>
          <cell r="AX72">
            <v>87</v>
          </cell>
          <cell r="AY72">
            <v>108.11</v>
          </cell>
          <cell r="AZ72">
            <v>111.56</v>
          </cell>
          <cell r="BA72">
            <v>117.96</v>
          </cell>
          <cell r="BB72">
            <v>109.44</v>
          </cell>
          <cell r="BC72">
            <v>68</v>
          </cell>
          <cell r="BD72">
            <v>63</v>
          </cell>
          <cell r="BE72">
            <v>55</v>
          </cell>
          <cell r="BF72">
            <v>66</v>
          </cell>
          <cell r="BG72">
            <v>3.8</v>
          </cell>
          <cell r="BH72">
            <v>5.4</v>
          </cell>
          <cell r="BI72">
            <v>4.5999999999999996</v>
          </cell>
          <cell r="BJ72">
            <v>5.0999999999999996</v>
          </cell>
        </row>
        <row r="73">
          <cell r="A73">
            <v>17073539</v>
          </cell>
          <cell r="B73">
            <v>2</v>
          </cell>
          <cell r="C73" t="str">
            <v>右半肝切除+肠粘连松解+腔静脉修补+膈肌修补+胆道探查+胆总管切开取石+T管引流+术中胆道镜取石术。</v>
          </cell>
          <cell r="D73">
            <v>17073539</v>
          </cell>
          <cell r="E73">
            <v>1</v>
          </cell>
          <cell r="F73" t="str">
            <v>79</v>
          </cell>
          <cell r="G73" t="str">
            <v>1.肝内胆管结石伴慢性胆管炎 、2.胆总管结石伴胆管炎、3.T管引流术后、4.短阵房性心动过速、5.室性早搏、6.房性早搏、7.冠脉LAD轻度狭窄、8.冠脉LCX中度狭窄、9.冠脉RCA中度狭窄、10.肝部分切除术后 、11.胆囊切除术后 、12.高血压 、13.双肺结节：炎性、14.肺部感染、15.左肾结石术后、16.新型冠状病毒感染（非重型）</v>
          </cell>
          <cell r="H73" t="str">
            <v>/</v>
          </cell>
          <cell r="I73" t="str">
            <v>159</v>
          </cell>
          <cell r="J73" t="str">
            <v>52</v>
          </cell>
          <cell r="K73">
            <v>1</v>
          </cell>
          <cell r="L73">
            <v>0</v>
          </cell>
          <cell r="M73">
            <v>0</v>
          </cell>
          <cell r="N73">
            <v>1</v>
          </cell>
          <cell r="O73">
            <v>0</v>
          </cell>
          <cell r="P73">
            <v>0</v>
          </cell>
          <cell r="Q73">
            <v>0</v>
          </cell>
          <cell r="R73">
            <v>0</v>
          </cell>
          <cell r="S73">
            <v>145</v>
          </cell>
          <cell r="T73">
            <v>128</v>
          </cell>
          <cell r="U73">
            <v>0.44</v>
          </cell>
          <cell r="V73">
            <v>0.4</v>
          </cell>
          <cell r="W73">
            <v>145</v>
          </cell>
          <cell r="X73">
            <v>143</v>
          </cell>
          <cell r="Y73">
            <v>89</v>
          </cell>
          <cell r="Z73">
            <v>81</v>
          </cell>
          <cell r="AA73">
            <v>29.1</v>
          </cell>
          <cell r="AB73">
            <v>35.9</v>
          </cell>
          <cell r="AC73"/>
          <cell r="AD73"/>
          <cell r="AE73">
            <v>1.04</v>
          </cell>
          <cell r="AF73">
            <v>1.3</v>
          </cell>
          <cell r="AG73"/>
          <cell r="AH73"/>
          <cell r="AI73">
            <v>14</v>
          </cell>
          <cell r="AJ73">
            <v>31</v>
          </cell>
          <cell r="AK73">
            <v>27.6</v>
          </cell>
          <cell r="AL73">
            <v>35.700000000000003</v>
          </cell>
          <cell r="AM73">
            <v>48.4</v>
          </cell>
          <cell r="AN73">
            <v>30.2</v>
          </cell>
          <cell r="AO73">
            <v>353</v>
          </cell>
          <cell r="AP73">
            <v>32.4</v>
          </cell>
          <cell r="AQ73">
            <v>24</v>
          </cell>
          <cell r="AR73">
            <v>764</v>
          </cell>
          <cell r="AS73">
            <v>1007</v>
          </cell>
          <cell r="AT73">
            <v>801</v>
          </cell>
          <cell r="AU73">
            <v>29</v>
          </cell>
          <cell r="AV73">
            <v>807</v>
          </cell>
          <cell r="AW73">
            <v>881</v>
          </cell>
          <cell r="AX73">
            <v>453</v>
          </cell>
          <cell r="AY73">
            <v>106.83</v>
          </cell>
          <cell r="AZ73">
            <v>93.82</v>
          </cell>
          <cell r="BA73">
            <v>93.85</v>
          </cell>
          <cell r="BB73">
            <v>106.09</v>
          </cell>
          <cell r="BC73">
            <v>59</v>
          </cell>
          <cell r="BD73">
            <v>80</v>
          </cell>
          <cell r="BE73">
            <v>80</v>
          </cell>
          <cell r="BF73">
            <v>60</v>
          </cell>
          <cell r="BG73">
            <v>7.3</v>
          </cell>
          <cell r="BH73">
            <v>6.1</v>
          </cell>
          <cell r="BI73">
            <v>6</v>
          </cell>
          <cell r="BJ73">
            <v>5.4</v>
          </cell>
        </row>
        <row r="74">
          <cell r="A74">
            <v>18341158</v>
          </cell>
          <cell r="B74">
            <v>2</v>
          </cell>
          <cell r="C74" t="str">
            <v>左半肝切除、胆囊切除、胆总管探查、胆总管切开取石、门静脉修补、腔静脉修补、肝门胆管成形术。</v>
          </cell>
          <cell r="D74">
            <v>18341158</v>
          </cell>
          <cell r="E74">
            <v>2</v>
          </cell>
          <cell r="F74" t="str">
            <v>49</v>
          </cell>
          <cell r="G74" t="str">
            <v>梗阻性黄疸  肝内外胆管结石伴胆管炎  急性胰腺炎  肝功能异常  凝血功能异常  轻度贫血  肝囊肿  胃肠功能紊乱  肺部感染                        ,急性胰腺炎</v>
          </cell>
          <cell r="H74" t="str">
            <v>/</v>
          </cell>
          <cell r="I74" t="str">
            <v>155</v>
          </cell>
          <cell r="J74">
            <v>52</v>
          </cell>
          <cell r="K74">
            <v>0</v>
          </cell>
          <cell r="L74">
            <v>0</v>
          </cell>
          <cell r="M74">
            <v>0</v>
          </cell>
          <cell r="N74">
            <v>0</v>
          </cell>
          <cell r="O74">
            <v>0</v>
          </cell>
          <cell r="P74">
            <v>0</v>
          </cell>
          <cell r="Q74">
            <v>0</v>
          </cell>
          <cell r="R74">
            <v>0</v>
          </cell>
          <cell r="S74">
            <v>152</v>
          </cell>
          <cell r="T74">
            <v>137</v>
          </cell>
          <cell r="U74">
            <v>0.44</v>
          </cell>
          <cell r="V74">
            <v>0.4</v>
          </cell>
          <cell r="W74">
            <v>211</v>
          </cell>
          <cell r="X74">
            <v>199</v>
          </cell>
          <cell r="Y74"/>
          <cell r="Z74">
            <v>179</v>
          </cell>
          <cell r="AA74">
            <v>27</v>
          </cell>
          <cell r="AB74">
            <v>25.7</v>
          </cell>
          <cell r="AC74"/>
          <cell r="AD74">
            <v>27.1</v>
          </cell>
          <cell r="AE74">
            <v>1.01</v>
          </cell>
          <cell r="AF74">
            <v>1.1200000000000001</v>
          </cell>
          <cell r="AG74"/>
          <cell r="AH74">
            <v>1.0900000000000001</v>
          </cell>
          <cell r="AI74">
            <v>8</v>
          </cell>
          <cell r="AJ74">
            <v>9.6999999999999993</v>
          </cell>
          <cell r="AK74"/>
          <cell r="AL74">
            <v>25.4</v>
          </cell>
          <cell r="AM74">
            <v>44.9</v>
          </cell>
          <cell r="AN74">
            <v>41.8</v>
          </cell>
          <cell r="AO74"/>
          <cell r="AP74">
            <v>39.799999999999997</v>
          </cell>
          <cell r="AQ74">
            <v>30</v>
          </cell>
          <cell r="AR74">
            <v>57</v>
          </cell>
          <cell r="AS74"/>
          <cell r="AT74">
            <v>104</v>
          </cell>
          <cell r="AU74">
            <v>23</v>
          </cell>
          <cell r="AV74">
            <v>49</v>
          </cell>
          <cell r="AW74"/>
          <cell r="AX74">
            <v>51</v>
          </cell>
          <cell r="AY74">
            <v>94.22</v>
          </cell>
          <cell r="AZ74">
            <v>108.15</v>
          </cell>
          <cell r="BA74"/>
          <cell r="BB74">
            <v>94.22</v>
          </cell>
          <cell r="BC74">
            <v>86</v>
          </cell>
          <cell r="BD74">
            <v>74</v>
          </cell>
          <cell r="BE74"/>
          <cell r="BF74">
            <v>87</v>
          </cell>
          <cell r="BG74">
            <v>4.9000000000000004</v>
          </cell>
          <cell r="BH74">
            <v>2.8</v>
          </cell>
          <cell r="BI74"/>
          <cell r="BJ74">
            <v>2.2000000000000002</v>
          </cell>
        </row>
        <row r="75">
          <cell r="A75">
            <v>18583467</v>
          </cell>
          <cell r="B75">
            <v>2</v>
          </cell>
          <cell r="C75" t="str">
            <v>VIII段肝切除+VI段肝癌切除+粘连松解+腔静脉修补+肝静脉修补术</v>
          </cell>
          <cell r="D75">
            <v>18583467</v>
          </cell>
          <cell r="E75">
            <v>1</v>
          </cell>
          <cell r="F75" t="str">
            <v>53</v>
          </cell>
          <cell r="G75" t="str">
            <v>左半结肠癌根治术后肝脏转移术后（Ⅳ期）  双肺小结节：转移？  中下腹切口疝修补术后  化疗后骨髓抑制（血小板II度降低）  高脂血症                                ,结肠恶性肿瘤</v>
          </cell>
          <cell r="H75" t="str">
            <v>/</v>
          </cell>
          <cell r="I75" t="str">
            <v>160</v>
          </cell>
          <cell r="J75" t="str">
            <v>61</v>
          </cell>
          <cell r="K75">
            <v>0</v>
          </cell>
          <cell r="L75">
            <v>0</v>
          </cell>
          <cell r="M75">
            <v>0</v>
          </cell>
          <cell r="N75">
            <v>0</v>
          </cell>
          <cell r="O75">
            <v>0</v>
          </cell>
          <cell r="P75">
            <v>0</v>
          </cell>
          <cell r="Q75">
            <v>0</v>
          </cell>
          <cell r="R75">
            <v>0</v>
          </cell>
          <cell r="S75">
            <v>150</v>
          </cell>
          <cell r="T75">
            <v>122</v>
          </cell>
          <cell r="U75">
            <v>0.47</v>
          </cell>
          <cell r="V75">
            <v>0.39</v>
          </cell>
          <cell r="W75">
            <v>172</v>
          </cell>
          <cell r="X75">
            <v>149</v>
          </cell>
          <cell r="Y75">
            <v>106</v>
          </cell>
          <cell r="Z75">
            <v>89</v>
          </cell>
          <cell r="AA75">
            <v>31.6</v>
          </cell>
          <cell r="AB75">
            <v>36.299999999999997</v>
          </cell>
          <cell r="AC75">
            <v>40.700000000000003</v>
          </cell>
          <cell r="AD75">
            <v>36</v>
          </cell>
          <cell r="AE75">
            <v>1.08</v>
          </cell>
          <cell r="AF75">
            <v>1.47</v>
          </cell>
          <cell r="AG75">
            <v>1.3</v>
          </cell>
          <cell r="AH75">
            <v>1.1200000000000001</v>
          </cell>
          <cell r="AI75">
            <v>14.9</v>
          </cell>
          <cell r="AJ75">
            <v>27.5</v>
          </cell>
          <cell r="AK75">
            <v>18.2</v>
          </cell>
          <cell r="AL75">
            <v>14.7</v>
          </cell>
          <cell r="AM75">
            <v>42.8</v>
          </cell>
          <cell r="AN75">
            <v>30.4</v>
          </cell>
          <cell r="AO75">
            <v>32.4</v>
          </cell>
          <cell r="AP75">
            <v>37.799999999999997</v>
          </cell>
          <cell r="AQ75">
            <v>134</v>
          </cell>
          <cell r="AR75">
            <v>359</v>
          </cell>
          <cell r="AS75">
            <v>247</v>
          </cell>
          <cell r="AT75">
            <v>154</v>
          </cell>
          <cell r="AU75">
            <v>53</v>
          </cell>
          <cell r="AV75">
            <v>276</v>
          </cell>
          <cell r="AW75">
            <v>103</v>
          </cell>
          <cell r="AX75">
            <v>41</v>
          </cell>
          <cell r="AY75">
            <v>124.68</v>
          </cell>
          <cell r="AZ75">
            <v>119.26</v>
          </cell>
          <cell r="BA75">
            <v>128.54</v>
          </cell>
          <cell r="BB75">
            <v>130.19999999999999</v>
          </cell>
          <cell r="BC75">
            <v>70</v>
          </cell>
          <cell r="BD75">
            <v>78</v>
          </cell>
          <cell r="BE75">
            <v>65</v>
          </cell>
          <cell r="BF75">
            <v>63</v>
          </cell>
          <cell r="BG75">
            <v>5.5</v>
          </cell>
          <cell r="BH75">
            <v>3.3</v>
          </cell>
          <cell r="BI75">
            <v>3.6</v>
          </cell>
          <cell r="BJ75">
            <v>3.2</v>
          </cell>
        </row>
        <row r="76">
          <cell r="A76">
            <v>18738874</v>
          </cell>
          <cell r="B76">
            <v>2</v>
          </cell>
          <cell r="C76" t="str">
            <v>中肝切除+肝门胆管成形+胆总管病损切除+胆总管切开取石+术中胆道镜探查取石+肠粘连松解+门静脉修补+T管引流</v>
          </cell>
          <cell r="D76">
            <v>18738874</v>
          </cell>
          <cell r="E76">
            <v>2</v>
          </cell>
          <cell r="F76" t="str">
            <v>64</v>
          </cell>
          <cell r="G76" t="str">
            <v>,肝胆管结石,肝胆管结石</v>
          </cell>
          <cell r="H76" t="str">
            <v>/</v>
          </cell>
          <cell r="I76" t="str">
            <v>160</v>
          </cell>
          <cell r="J76" t="str">
            <v>65</v>
          </cell>
          <cell r="K76">
            <v>0</v>
          </cell>
          <cell r="L76">
            <v>0</v>
          </cell>
          <cell r="M76">
            <v>0</v>
          </cell>
          <cell r="N76">
            <v>0</v>
          </cell>
          <cell r="O76">
            <v>0</v>
          </cell>
          <cell r="P76">
            <v>0</v>
          </cell>
          <cell r="Q76">
            <v>0</v>
          </cell>
          <cell r="R76">
            <v>0</v>
          </cell>
          <cell r="S76">
            <v>145</v>
          </cell>
          <cell r="T76">
            <v>98</v>
          </cell>
          <cell r="U76">
            <v>0.45</v>
          </cell>
          <cell r="V76">
            <v>0.31</v>
          </cell>
          <cell r="W76">
            <v>112</v>
          </cell>
          <cell r="X76">
            <v>104</v>
          </cell>
          <cell r="Y76"/>
          <cell r="Z76">
            <v>77</v>
          </cell>
          <cell r="AA76">
            <v>28.2</v>
          </cell>
          <cell r="AB76">
            <v>27.9</v>
          </cell>
          <cell r="AC76"/>
          <cell r="AD76">
            <v>34.299999999999997</v>
          </cell>
          <cell r="AE76">
            <v>0.98</v>
          </cell>
          <cell r="AF76">
            <v>1.26</v>
          </cell>
          <cell r="AG76"/>
          <cell r="AH76">
            <v>1.26</v>
          </cell>
          <cell r="AI76">
            <v>15.5</v>
          </cell>
          <cell r="AJ76">
            <v>21</v>
          </cell>
          <cell r="AK76"/>
          <cell r="AL76">
            <v>45</v>
          </cell>
          <cell r="AM76">
            <v>44.1</v>
          </cell>
          <cell r="AN76">
            <v>27.1</v>
          </cell>
          <cell r="AO76"/>
          <cell r="AP76">
            <v>36.1</v>
          </cell>
          <cell r="AQ76">
            <v>129</v>
          </cell>
          <cell r="AR76">
            <v>291</v>
          </cell>
          <cell r="AS76"/>
          <cell r="AT76">
            <v>134</v>
          </cell>
          <cell r="AU76">
            <v>145</v>
          </cell>
          <cell r="AV76">
            <v>390</v>
          </cell>
          <cell r="AW76"/>
          <cell r="AX76">
            <v>93</v>
          </cell>
          <cell r="AY76">
            <v>95.04</v>
          </cell>
          <cell r="AZ76">
            <v>92.45</v>
          </cell>
          <cell r="BA76"/>
          <cell r="BB76">
            <v>101.06</v>
          </cell>
          <cell r="BC76">
            <v>72</v>
          </cell>
          <cell r="BD76">
            <v>77</v>
          </cell>
          <cell r="BE76"/>
          <cell r="BF76">
            <v>62</v>
          </cell>
          <cell r="BG76">
            <v>5.3</v>
          </cell>
          <cell r="BH76">
            <v>4.3</v>
          </cell>
          <cell r="BI76"/>
          <cell r="BJ76">
            <v>3.8</v>
          </cell>
        </row>
        <row r="77">
          <cell r="A77">
            <v>18748920</v>
          </cell>
          <cell r="B77">
            <v>2</v>
          </cell>
          <cell r="C77" t="str">
            <v>左半肝切除+胆囊切除+胆道探查+肠粘连松解+肝门胆管成形+术中胆道镜探查</v>
          </cell>
          <cell r="D77">
            <v>18748920</v>
          </cell>
          <cell r="E77">
            <v>1</v>
          </cell>
          <cell r="F77" t="str">
            <v>70</v>
          </cell>
          <cell r="G77" t="str">
            <v>肝内外胆管结石伴扩张慢性胆管炎  肺部感染  高血压3级很高危  脑梗塞（恢复期）  双肾囊肿  前列腺肿大                              ,胆管结石</v>
          </cell>
          <cell r="H77" t="str">
            <v>/</v>
          </cell>
          <cell r="I77" t="str">
            <v>165</v>
          </cell>
          <cell r="J77" t="str">
            <v>56</v>
          </cell>
          <cell r="K77">
            <v>1</v>
          </cell>
          <cell r="L77">
            <v>0</v>
          </cell>
          <cell r="M77">
            <v>0</v>
          </cell>
          <cell r="N77">
            <v>0</v>
          </cell>
          <cell r="O77">
            <v>1</v>
          </cell>
          <cell r="P77">
            <v>0</v>
          </cell>
          <cell r="Q77">
            <v>0</v>
          </cell>
          <cell r="R77">
            <v>0</v>
          </cell>
          <cell r="S77">
            <v>115</v>
          </cell>
          <cell r="T77">
            <v>82</v>
          </cell>
          <cell r="U77">
            <v>0.38</v>
          </cell>
          <cell r="V77">
            <v>0.27</v>
          </cell>
          <cell r="W77">
            <v>53</v>
          </cell>
          <cell r="X77">
            <v>40</v>
          </cell>
          <cell r="Y77"/>
          <cell r="Z77">
            <v>42</v>
          </cell>
          <cell r="AA77">
            <v>28</v>
          </cell>
          <cell r="AB77">
            <v>35.5</v>
          </cell>
          <cell r="AC77"/>
          <cell r="AD77">
            <v>33.799999999999997</v>
          </cell>
          <cell r="AE77">
            <v>0.97</v>
          </cell>
          <cell r="AF77">
            <v>1.24</v>
          </cell>
          <cell r="AG77"/>
          <cell r="AH77">
            <v>1.05</v>
          </cell>
          <cell r="AI77">
            <v>11.8</v>
          </cell>
          <cell r="AJ77">
            <v>15</v>
          </cell>
          <cell r="AK77"/>
          <cell r="AL77">
            <v>9.8000000000000007</v>
          </cell>
          <cell r="AM77">
            <v>40.299999999999997</v>
          </cell>
          <cell r="AN77">
            <v>25.9</v>
          </cell>
          <cell r="AO77"/>
          <cell r="AP77">
            <v>37.299999999999997</v>
          </cell>
          <cell r="AQ77">
            <v>10</v>
          </cell>
          <cell r="AR77">
            <v>84</v>
          </cell>
          <cell r="AS77"/>
          <cell r="AT77">
            <v>46</v>
          </cell>
          <cell r="AU77">
            <v>14</v>
          </cell>
          <cell r="AV77">
            <v>130</v>
          </cell>
          <cell r="AW77"/>
          <cell r="AX77">
            <v>25</v>
          </cell>
          <cell r="AY77">
            <v>80.12</v>
          </cell>
          <cell r="AZ77">
            <v>86.86</v>
          </cell>
          <cell r="BA77"/>
          <cell r="BB77">
            <v>91.2</v>
          </cell>
          <cell r="BC77">
            <v>65</v>
          </cell>
          <cell r="BD77">
            <v>58</v>
          </cell>
          <cell r="BE77"/>
          <cell r="BF77">
            <v>50</v>
          </cell>
          <cell r="BG77">
            <v>5.8</v>
          </cell>
          <cell r="BH77">
            <v>5.2</v>
          </cell>
          <cell r="BI77"/>
          <cell r="BJ77">
            <v>2.9</v>
          </cell>
        </row>
        <row r="78">
          <cell r="A78">
            <v>18878227</v>
          </cell>
          <cell r="B78">
            <v>2</v>
          </cell>
          <cell r="C78" t="str">
            <v>肝门部胆管癌根治术+右半肝切除+肝门胆管成形+胆囊切除术+门静脉切除重建+下腔静脉修补+尾叶切除术</v>
          </cell>
          <cell r="D78">
            <v>18878227</v>
          </cell>
          <cell r="E78">
            <v>1</v>
          </cell>
          <cell r="F78" t="str">
            <v>49</v>
          </cell>
          <cell r="G78" t="str">
            <v>急性上消化道大出血：食管胃底静脉曲张破裂出血  IV型肝门部胆管腺癌术后复发伴肾上腺转移？  脓毒症（革兰阴性杆菌）  左侧颞叶血管畸形？  高血压病3级很高危  重度失血性贫血  右侧肾上腺结节：转移瘤？其他  结肠多发小憩室  双肾囊肿                        ,急性上消化道出血,急性上消化道出血,食管胃底静脉曲张破裂出血,肝门胆管恶性肿瘤,革兰阴性杆菌败血症,肝功能异常,高血压3级</v>
          </cell>
          <cell r="H78" t="str">
            <v>/</v>
          </cell>
          <cell r="I78" t="str">
            <v>171</v>
          </cell>
          <cell r="J78" t="str">
            <v>80</v>
          </cell>
          <cell r="K78">
            <v>1</v>
          </cell>
          <cell r="L78">
            <v>0</v>
          </cell>
          <cell r="M78">
            <v>0</v>
          </cell>
          <cell r="N78">
            <v>0</v>
          </cell>
          <cell r="O78">
            <v>0</v>
          </cell>
          <cell r="P78">
            <v>0</v>
          </cell>
          <cell r="Q78">
            <v>0</v>
          </cell>
          <cell r="R78">
            <v>0</v>
          </cell>
          <cell r="S78">
            <v>175</v>
          </cell>
          <cell r="T78">
            <v>160</v>
          </cell>
          <cell r="U78">
            <v>0.53</v>
          </cell>
          <cell r="V78">
            <v>0.5</v>
          </cell>
          <cell r="W78">
            <v>127</v>
          </cell>
          <cell r="X78">
            <v>106</v>
          </cell>
          <cell r="Y78"/>
          <cell r="Z78">
            <v>89</v>
          </cell>
          <cell r="AA78">
            <v>31.3</v>
          </cell>
          <cell r="AB78">
            <v>32.799999999999997</v>
          </cell>
          <cell r="AC78"/>
          <cell r="AD78">
            <v>36</v>
          </cell>
          <cell r="AE78">
            <v>1.05</v>
          </cell>
          <cell r="AF78">
            <v>1.3</v>
          </cell>
          <cell r="AG78"/>
          <cell r="AH78">
            <v>1.26</v>
          </cell>
          <cell r="AI78">
            <v>27.1</v>
          </cell>
          <cell r="AJ78">
            <v>42.9</v>
          </cell>
          <cell r="AK78"/>
          <cell r="AL78">
            <v>29.5</v>
          </cell>
          <cell r="AM78">
            <v>42.9</v>
          </cell>
          <cell r="AN78">
            <v>26.7</v>
          </cell>
          <cell r="AO78"/>
          <cell r="AP78">
            <v>33.700000000000003</v>
          </cell>
          <cell r="AQ78">
            <v>82</v>
          </cell>
          <cell r="AR78">
            <v>372</v>
          </cell>
          <cell r="AS78"/>
          <cell r="AT78">
            <v>267</v>
          </cell>
          <cell r="AU78">
            <v>65</v>
          </cell>
          <cell r="AV78">
            <v>401</v>
          </cell>
          <cell r="AW78"/>
          <cell r="AX78">
            <v>131</v>
          </cell>
          <cell r="AY78">
            <v>116.36</v>
          </cell>
          <cell r="AZ78">
            <v>118.71</v>
          </cell>
          <cell r="BA78"/>
          <cell r="BB78">
            <v>120.38</v>
          </cell>
          <cell r="BC78">
            <v>63</v>
          </cell>
          <cell r="BD78">
            <v>60</v>
          </cell>
          <cell r="BE78"/>
          <cell r="BF78">
            <v>58</v>
          </cell>
          <cell r="BG78">
            <v>4.0999999999999996</v>
          </cell>
          <cell r="BH78">
            <v>3.5</v>
          </cell>
          <cell r="BI78"/>
          <cell r="BJ78">
            <v>4.5999999999999996</v>
          </cell>
        </row>
        <row r="79">
          <cell r="A79">
            <v>18893289</v>
          </cell>
          <cell r="B79">
            <v>2</v>
          </cell>
          <cell r="C79" t="str">
            <v>探查+扩大左半肝切除+尾叶切除+门静脉、腔静脉修补+胆囊切除术</v>
          </cell>
          <cell r="D79">
            <v>18893289</v>
          </cell>
          <cell r="E79">
            <v>2</v>
          </cell>
          <cell r="F79" t="str">
            <v>46</v>
          </cell>
          <cell r="G79" t="str">
            <v>肝胆管中－低分化腺癌术后骨转移（pT2bN1M1IV期）  双肺小结：性质？  慢性乙型病毒性肝炎（复治）  胸腔积液  子宫后壁强化结节影，肌瘤？  左侧附件囊性结节影，囊肿？                              ,胆管恶性肿瘤</v>
          </cell>
          <cell r="H79" t="str">
            <v>/</v>
          </cell>
          <cell r="I79" t="str">
            <v>170</v>
          </cell>
          <cell r="J79" t="str">
            <v>59.5</v>
          </cell>
          <cell r="K79">
            <v>0</v>
          </cell>
          <cell r="L79">
            <v>0</v>
          </cell>
          <cell r="M79">
            <v>0</v>
          </cell>
          <cell r="N79">
            <v>0</v>
          </cell>
          <cell r="O79">
            <v>0</v>
          </cell>
          <cell r="P79">
            <v>1</v>
          </cell>
          <cell r="Q79">
            <v>0</v>
          </cell>
          <cell r="R79">
            <v>0</v>
          </cell>
          <cell r="S79">
            <v>127</v>
          </cell>
          <cell r="T79">
            <v>123</v>
          </cell>
          <cell r="U79">
            <v>0.41</v>
          </cell>
          <cell r="V79">
            <v>0.39</v>
          </cell>
          <cell r="W79">
            <v>285</v>
          </cell>
          <cell r="X79">
            <v>271</v>
          </cell>
          <cell r="Y79">
            <v>258</v>
          </cell>
          <cell r="Z79"/>
          <cell r="AA79"/>
          <cell r="AB79"/>
          <cell r="AC79"/>
          <cell r="AD79"/>
          <cell r="AE79"/>
          <cell r="AF79"/>
          <cell r="AG79"/>
          <cell r="AH79"/>
          <cell r="AI79">
            <v>25.8</v>
          </cell>
          <cell r="AJ79">
            <v>13.1</v>
          </cell>
          <cell r="AK79">
            <v>13.2</v>
          </cell>
          <cell r="AL79"/>
          <cell r="AM79">
            <v>33.799999999999997</v>
          </cell>
          <cell r="AN79">
            <v>30.9</v>
          </cell>
          <cell r="AO79">
            <v>32.6</v>
          </cell>
          <cell r="AP79"/>
          <cell r="AQ79">
            <v>33</v>
          </cell>
          <cell r="AR79">
            <v>45</v>
          </cell>
          <cell r="AS79">
            <v>59</v>
          </cell>
          <cell r="AT79"/>
          <cell r="AU79">
            <v>34</v>
          </cell>
          <cell r="AV79">
            <v>48</v>
          </cell>
          <cell r="AW79">
            <v>60</v>
          </cell>
          <cell r="AX79"/>
          <cell r="AY79">
            <v>98.23</v>
          </cell>
          <cell r="AZ79">
            <v>106.59</v>
          </cell>
          <cell r="BA79">
            <v>106.59</v>
          </cell>
          <cell r="BB79"/>
          <cell r="BC79">
            <v>61</v>
          </cell>
          <cell r="BD79">
            <v>50</v>
          </cell>
          <cell r="BE79">
            <v>50</v>
          </cell>
          <cell r="BF79"/>
          <cell r="BG79">
            <v>4.8</v>
          </cell>
          <cell r="BH79">
            <v>4.7</v>
          </cell>
          <cell r="BI79">
            <v>4</v>
          </cell>
          <cell r="BJ79"/>
        </row>
        <row r="80">
          <cell r="A80">
            <v>19203962</v>
          </cell>
          <cell r="B80">
            <v>2</v>
          </cell>
          <cell r="C80" t="str">
            <v>左半肝切除+尾叶切除+胆囊切除+门静脉癌栓取出修补术+腔静脉修补术</v>
          </cell>
          <cell r="D80">
            <v>19203962</v>
          </cell>
          <cell r="E80">
            <v>1</v>
          </cell>
          <cell r="F80" t="str">
            <v>47</v>
          </cell>
          <cell r="G80" t="str">
            <v>肝细胞癌伴门静脉癌栓  慢性乙型病毒性肝炎                                      ,肝细胞癌</v>
          </cell>
          <cell r="H80" t="str">
            <v>/</v>
          </cell>
          <cell r="I80" t="str">
            <v>160</v>
          </cell>
          <cell r="J80" t="str">
            <v>72</v>
          </cell>
          <cell r="K80">
            <v>0</v>
          </cell>
          <cell r="L80">
            <v>0</v>
          </cell>
          <cell r="M80">
            <v>0</v>
          </cell>
          <cell r="N80">
            <v>0</v>
          </cell>
          <cell r="O80">
            <v>0</v>
          </cell>
          <cell r="P80">
            <v>1</v>
          </cell>
          <cell r="Q80">
            <v>0</v>
          </cell>
          <cell r="R80">
            <v>0</v>
          </cell>
          <cell r="S80">
            <v>164</v>
          </cell>
          <cell r="T80">
            <v>145</v>
          </cell>
          <cell r="U80">
            <v>0.52</v>
          </cell>
          <cell r="V80">
            <v>0.45</v>
          </cell>
          <cell r="W80">
            <v>164</v>
          </cell>
          <cell r="X80">
            <v>149</v>
          </cell>
          <cell r="Y80"/>
          <cell r="Z80">
            <v>146</v>
          </cell>
          <cell r="AA80">
            <v>28.8</v>
          </cell>
          <cell r="AB80">
            <v>26.5</v>
          </cell>
          <cell r="AC80"/>
          <cell r="AD80">
            <v>28.3</v>
          </cell>
          <cell r="AE80">
            <v>0.84</v>
          </cell>
          <cell r="AF80">
            <v>1.03</v>
          </cell>
          <cell r="AG80"/>
          <cell r="AH80">
            <v>1.07</v>
          </cell>
          <cell r="AI80">
            <v>11</v>
          </cell>
          <cell r="AJ80">
            <v>33.700000000000003</v>
          </cell>
          <cell r="AK80"/>
          <cell r="AL80">
            <v>33.5</v>
          </cell>
          <cell r="AM80">
            <v>48.7</v>
          </cell>
          <cell r="AN80">
            <v>37.1</v>
          </cell>
          <cell r="AO80"/>
          <cell r="AP80">
            <v>41.5</v>
          </cell>
          <cell r="AQ80">
            <v>26</v>
          </cell>
          <cell r="AR80">
            <v>419</v>
          </cell>
          <cell r="AS80"/>
          <cell r="AT80">
            <v>482</v>
          </cell>
          <cell r="AU80">
            <v>19</v>
          </cell>
          <cell r="AV80">
            <v>307</v>
          </cell>
          <cell r="AW80"/>
          <cell r="AX80">
            <v>163</v>
          </cell>
          <cell r="AY80">
            <v>65.94</v>
          </cell>
          <cell r="AZ80">
            <v>95.84</v>
          </cell>
          <cell r="BA80"/>
          <cell r="BB80">
            <v>75.930000000000007</v>
          </cell>
          <cell r="BC80">
            <v>109</v>
          </cell>
          <cell r="BD80">
            <v>109</v>
          </cell>
          <cell r="BE80"/>
          <cell r="BF80">
            <v>97</v>
          </cell>
          <cell r="BG80">
            <v>7</v>
          </cell>
          <cell r="BH80">
            <v>4.4000000000000004</v>
          </cell>
          <cell r="BI80"/>
          <cell r="BJ80">
            <v>3.5</v>
          </cell>
        </row>
        <row r="81">
          <cell r="A81">
            <v>19219211</v>
          </cell>
          <cell r="B81">
            <v>2</v>
          </cell>
          <cell r="C81" t="str">
            <v>2型中肝切除+右肝静脉修补成形术+胆囊切除术</v>
          </cell>
          <cell r="D81">
            <v>19219211</v>
          </cell>
          <cell r="E81">
            <v>2</v>
          </cell>
          <cell r="F81" t="str">
            <v>46</v>
          </cell>
          <cell r="G81" t="str">
            <v>肝癌术后复发  肝硬化  慢性乙肝（复诊）                                    ,肝细胞癌,肝恶性肿瘤,肝硬化</v>
          </cell>
          <cell r="H81" t="str">
            <v>/</v>
          </cell>
          <cell r="I81" t="str">
            <v>158</v>
          </cell>
          <cell r="J81" t="str">
            <v>64</v>
          </cell>
          <cell r="K81">
            <v>0</v>
          </cell>
          <cell r="L81">
            <v>0</v>
          </cell>
          <cell r="M81">
            <v>0</v>
          </cell>
          <cell r="N81">
            <v>0</v>
          </cell>
          <cell r="O81">
            <v>0</v>
          </cell>
          <cell r="P81">
            <v>1</v>
          </cell>
          <cell r="Q81">
            <v>0</v>
          </cell>
          <cell r="R81">
            <v>1</v>
          </cell>
          <cell r="S81">
            <v>133</v>
          </cell>
          <cell r="T81">
            <v>107</v>
          </cell>
          <cell r="U81">
            <v>0.41</v>
          </cell>
          <cell r="V81">
            <v>0.33</v>
          </cell>
          <cell r="W81">
            <v>312</v>
          </cell>
          <cell r="X81">
            <v>169</v>
          </cell>
          <cell r="Y81"/>
          <cell r="Z81">
            <v>153</v>
          </cell>
          <cell r="AA81">
            <v>25.6</v>
          </cell>
          <cell r="AB81">
            <v>25.5</v>
          </cell>
          <cell r="AC81"/>
          <cell r="AD81">
            <v>30.8</v>
          </cell>
          <cell r="AE81">
            <v>1.04</v>
          </cell>
          <cell r="AF81">
            <v>1.18</v>
          </cell>
          <cell r="AG81"/>
          <cell r="AH81">
            <v>1.29</v>
          </cell>
          <cell r="AI81">
            <v>15.5</v>
          </cell>
          <cell r="AJ81">
            <v>32.299999999999997</v>
          </cell>
          <cell r="AK81"/>
          <cell r="AL81">
            <v>47.6</v>
          </cell>
          <cell r="AM81">
            <v>38.799999999999997</v>
          </cell>
          <cell r="AN81">
            <v>24.9</v>
          </cell>
          <cell r="AO81"/>
          <cell r="AP81">
            <v>29.7</v>
          </cell>
          <cell r="AQ81">
            <v>33</v>
          </cell>
          <cell r="AR81">
            <v>565</v>
          </cell>
          <cell r="AS81"/>
          <cell r="AT81">
            <v>377</v>
          </cell>
          <cell r="AU81">
            <v>34</v>
          </cell>
          <cell r="AV81">
            <v>682</v>
          </cell>
          <cell r="AW81"/>
          <cell r="AX81">
            <v>154</v>
          </cell>
          <cell r="AY81">
            <v>108.22</v>
          </cell>
          <cell r="AZ81">
            <v>117.91</v>
          </cell>
          <cell r="BA81"/>
          <cell r="BB81">
            <v>117.06</v>
          </cell>
          <cell r="BC81">
            <v>69</v>
          </cell>
          <cell r="BD81">
            <v>56</v>
          </cell>
          <cell r="BE81"/>
          <cell r="BF81">
            <v>57</v>
          </cell>
          <cell r="BG81">
            <v>2.4</v>
          </cell>
          <cell r="BH81">
            <v>3.2</v>
          </cell>
          <cell r="BI81"/>
          <cell r="BJ81">
            <v>2.4</v>
          </cell>
        </row>
        <row r="82">
          <cell r="A82">
            <v>19231027</v>
          </cell>
          <cell r="B82">
            <v>2</v>
          </cell>
          <cell r="C82" t="str">
            <v>左半肝切除+尾叶切除+胆囊切除+门静脉修补+腔静脉修补+肝门胆管成形术</v>
          </cell>
          <cell r="D82">
            <v>19231027</v>
          </cell>
          <cell r="E82">
            <v>1</v>
          </cell>
          <cell r="F82" t="str">
            <v>65</v>
          </cell>
          <cell r="G82" t="str">
            <v>左半肝中~低分化胆管腺癌(T4N0M0)  梗阻性黄疸  原发性高血压  低蛋白血症  电解质紊乱                                ,肝占位性病变,肝占位性病变</v>
          </cell>
          <cell r="H82" t="str">
            <v>/</v>
          </cell>
          <cell r="I82" t="str">
            <v>172</v>
          </cell>
          <cell r="J82">
            <v>87</v>
          </cell>
          <cell r="K82">
            <v>1</v>
          </cell>
          <cell r="L82">
            <v>0</v>
          </cell>
          <cell r="M82">
            <v>0</v>
          </cell>
          <cell r="N82">
            <v>0</v>
          </cell>
          <cell r="O82">
            <v>0</v>
          </cell>
          <cell r="P82">
            <v>0</v>
          </cell>
          <cell r="Q82">
            <v>0</v>
          </cell>
          <cell r="R82">
            <v>0</v>
          </cell>
          <cell r="S82">
            <v>142</v>
          </cell>
          <cell r="T82">
            <v>98</v>
          </cell>
          <cell r="U82">
            <v>0.43</v>
          </cell>
          <cell r="V82">
            <v>0.3</v>
          </cell>
          <cell r="W82">
            <v>184</v>
          </cell>
          <cell r="X82">
            <v>177</v>
          </cell>
          <cell r="Y82">
            <v>119</v>
          </cell>
          <cell r="Z82">
            <v>122</v>
          </cell>
          <cell r="AA82">
            <v>27.3</v>
          </cell>
          <cell r="AB82">
            <v>25.8</v>
          </cell>
          <cell r="AC82">
            <v>27</v>
          </cell>
          <cell r="AD82">
            <v>29.6</v>
          </cell>
          <cell r="AE82">
            <v>0.91</v>
          </cell>
          <cell r="AF82">
            <v>1.07</v>
          </cell>
          <cell r="AG82">
            <v>1.0900000000000001</v>
          </cell>
          <cell r="AH82">
            <v>1.0900000000000001</v>
          </cell>
          <cell r="AI82">
            <v>8.6999999999999993</v>
          </cell>
          <cell r="AJ82">
            <v>11.5</v>
          </cell>
          <cell r="AK82">
            <v>14.5</v>
          </cell>
          <cell r="AL82">
            <v>14.5</v>
          </cell>
          <cell r="AM82">
            <v>46.8</v>
          </cell>
          <cell r="AN82">
            <v>28.7</v>
          </cell>
          <cell r="AO82">
            <v>37.700000000000003</v>
          </cell>
          <cell r="AP82">
            <v>40.9</v>
          </cell>
          <cell r="AQ82">
            <v>35</v>
          </cell>
          <cell r="AR82">
            <v>807</v>
          </cell>
          <cell r="AS82">
            <v>569</v>
          </cell>
          <cell r="AT82">
            <v>418</v>
          </cell>
          <cell r="AU82">
            <v>48</v>
          </cell>
          <cell r="AV82">
            <v>1132</v>
          </cell>
          <cell r="AW82">
            <v>456</v>
          </cell>
          <cell r="AX82">
            <v>230</v>
          </cell>
          <cell r="AY82">
            <v>92.94</v>
          </cell>
          <cell r="AZ82">
            <v>92.94</v>
          </cell>
          <cell r="BA82">
            <v>95.71</v>
          </cell>
          <cell r="BB82">
            <v>99.93</v>
          </cell>
          <cell r="BC82">
            <v>62</v>
          </cell>
          <cell r="BD82">
            <v>62</v>
          </cell>
          <cell r="BE82">
            <v>57</v>
          </cell>
          <cell r="BF82">
            <v>50</v>
          </cell>
          <cell r="BG82">
            <v>12.3</v>
          </cell>
          <cell r="BH82">
            <v>6.6</v>
          </cell>
          <cell r="BI82">
            <v>5.2</v>
          </cell>
          <cell r="BJ82">
            <v>4.2</v>
          </cell>
        </row>
        <row r="83">
          <cell r="A83">
            <v>19287409</v>
          </cell>
          <cell r="B83">
            <v>2</v>
          </cell>
          <cell r="C83" t="str">
            <v>右半肝切除，左肝癌切除，门静脉取癌栓，腔静脉修补，肠粘连松解术</v>
          </cell>
          <cell r="D83">
            <v>19287409</v>
          </cell>
          <cell r="E83">
            <v>1</v>
          </cell>
          <cell r="F83" t="str">
            <v>61</v>
          </cell>
          <cell r="G83" t="str">
            <v>原发性肝癌  慢性乙型肝炎  原发性高血压2级高危组。                                    ,肝细胞癌</v>
          </cell>
          <cell r="H83" t="str">
            <v>/</v>
          </cell>
          <cell r="I83" t="str">
            <v>160</v>
          </cell>
          <cell r="J83" t="str">
            <v>65</v>
          </cell>
          <cell r="K83">
            <v>1</v>
          </cell>
          <cell r="L83">
            <v>0</v>
          </cell>
          <cell r="M83">
            <v>0</v>
          </cell>
          <cell r="N83">
            <v>0</v>
          </cell>
          <cell r="O83">
            <v>0</v>
          </cell>
          <cell r="P83">
            <v>1</v>
          </cell>
          <cell r="Q83">
            <v>0</v>
          </cell>
          <cell r="R83">
            <v>0</v>
          </cell>
          <cell r="S83">
            <v>124</v>
          </cell>
          <cell r="T83">
            <v>107</v>
          </cell>
          <cell r="U83">
            <v>0.38</v>
          </cell>
          <cell r="V83">
            <v>0.33</v>
          </cell>
          <cell r="W83">
            <v>175</v>
          </cell>
          <cell r="X83">
            <v>176</v>
          </cell>
          <cell r="Y83"/>
          <cell r="Z83">
            <v>125</v>
          </cell>
          <cell r="AA83">
            <v>26.7</v>
          </cell>
          <cell r="AB83">
            <v>25.6</v>
          </cell>
          <cell r="AC83"/>
          <cell r="AD83">
            <v>27.6</v>
          </cell>
          <cell r="AE83">
            <v>0.93</v>
          </cell>
          <cell r="AF83">
            <v>0.97</v>
          </cell>
          <cell r="AG83"/>
          <cell r="AH83">
            <v>0.99</v>
          </cell>
          <cell r="AI83">
            <v>12.1</v>
          </cell>
          <cell r="AJ83">
            <v>12.2</v>
          </cell>
          <cell r="AK83"/>
          <cell r="AL83">
            <v>14.4</v>
          </cell>
          <cell r="AM83">
            <v>45.1</v>
          </cell>
          <cell r="AN83">
            <v>32.4</v>
          </cell>
          <cell r="AO83"/>
          <cell r="AP83">
            <v>36</v>
          </cell>
          <cell r="AQ83">
            <v>10</v>
          </cell>
          <cell r="AR83">
            <v>159</v>
          </cell>
          <cell r="AS83"/>
          <cell r="AT83">
            <v>103</v>
          </cell>
          <cell r="AU83">
            <v>17</v>
          </cell>
          <cell r="AV83">
            <v>285</v>
          </cell>
          <cell r="AW83"/>
          <cell r="AX83">
            <v>67</v>
          </cell>
          <cell r="AY83">
            <v>100.3</v>
          </cell>
          <cell r="AZ83">
            <v>103.5</v>
          </cell>
          <cell r="BA83"/>
          <cell r="BB83">
            <v>105.63</v>
          </cell>
          <cell r="BC83">
            <v>55</v>
          </cell>
          <cell r="BD83">
            <v>50</v>
          </cell>
          <cell r="BE83"/>
          <cell r="BF83">
            <v>47</v>
          </cell>
          <cell r="BG83">
            <v>4</v>
          </cell>
          <cell r="BH83">
            <v>1.8</v>
          </cell>
          <cell r="BI83"/>
          <cell r="BJ83">
            <v>2.1</v>
          </cell>
        </row>
        <row r="84">
          <cell r="A84">
            <v>19288044</v>
          </cell>
          <cell r="B84">
            <v>2</v>
          </cell>
          <cell r="C84" t="str">
            <v>肠粘连松解+中肝切除+肝总管切开取石+术中胆道镜探查及取石+肝门部胆管成形+肝管空肠再次吻合术</v>
          </cell>
          <cell r="D84">
            <v>19288044</v>
          </cell>
          <cell r="E84">
            <v>1</v>
          </cell>
          <cell r="F84" t="str">
            <v>39</v>
          </cell>
          <cell r="G84" t="str">
            <v>胆总管囊肿  肝功能异常                                      ,先天性胆总管囊肿</v>
          </cell>
          <cell r="H84" t="str">
            <v>/</v>
          </cell>
          <cell r="I84" t="str">
            <v>168</v>
          </cell>
          <cell r="J84" t="str">
            <v>60</v>
          </cell>
          <cell r="K84">
            <v>0</v>
          </cell>
          <cell r="L84">
            <v>0</v>
          </cell>
          <cell r="M84">
            <v>0</v>
          </cell>
          <cell r="N84">
            <v>0</v>
          </cell>
          <cell r="O84">
            <v>0</v>
          </cell>
          <cell r="P84">
            <v>0</v>
          </cell>
          <cell r="Q84">
            <v>0</v>
          </cell>
          <cell r="R84">
            <v>0</v>
          </cell>
          <cell r="S84">
            <v>117</v>
          </cell>
          <cell r="T84">
            <v>82</v>
          </cell>
          <cell r="U84">
            <v>0.36</v>
          </cell>
          <cell r="V84">
            <v>0.26</v>
          </cell>
          <cell r="W84">
            <v>516</v>
          </cell>
          <cell r="X84">
            <v>179</v>
          </cell>
          <cell r="Y84"/>
          <cell r="Z84">
            <v>160</v>
          </cell>
          <cell r="AA84">
            <v>25.4</v>
          </cell>
          <cell r="AB84">
            <v>26.4</v>
          </cell>
          <cell r="AC84"/>
          <cell r="AD84"/>
          <cell r="AE84">
            <v>0.93</v>
          </cell>
          <cell r="AF84">
            <v>1.1399999999999999</v>
          </cell>
          <cell r="AG84"/>
          <cell r="AH84"/>
          <cell r="AI84">
            <v>23.6</v>
          </cell>
          <cell r="AJ84">
            <v>15.2</v>
          </cell>
          <cell r="AK84"/>
          <cell r="AL84">
            <v>22.9</v>
          </cell>
          <cell r="AM84">
            <v>44.5</v>
          </cell>
          <cell r="AN84">
            <v>23.8</v>
          </cell>
          <cell r="AO84"/>
          <cell r="AP84">
            <v>30.4</v>
          </cell>
          <cell r="AQ84">
            <v>309</v>
          </cell>
          <cell r="AR84">
            <v>175</v>
          </cell>
          <cell r="AS84"/>
          <cell r="AT84">
            <v>92</v>
          </cell>
          <cell r="AU84">
            <v>166</v>
          </cell>
          <cell r="AV84">
            <v>173</v>
          </cell>
          <cell r="AW84"/>
          <cell r="AX84">
            <v>36</v>
          </cell>
          <cell r="AY84">
            <v>78.36</v>
          </cell>
          <cell r="AZ84">
            <v>86.76</v>
          </cell>
          <cell r="BA84"/>
          <cell r="BB84">
            <v>74.7</v>
          </cell>
          <cell r="BC84">
            <v>99</v>
          </cell>
          <cell r="BD84">
            <v>91</v>
          </cell>
          <cell r="BE84"/>
          <cell r="BF84">
            <v>103</v>
          </cell>
          <cell r="BG84">
            <v>5.4</v>
          </cell>
          <cell r="BH84">
            <v>3.4</v>
          </cell>
          <cell r="BI84"/>
          <cell r="BJ84">
            <v>2.8</v>
          </cell>
        </row>
        <row r="85">
          <cell r="A85">
            <v>19321411</v>
          </cell>
          <cell r="B85">
            <v>2</v>
          </cell>
          <cell r="C85" t="str">
            <v>分期肝切除+门静脉右支结扎+胆囊切除</v>
          </cell>
          <cell r="D85">
            <v>19321411</v>
          </cell>
          <cell r="E85">
            <v>2</v>
          </cell>
          <cell r="F85" t="str">
            <v>57</v>
          </cell>
          <cell r="G85" t="str">
            <v>右肝腺癌分期肝切除术后  结肠癌  左肾结石伴囊肿                                    ,肝占位性病变</v>
          </cell>
          <cell r="H85" t="str">
            <v>/</v>
          </cell>
          <cell r="I85" t="str">
            <v>161</v>
          </cell>
          <cell r="J85" t="str">
            <v>55</v>
          </cell>
          <cell r="K85">
            <v>0</v>
          </cell>
          <cell r="L85">
            <v>0</v>
          </cell>
          <cell r="M85">
            <v>0</v>
          </cell>
          <cell r="N85">
            <v>0</v>
          </cell>
          <cell r="O85">
            <v>0</v>
          </cell>
          <cell r="P85">
            <v>0</v>
          </cell>
          <cell r="Q85">
            <v>0</v>
          </cell>
          <cell r="R85">
            <v>0</v>
          </cell>
          <cell r="S85">
            <v>148</v>
          </cell>
          <cell r="T85">
            <v>115</v>
          </cell>
          <cell r="U85">
            <v>0.44</v>
          </cell>
          <cell r="V85">
            <v>0.35</v>
          </cell>
          <cell r="W85">
            <v>106</v>
          </cell>
          <cell r="X85">
            <v>106</v>
          </cell>
          <cell r="Y85"/>
          <cell r="Z85">
            <v>155</v>
          </cell>
          <cell r="AA85">
            <v>30.2</v>
          </cell>
          <cell r="AB85">
            <v>30.1</v>
          </cell>
          <cell r="AC85"/>
          <cell r="AD85">
            <v>33.1</v>
          </cell>
          <cell r="AE85">
            <v>1.01</v>
          </cell>
          <cell r="AF85">
            <v>1.2</v>
          </cell>
          <cell r="AG85"/>
          <cell r="AH85">
            <v>1.18</v>
          </cell>
          <cell r="AI85">
            <v>10.4</v>
          </cell>
          <cell r="AJ85">
            <v>15.7</v>
          </cell>
          <cell r="AK85"/>
          <cell r="AL85">
            <v>23.1</v>
          </cell>
          <cell r="AM85">
            <v>45.6</v>
          </cell>
          <cell r="AN85">
            <v>30.6</v>
          </cell>
          <cell r="AO85"/>
          <cell r="AP85">
            <v>36.5</v>
          </cell>
          <cell r="AQ85">
            <v>63</v>
          </cell>
          <cell r="AR85">
            <v>320</v>
          </cell>
          <cell r="AS85"/>
          <cell r="AT85">
            <v>344</v>
          </cell>
          <cell r="AU85">
            <v>40</v>
          </cell>
          <cell r="AV85">
            <v>268</v>
          </cell>
          <cell r="AW85"/>
          <cell r="AX85">
            <v>91</v>
          </cell>
          <cell r="AY85">
            <v>99.56</v>
          </cell>
          <cell r="AZ85">
            <v>97.45</v>
          </cell>
          <cell r="BA85"/>
          <cell r="BB85">
            <v>100.67</v>
          </cell>
          <cell r="BC85">
            <v>75</v>
          </cell>
          <cell r="BD85">
            <v>79</v>
          </cell>
          <cell r="BE85"/>
          <cell r="BF85">
            <v>73</v>
          </cell>
          <cell r="BG85">
            <v>6</v>
          </cell>
          <cell r="BH85">
            <v>6.6</v>
          </cell>
          <cell r="BI85"/>
          <cell r="BJ85">
            <v>3.5</v>
          </cell>
        </row>
        <row r="86">
          <cell r="A86">
            <v>19634811</v>
          </cell>
          <cell r="B86">
            <v>2</v>
          </cell>
          <cell r="C86" t="str">
            <v>开腹右半肝切除+胆囊切除+中肝静脉修补+肝门胆管成形+胆道镜探查术</v>
          </cell>
          <cell r="D86">
            <v>19634811</v>
          </cell>
          <cell r="E86">
            <v>2</v>
          </cell>
          <cell r="F86" t="str">
            <v>55</v>
          </cell>
          <cell r="G86" t="str">
            <v>肝脓肿  右半肝切除术后  肝功能不全  胸腔积液  腹腔积液  低蛋白血症                              ,肝功能不全</v>
          </cell>
          <cell r="H86" t="str">
            <v>/</v>
          </cell>
          <cell r="I86" t="str">
            <v>145</v>
          </cell>
          <cell r="J86" t="str">
            <v>44</v>
          </cell>
          <cell r="K86">
            <v>0</v>
          </cell>
          <cell r="L86">
            <v>0</v>
          </cell>
          <cell r="M86">
            <v>0</v>
          </cell>
          <cell r="N86">
            <v>0</v>
          </cell>
          <cell r="O86">
            <v>0</v>
          </cell>
          <cell r="P86">
            <v>0</v>
          </cell>
          <cell r="Q86">
            <v>0</v>
          </cell>
          <cell r="R86">
            <v>0</v>
          </cell>
          <cell r="S86">
            <v>155</v>
          </cell>
          <cell r="T86">
            <v>146</v>
          </cell>
          <cell r="U86">
            <v>0.5</v>
          </cell>
          <cell r="V86">
            <v>0.46</v>
          </cell>
          <cell r="W86">
            <v>304</v>
          </cell>
          <cell r="X86">
            <v>268</v>
          </cell>
          <cell r="Y86">
            <v>194</v>
          </cell>
          <cell r="Z86"/>
          <cell r="AA86">
            <v>32.700000000000003</v>
          </cell>
          <cell r="AB86"/>
          <cell r="AC86"/>
          <cell r="AD86"/>
          <cell r="AE86">
            <v>1.1100000000000001</v>
          </cell>
          <cell r="AF86"/>
          <cell r="AG86"/>
          <cell r="AH86"/>
          <cell r="AI86">
            <v>10.4</v>
          </cell>
          <cell r="AJ86">
            <v>25.3</v>
          </cell>
          <cell r="AK86">
            <v>34.200000000000003</v>
          </cell>
          <cell r="AL86"/>
          <cell r="AM86">
            <v>41.7</v>
          </cell>
          <cell r="AN86">
            <v>37.700000000000003</v>
          </cell>
          <cell r="AO86">
            <v>42.4</v>
          </cell>
          <cell r="AP86"/>
          <cell r="AQ86">
            <v>52</v>
          </cell>
          <cell r="AR86">
            <v>200</v>
          </cell>
          <cell r="AS86">
            <v>175</v>
          </cell>
          <cell r="AT86"/>
          <cell r="AU86">
            <v>93</v>
          </cell>
          <cell r="AV86">
            <v>240</v>
          </cell>
          <cell r="AW86">
            <v>175</v>
          </cell>
          <cell r="AX86"/>
          <cell r="AY86">
            <v>90.61</v>
          </cell>
          <cell r="AZ86">
            <v>85.42</v>
          </cell>
          <cell r="BA86"/>
          <cell r="BB86"/>
          <cell r="BC86">
            <v>80</v>
          </cell>
          <cell r="BD86">
            <v>84</v>
          </cell>
          <cell r="BE86"/>
          <cell r="BF86"/>
          <cell r="BG86">
            <v>4.8</v>
          </cell>
          <cell r="BH86">
            <v>5.4</v>
          </cell>
          <cell r="BI86"/>
          <cell r="BJ86"/>
        </row>
        <row r="87">
          <cell r="A87">
            <v>19715681</v>
          </cell>
          <cell r="B87">
            <v>2</v>
          </cell>
          <cell r="C87" t="str">
            <v>左半肝切除+门静脉癌栓取出+右肝癌射频消融术</v>
          </cell>
          <cell r="D87">
            <v>19715681</v>
          </cell>
          <cell r="E87">
            <v>1</v>
          </cell>
          <cell r="F87" t="str">
            <v>52</v>
          </cell>
          <cell r="G87" t="str">
            <v>肝癌术后  乙肝后肝硬化代偿期  脾肿大  胆囊切除术后  2型糖尿病  慢性乙型肝炎（复治）                              ,肝肿物</v>
          </cell>
          <cell r="H87" t="str">
            <v>/</v>
          </cell>
          <cell r="I87" t="str">
            <v>180</v>
          </cell>
          <cell r="J87" t="str">
            <v>85</v>
          </cell>
          <cell r="K87">
            <v>0</v>
          </cell>
          <cell r="L87">
            <v>1</v>
          </cell>
          <cell r="M87">
            <v>0</v>
          </cell>
          <cell r="N87">
            <v>0</v>
          </cell>
          <cell r="O87">
            <v>0</v>
          </cell>
          <cell r="P87">
            <v>1</v>
          </cell>
          <cell r="Q87">
            <v>0</v>
          </cell>
          <cell r="R87">
            <v>1</v>
          </cell>
          <cell r="S87">
            <v>140</v>
          </cell>
          <cell r="T87">
            <v>128</v>
          </cell>
          <cell r="U87">
            <v>0.43</v>
          </cell>
          <cell r="V87">
            <v>0.39</v>
          </cell>
          <cell r="W87">
            <v>356</v>
          </cell>
          <cell r="X87">
            <v>203</v>
          </cell>
          <cell r="Y87"/>
          <cell r="Z87">
            <v>142</v>
          </cell>
          <cell r="AA87">
            <v>29.1</v>
          </cell>
          <cell r="AB87">
            <v>28.2</v>
          </cell>
          <cell r="AC87"/>
          <cell r="AD87">
            <v>29.1</v>
          </cell>
          <cell r="AE87">
            <v>1.03</v>
          </cell>
          <cell r="AF87">
            <v>1.1000000000000001</v>
          </cell>
          <cell r="AG87"/>
          <cell r="AH87">
            <v>1.03</v>
          </cell>
          <cell r="AI87">
            <v>8.6999999999999993</v>
          </cell>
          <cell r="AJ87">
            <v>16.3</v>
          </cell>
          <cell r="AK87"/>
          <cell r="AL87">
            <v>26.6</v>
          </cell>
          <cell r="AM87">
            <v>34.9</v>
          </cell>
          <cell r="AN87">
            <v>31.8</v>
          </cell>
          <cell r="AO87"/>
          <cell r="AP87">
            <v>29.5</v>
          </cell>
          <cell r="AQ87">
            <v>39</v>
          </cell>
          <cell r="AR87">
            <v>181</v>
          </cell>
          <cell r="AS87"/>
          <cell r="AT87">
            <v>197</v>
          </cell>
          <cell r="AU87">
            <v>56</v>
          </cell>
          <cell r="AV87">
            <v>225</v>
          </cell>
          <cell r="AW87"/>
          <cell r="AX87">
            <v>105</v>
          </cell>
          <cell r="AY87">
            <v>110.84</v>
          </cell>
          <cell r="AZ87">
            <v>108.77</v>
          </cell>
          <cell r="BA87"/>
          <cell r="BB87">
            <v>113.04</v>
          </cell>
          <cell r="BC87">
            <v>64</v>
          </cell>
          <cell r="BD87">
            <v>67</v>
          </cell>
          <cell r="BE87"/>
          <cell r="BF87">
            <v>61</v>
          </cell>
          <cell r="BG87">
            <v>3.9</v>
          </cell>
          <cell r="BH87">
            <v>3.3</v>
          </cell>
          <cell r="BI87"/>
          <cell r="BJ87">
            <v>2.7</v>
          </cell>
        </row>
        <row r="88">
          <cell r="A88">
            <v>19964769</v>
          </cell>
          <cell r="B88">
            <v>2</v>
          </cell>
          <cell r="C88" t="str">
            <v>左半肝切除+胆囊切除+肠粘连松解+肝门胆管成形+胆道探查取石T管引流</v>
          </cell>
          <cell r="D88">
            <v>19964769</v>
          </cell>
          <cell r="E88">
            <v>2</v>
          </cell>
          <cell r="F88" t="str">
            <v>53</v>
          </cell>
          <cell r="G88" t="str">
            <v>肝内外胆管结石伴胆管炎  胆囊结石伴胆囊炎                                      ,肝胆管结石伴胆管炎</v>
          </cell>
          <cell r="H88" t="str">
            <v>/</v>
          </cell>
          <cell r="I88" t="str">
            <v>153</v>
          </cell>
          <cell r="J88" t="str">
            <v>55</v>
          </cell>
          <cell r="K88">
            <v>0</v>
          </cell>
          <cell r="L88">
            <v>0</v>
          </cell>
          <cell r="M88">
            <v>0</v>
          </cell>
          <cell r="N88">
            <v>0</v>
          </cell>
          <cell r="O88">
            <v>0</v>
          </cell>
          <cell r="P88">
            <v>0</v>
          </cell>
          <cell r="Q88">
            <v>0</v>
          </cell>
          <cell r="R88">
            <v>0</v>
          </cell>
          <cell r="S88">
            <v>151</v>
          </cell>
          <cell r="T88">
            <v>137</v>
          </cell>
          <cell r="U88">
            <v>0.46</v>
          </cell>
          <cell r="V88">
            <v>0.41</v>
          </cell>
          <cell r="W88">
            <v>83</v>
          </cell>
          <cell r="X88">
            <v>98</v>
          </cell>
          <cell r="Y88">
            <v>78</v>
          </cell>
          <cell r="Z88"/>
          <cell r="AA88">
            <v>25.3</v>
          </cell>
          <cell r="AB88">
            <v>23.8</v>
          </cell>
          <cell r="AC88"/>
          <cell r="AD88"/>
          <cell r="AE88">
            <v>0.95</v>
          </cell>
          <cell r="AF88">
            <v>1.04</v>
          </cell>
          <cell r="AG88"/>
          <cell r="AH88"/>
          <cell r="AI88">
            <v>8.5</v>
          </cell>
          <cell r="AJ88">
            <v>15.5</v>
          </cell>
          <cell r="AK88">
            <v>27.1</v>
          </cell>
          <cell r="AL88"/>
          <cell r="AM88">
            <v>52.8</v>
          </cell>
          <cell r="AN88">
            <v>37.6</v>
          </cell>
          <cell r="AO88">
            <v>42.1</v>
          </cell>
          <cell r="AP88"/>
          <cell r="AQ88">
            <v>48</v>
          </cell>
          <cell r="AR88">
            <v>659</v>
          </cell>
          <cell r="AS88">
            <v>701</v>
          </cell>
          <cell r="AT88"/>
          <cell r="AU88">
            <v>35</v>
          </cell>
          <cell r="AV88">
            <v>526</v>
          </cell>
          <cell r="AW88">
            <v>314</v>
          </cell>
          <cell r="AX88"/>
          <cell r="AY88">
            <v>110.52</v>
          </cell>
          <cell r="AZ88">
            <v>100.5</v>
          </cell>
          <cell r="BA88">
            <v>104.54</v>
          </cell>
          <cell r="BB88"/>
          <cell r="BC88">
            <v>69</v>
          </cell>
          <cell r="BD88">
            <v>82</v>
          </cell>
          <cell r="BE88">
            <v>79</v>
          </cell>
          <cell r="BF88"/>
          <cell r="BG88">
            <v>4.8</v>
          </cell>
          <cell r="BH88">
            <v>3.2</v>
          </cell>
          <cell r="BI88">
            <v>3.9</v>
          </cell>
          <cell r="BJ88"/>
        </row>
        <row r="89">
          <cell r="A89">
            <v>19994488</v>
          </cell>
          <cell r="B89">
            <v>2</v>
          </cell>
          <cell r="C89" t="str">
            <v>肠粘连松解+左半肝切除+肝总管切开取石+术中胆道镜探查及取石+肝门部胆管成形+肝管空肠再次吻合术</v>
          </cell>
          <cell r="D89">
            <v>19994488</v>
          </cell>
          <cell r="E89">
            <v>2</v>
          </cell>
          <cell r="F89" t="str">
            <v>42</v>
          </cell>
          <cell r="G89" t="str">
            <v>1.肝内胆管结石 慢性胆管炎、2.左半肝切除术后、3.再次肝管-空肠吻合术后、4.胆囊切除术后、5.肠粘连松解术后,</v>
          </cell>
          <cell r="H89" t="str">
            <v>/</v>
          </cell>
          <cell r="I89" t="str">
            <v>165</v>
          </cell>
          <cell r="J89" t="str">
            <v>52.5</v>
          </cell>
          <cell r="K89">
            <v>0</v>
          </cell>
          <cell r="L89">
            <v>0</v>
          </cell>
          <cell r="M89">
            <v>0</v>
          </cell>
          <cell r="N89">
            <v>0</v>
          </cell>
          <cell r="O89">
            <v>0</v>
          </cell>
          <cell r="P89">
            <v>0</v>
          </cell>
          <cell r="Q89">
            <v>0</v>
          </cell>
          <cell r="R89">
            <v>0</v>
          </cell>
          <cell r="S89">
            <v>116</v>
          </cell>
          <cell r="T89">
            <v>103</v>
          </cell>
          <cell r="U89">
            <v>0.36</v>
          </cell>
          <cell r="V89">
            <v>0.32</v>
          </cell>
          <cell r="W89">
            <v>171</v>
          </cell>
          <cell r="X89">
            <v>149</v>
          </cell>
          <cell r="Y89"/>
          <cell r="Z89">
            <v>139</v>
          </cell>
          <cell r="AA89">
            <v>26</v>
          </cell>
          <cell r="AB89">
            <v>27.3</v>
          </cell>
          <cell r="AC89"/>
          <cell r="AD89">
            <v>31.2</v>
          </cell>
          <cell r="AE89">
            <v>0.99</v>
          </cell>
          <cell r="AF89">
            <v>1.1599999999999999</v>
          </cell>
          <cell r="AG89"/>
          <cell r="AH89">
            <v>1.17</v>
          </cell>
          <cell r="AI89">
            <v>13</v>
          </cell>
          <cell r="AJ89">
            <v>38.4</v>
          </cell>
          <cell r="AK89"/>
          <cell r="AL89">
            <v>28.1</v>
          </cell>
          <cell r="AM89">
            <v>42.3</v>
          </cell>
          <cell r="AN89">
            <v>29.6</v>
          </cell>
          <cell r="AO89"/>
          <cell r="AP89">
            <v>37.799999999999997</v>
          </cell>
          <cell r="AQ89">
            <v>207</v>
          </cell>
          <cell r="AR89">
            <v>390</v>
          </cell>
          <cell r="AS89"/>
          <cell r="AT89">
            <v>166</v>
          </cell>
          <cell r="AU89">
            <v>90</v>
          </cell>
          <cell r="AV89">
            <v>209</v>
          </cell>
          <cell r="AW89"/>
          <cell r="AX89">
            <v>39</v>
          </cell>
          <cell r="AY89">
            <v>96.79</v>
          </cell>
          <cell r="AZ89">
            <v>108</v>
          </cell>
          <cell r="BA89"/>
          <cell r="BB89">
            <v>106.4</v>
          </cell>
          <cell r="BC89">
            <v>60</v>
          </cell>
          <cell r="BD89">
            <v>43</v>
          </cell>
          <cell r="BE89"/>
          <cell r="BF89">
            <v>45</v>
          </cell>
          <cell r="BG89">
            <v>4.3</v>
          </cell>
          <cell r="BH89">
            <v>3.5</v>
          </cell>
          <cell r="BI89"/>
          <cell r="BJ89">
            <v>2.7</v>
          </cell>
        </row>
        <row r="90">
          <cell r="A90">
            <v>20086407</v>
          </cell>
          <cell r="B90">
            <v>2</v>
          </cell>
          <cell r="C90" t="str">
            <v>左半肝切除+胆管癌栓取出+胆囊切除术+门静脉修补+术中胆道镜探查术</v>
          </cell>
          <cell r="D90">
            <v>20086407</v>
          </cell>
          <cell r="E90">
            <v>1</v>
          </cell>
          <cell r="F90" t="str">
            <v>46</v>
          </cell>
          <cell r="G90" t="str">
            <v>1.肝癌术后复发 、2.肝硬化 、3.门脉高压 、4.慢性乙肝（复诊） 、5.胃溃疡</v>
          </cell>
          <cell r="H90" t="str">
            <v>/</v>
          </cell>
          <cell r="I90" t="str">
            <v>158</v>
          </cell>
          <cell r="J90" t="str">
            <v>67</v>
          </cell>
          <cell r="K90">
            <v>0</v>
          </cell>
          <cell r="L90">
            <v>0</v>
          </cell>
          <cell r="M90">
            <v>0</v>
          </cell>
          <cell r="N90">
            <v>0</v>
          </cell>
          <cell r="O90">
            <v>0</v>
          </cell>
          <cell r="P90">
            <v>1</v>
          </cell>
          <cell r="Q90">
            <v>0</v>
          </cell>
          <cell r="R90">
            <v>1</v>
          </cell>
          <cell r="S90">
            <v>145</v>
          </cell>
          <cell r="T90">
            <v>101</v>
          </cell>
          <cell r="U90">
            <v>0.45</v>
          </cell>
          <cell r="V90">
            <v>0.32</v>
          </cell>
          <cell r="W90">
            <v>149</v>
          </cell>
          <cell r="X90">
            <v>98</v>
          </cell>
          <cell r="Y90">
            <v>86</v>
          </cell>
          <cell r="Z90"/>
          <cell r="AA90">
            <v>26.1</v>
          </cell>
          <cell r="AB90">
            <v>30.6</v>
          </cell>
          <cell r="AC90">
            <v>31.8</v>
          </cell>
          <cell r="AD90"/>
          <cell r="AE90">
            <v>0.91</v>
          </cell>
          <cell r="AF90">
            <v>1.26</v>
          </cell>
          <cell r="AG90">
            <v>1.05</v>
          </cell>
          <cell r="AH90"/>
          <cell r="AI90">
            <v>10.4</v>
          </cell>
          <cell r="AJ90">
            <v>20.9</v>
          </cell>
          <cell r="AK90">
            <v>24.6</v>
          </cell>
          <cell r="AL90"/>
          <cell r="AM90">
            <v>47.5</v>
          </cell>
          <cell r="AN90">
            <v>43</v>
          </cell>
          <cell r="AO90">
            <v>36.700000000000003</v>
          </cell>
          <cell r="AP90"/>
          <cell r="AQ90">
            <v>35</v>
          </cell>
          <cell r="AR90">
            <v>608</v>
          </cell>
          <cell r="AS90">
            <v>414</v>
          </cell>
          <cell r="AT90"/>
          <cell r="AU90">
            <v>56</v>
          </cell>
          <cell r="AV90">
            <v>454</v>
          </cell>
          <cell r="AW90">
            <v>216</v>
          </cell>
          <cell r="AX90"/>
          <cell r="AY90">
            <v>93.76</v>
          </cell>
          <cell r="AZ90">
            <v>92.38</v>
          </cell>
          <cell r="BA90">
            <v>98.17</v>
          </cell>
          <cell r="BB90"/>
          <cell r="BC90">
            <v>81</v>
          </cell>
          <cell r="BD90">
            <v>82</v>
          </cell>
          <cell r="BE90">
            <v>75</v>
          </cell>
          <cell r="BF90"/>
          <cell r="BG90">
            <v>4.8</v>
          </cell>
          <cell r="BH90">
            <v>7.3</v>
          </cell>
          <cell r="BI90">
            <v>8.1999999999999993</v>
          </cell>
          <cell r="BJ90"/>
        </row>
        <row r="91">
          <cell r="A91">
            <v>20190701</v>
          </cell>
          <cell r="B91">
            <v>2</v>
          </cell>
          <cell r="C91" t="str">
            <v>右半肝切除+肝门及腹腔淋巴结清扫+腔静脉修补+门静脉修补+粘连松解术</v>
          </cell>
          <cell r="D91">
            <v>20190701</v>
          </cell>
          <cell r="E91">
            <v>1</v>
          </cell>
          <cell r="F91" t="str">
            <v>63</v>
          </cell>
          <cell r="G91" t="str">
            <v>肝细胞癌  慢性乙型病毒性肝炎  肝癌术后                                    ,肝占位性病变</v>
          </cell>
          <cell r="H91" t="str">
            <v>/</v>
          </cell>
          <cell r="I91" t="str">
            <v>174</v>
          </cell>
          <cell r="J91" t="str">
            <v>56</v>
          </cell>
          <cell r="K91">
            <v>0</v>
          </cell>
          <cell r="L91">
            <v>0</v>
          </cell>
          <cell r="M91">
            <v>0</v>
          </cell>
          <cell r="N91">
            <v>0</v>
          </cell>
          <cell r="O91">
            <v>0</v>
          </cell>
          <cell r="P91">
            <v>1</v>
          </cell>
          <cell r="Q91">
            <v>0</v>
          </cell>
          <cell r="R91">
            <v>0</v>
          </cell>
          <cell r="S91">
            <v>151</v>
          </cell>
          <cell r="T91">
            <v>137</v>
          </cell>
          <cell r="U91">
            <v>0.45</v>
          </cell>
          <cell r="V91">
            <v>0.42</v>
          </cell>
          <cell r="W91">
            <v>171</v>
          </cell>
          <cell r="X91">
            <v>133</v>
          </cell>
          <cell r="Y91"/>
          <cell r="Z91">
            <v>144</v>
          </cell>
          <cell r="AA91">
            <v>27.6</v>
          </cell>
          <cell r="AB91">
            <v>25.6</v>
          </cell>
          <cell r="AC91"/>
          <cell r="AD91">
            <v>27.1</v>
          </cell>
          <cell r="AE91">
            <v>1.02</v>
          </cell>
          <cell r="AF91">
            <v>1.05</v>
          </cell>
          <cell r="AG91"/>
          <cell r="AH91">
            <v>1.17</v>
          </cell>
          <cell r="AI91">
            <v>10.9</v>
          </cell>
          <cell r="AJ91">
            <v>25.5</v>
          </cell>
          <cell r="AK91"/>
          <cell r="AL91">
            <v>35.6</v>
          </cell>
          <cell r="AM91">
            <v>39.9</v>
          </cell>
          <cell r="AN91">
            <v>33.700000000000003</v>
          </cell>
          <cell r="AO91"/>
          <cell r="AP91">
            <v>38.799999999999997</v>
          </cell>
          <cell r="AQ91">
            <v>41</v>
          </cell>
          <cell r="AR91">
            <v>403</v>
          </cell>
          <cell r="AS91"/>
          <cell r="AT91">
            <v>277</v>
          </cell>
          <cell r="AU91">
            <v>28</v>
          </cell>
          <cell r="AV91">
            <v>311</v>
          </cell>
          <cell r="AW91"/>
          <cell r="AX91">
            <v>101</v>
          </cell>
          <cell r="AY91">
            <v>102.18</v>
          </cell>
          <cell r="AZ91">
            <v>105.6</v>
          </cell>
          <cell r="BA91"/>
          <cell r="BB91">
            <v>103.84</v>
          </cell>
          <cell r="BC91">
            <v>78</v>
          </cell>
          <cell r="BD91">
            <v>72</v>
          </cell>
          <cell r="BE91"/>
          <cell r="BF91">
            <v>75</v>
          </cell>
          <cell r="BG91">
            <v>6.4</v>
          </cell>
          <cell r="BH91">
            <v>4.7</v>
          </cell>
          <cell r="BI91"/>
          <cell r="BJ91">
            <v>2.5</v>
          </cell>
        </row>
        <row r="92">
          <cell r="A92">
            <v>20529979</v>
          </cell>
          <cell r="B92">
            <v>2</v>
          </cell>
          <cell r="C92" t="str">
            <v>胆管病损切除，中肝切除，肝门部胆管成形，胆总管探查，术中胆道镜检查，门静脉修补术</v>
          </cell>
          <cell r="D92">
            <v>20529979</v>
          </cell>
          <cell r="E92">
            <v>2</v>
          </cell>
          <cell r="F92" t="str">
            <v>55</v>
          </cell>
          <cell r="G92" t="str">
            <v>梗阻性黄疸  手术后胆管狭窄  低蛋白性营养不良  肝功能异常                                  ,梗阻性黄疸,手术后胆管狭窄</v>
          </cell>
          <cell r="H92" t="str">
            <v>/</v>
          </cell>
          <cell r="I92" t="str">
            <v>155</v>
          </cell>
          <cell r="J92" t="str">
            <v>55</v>
          </cell>
          <cell r="K92">
            <v>0</v>
          </cell>
          <cell r="L92">
            <v>0</v>
          </cell>
          <cell r="M92">
            <v>0</v>
          </cell>
          <cell r="N92">
            <v>0</v>
          </cell>
          <cell r="O92">
            <v>0</v>
          </cell>
          <cell r="P92">
            <v>0</v>
          </cell>
          <cell r="Q92">
            <v>0</v>
          </cell>
          <cell r="R92">
            <v>0</v>
          </cell>
          <cell r="S92">
            <v>108</v>
          </cell>
          <cell r="T92">
            <v>101</v>
          </cell>
          <cell r="U92">
            <v>0.33</v>
          </cell>
          <cell r="V92">
            <v>0.3</v>
          </cell>
          <cell r="W92">
            <v>195</v>
          </cell>
          <cell r="X92">
            <v>152</v>
          </cell>
          <cell r="Y92"/>
          <cell r="Z92">
            <v>177</v>
          </cell>
          <cell r="AA92">
            <v>24.6</v>
          </cell>
          <cell r="AB92"/>
          <cell r="AC92"/>
          <cell r="AD92"/>
          <cell r="AE92">
            <v>1.06</v>
          </cell>
          <cell r="AF92"/>
          <cell r="AG92"/>
          <cell r="AH92"/>
          <cell r="AI92">
            <v>13.2</v>
          </cell>
          <cell r="AJ92">
            <v>19</v>
          </cell>
          <cell r="AK92"/>
          <cell r="AL92">
            <v>12.8</v>
          </cell>
          <cell r="AM92">
            <v>35.700000000000003</v>
          </cell>
          <cell r="AN92">
            <v>24</v>
          </cell>
          <cell r="AO92"/>
          <cell r="AP92">
            <v>32.799999999999997</v>
          </cell>
          <cell r="AQ92">
            <v>25</v>
          </cell>
          <cell r="AR92">
            <v>490</v>
          </cell>
          <cell r="AS92"/>
          <cell r="AT92">
            <v>376</v>
          </cell>
          <cell r="AU92">
            <v>113</v>
          </cell>
          <cell r="AV92">
            <v>935</v>
          </cell>
          <cell r="AW92"/>
          <cell r="AX92">
            <v>267</v>
          </cell>
          <cell r="AY92">
            <v>97.5</v>
          </cell>
          <cell r="AZ92">
            <v>97.5</v>
          </cell>
          <cell r="BA92"/>
          <cell r="BB92">
            <v>87.89</v>
          </cell>
          <cell r="BC92">
            <v>70</v>
          </cell>
          <cell r="BD92">
            <v>70</v>
          </cell>
          <cell r="BE92"/>
          <cell r="BF92">
            <v>83</v>
          </cell>
          <cell r="BG92">
            <v>4.3</v>
          </cell>
          <cell r="BH92">
            <v>3.1</v>
          </cell>
          <cell r="BI92"/>
          <cell r="BJ92">
            <v>4.0999999999999996</v>
          </cell>
        </row>
        <row r="93">
          <cell r="A93">
            <v>20893862</v>
          </cell>
          <cell r="B93">
            <v>2</v>
          </cell>
          <cell r="C93" t="str">
            <v>左半肝切除+胆囊切除+中肝静脉修补+肠粘连松解+胆道镜检查冲洗术</v>
          </cell>
          <cell r="D93">
            <v>20893862</v>
          </cell>
          <cell r="E93">
            <v>2</v>
          </cell>
          <cell r="F93" t="str">
            <v>70</v>
          </cell>
          <cell r="G93" t="str">
            <v>左肝内胆管结石伴胆管炎  胆总管结石  胆囊结石  胆囊占位：性质？  梗阻性黄疸,  腹盆腔积液  右侧耻骨陈旧性骨折  肺部感染  急性胃黏膜损害  胃肠功能紊乱                      ,胆总管结石伴急性胆管炎</v>
          </cell>
          <cell r="H93" t="str">
            <v>/</v>
          </cell>
          <cell r="I93" t="str">
            <v>150</v>
          </cell>
          <cell r="J93">
            <v>45</v>
          </cell>
          <cell r="K93">
            <v>0</v>
          </cell>
          <cell r="L93">
            <v>0</v>
          </cell>
          <cell r="M93">
            <v>0</v>
          </cell>
          <cell r="N93">
            <v>0</v>
          </cell>
          <cell r="O93">
            <v>0</v>
          </cell>
          <cell r="P93">
            <v>0</v>
          </cell>
          <cell r="Q93">
            <v>0</v>
          </cell>
          <cell r="R93">
            <v>0</v>
          </cell>
          <cell r="S93">
            <v>161</v>
          </cell>
          <cell r="T93">
            <v>143</v>
          </cell>
          <cell r="U93">
            <v>0.48</v>
          </cell>
          <cell r="V93">
            <v>0.44</v>
          </cell>
          <cell r="W93">
            <v>186</v>
          </cell>
          <cell r="X93">
            <v>147</v>
          </cell>
          <cell r="Y93"/>
          <cell r="Z93"/>
          <cell r="AA93">
            <v>28.7</v>
          </cell>
          <cell r="AB93"/>
          <cell r="AC93"/>
          <cell r="AD93"/>
          <cell r="AE93">
            <v>0.89</v>
          </cell>
          <cell r="AF93"/>
          <cell r="AG93"/>
          <cell r="AH93"/>
          <cell r="AI93">
            <v>12.6</v>
          </cell>
          <cell r="AJ93">
            <v>22</v>
          </cell>
          <cell r="AK93"/>
          <cell r="AL93"/>
          <cell r="AM93">
            <v>42.2</v>
          </cell>
          <cell r="AN93">
            <v>30.7</v>
          </cell>
          <cell r="AO93"/>
          <cell r="AP93"/>
          <cell r="AQ93">
            <v>32</v>
          </cell>
          <cell r="AR93">
            <v>568</v>
          </cell>
          <cell r="AS93"/>
          <cell r="AT93"/>
          <cell r="AU93">
            <v>60</v>
          </cell>
          <cell r="AV93">
            <v>795</v>
          </cell>
          <cell r="AW93"/>
          <cell r="AX93"/>
          <cell r="AY93">
            <v>9841</v>
          </cell>
          <cell r="AZ93">
            <v>91.61</v>
          </cell>
          <cell r="BA93"/>
          <cell r="BB93"/>
          <cell r="BC93">
            <v>82</v>
          </cell>
          <cell r="BD93">
            <v>87</v>
          </cell>
          <cell r="BE93"/>
          <cell r="BF93"/>
          <cell r="BG93">
            <v>4.4000000000000004</v>
          </cell>
          <cell r="BH93">
            <v>3.7</v>
          </cell>
          <cell r="BI93"/>
          <cell r="BJ93"/>
        </row>
        <row r="94">
          <cell r="A94">
            <v>20975423</v>
          </cell>
          <cell r="B94">
            <v>2</v>
          </cell>
          <cell r="C94" t="str">
            <v>肝门部胆管癌根治、左半肝切除、全尾状叶切除、胆囊切除、门静脉部分切除重建、门静脉血栓取出、肝门部胆管成形、横结肠系膜静脉置泵术</v>
          </cell>
          <cell r="D94">
            <v>20975423</v>
          </cell>
          <cell r="E94">
            <v>1</v>
          </cell>
          <cell r="F94" t="str">
            <v>49</v>
          </cell>
          <cell r="G94" t="str">
            <v>肝门部胆管癌伴门静脉侵犯  梗阻性黄疸  肝功能异常  PTCD术后  门静脉血栓形成  代谢性酸中毒  乳酸性酸中毒  凝血机能异常  低蛋白血症  失血性贫血  电解质紊乱</v>
          </cell>
          <cell r="H94" t="str">
            <v>/</v>
          </cell>
          <cell r="I94" t="str">
            <v>167</v>
          </cell>
          <cell r="J94" t="str">
            <v>55</v>
          </cell>
          <cell r="K94">
            <v>0</v>
          </cell>
          <cell r="L94">
            <v>0</v>
          </cell>
          <cell r="M94">
            <v>0</v>
          </cell>
          <cell r="N94">
            <v>0</v>
          </cell>
          <cell r="O94">
            <v>0</v>
          </cell>
          <cell r="P94">
            <v>0</v>
          </cell>
          <cell r="Q94">
            <v>0</v>
          </cell>
          <cell r="R94">
            <v>0</v>
          </cell>
          <cell r="S94">
            <v>112</v>
          </cell>
          <cell r="T94">
            <v>97</v>
          </cell>
          <cell r="U94">
            <v>0.4</v>
          </cell>
          <cell r="V94">
            <v>0.35</v>
          </cell>
          <cell r="W94">
            <v>135</v>
          </cell>
          <cell r="X94">
            <v>130</v>
          </cell>
          <cell r="Y94"/>
          <cell r="Z94"/>
          <cell r="AA94">
            <v>30</v>
          </cell>
          <cell r="AB94"/>
          <cell r="AC94"/>
          <cell r="AD94"/>
          <cell r="AE94">
            <v>1.07</v>
          </cell>
          <cell r="AF94"/>
          <cell r="AG94"/>
          <cell r="AH94"/>
          <cell r="AI94">
            <v>7.1</v>
          </cell>
          <cell r="AJ94">
            <v>13.3</v>
          </cell>
          <cell r="AK94"/>
          <cell r="AL94"/>
          <cell r="AM94">
            <v>43</v>
          </cell>
          <cell r="AN94">
            <v>33.200000000000003</v>
          </cell>
          <cell r="AO94"/>
          <cell r="AP94"/>
          <cell r="AQ94">
            <v>42</v>
          </cell>
          <cell r="AR94">
            <v>352</v>
          </cell>
          <cell r="AS94"/>
          <cell r="AT94"/>
          <cell r="AU94">
            <v>32</v>
          </cell>
          <cell r="AV94">
            <v>451</v>
          </cell>
          <cell r="AW94"/>
          <cell r="AX94"/>
          <cell r="AY94">
            <v>106.87</v>
          </cell>
          <cell r="AZ94">
            <v>110.69</v>
          </cell>
          <cell r="BA94"/>
          <cell r="BB94"/>
          <cell r="BC94">
            <v>61</v>
          </cell>
          <cell r="BD94">
            <v>56</v>
          </cell>
          <cell r="BE94"/>
          <cell r="BF94"/>
          <cell r="BG94">
            <v>3.5</v>
          </cell>
          <cell r="BH94">
            <v>3.3</v>
          </cell>
          <cell r="BI94"/>
          <cell r="BJ94"/>
        </row>
        <row r="95">
          <cell r="A95">
            <v>32192725</v>
          </cell>
          <cell r="B95">
            <v>2</v>
          </cell>
          <cell r="C95" t="str">
            <v>中肝切除+胆囊切除+门静脉修补+下腔静脉修补术</v>
          </cell>
          <cell r="D95">
            <v>32192725</v>
          </cell>
          <cell r="E95">
            <v>2</v>
          </cell>
          <cell r="F95" t="str">
            <v>54</v>
          </cell>
          <cell r="G95" t="str">
            <v>1.肝内胆管癌 、2.肝囊肿</v>
          </cell>
          <cell r="H95" t="str">
            <v>/</v>
          </cell>
          <cell r="I95" t="str">
            <v>160</v>
          </cell>
          <cell r="J95" t="str">
            <v>56.5</v>
          </cell>
          <cell r="K95">
            <v>0</v>
          </cell>
          <cell r="L95">
            <v>0</v>
          </cell>
          <cell r="M95">
            <v>0</v>
          </cell>
          <cell r="N95">
            <v>0</v>
          </cell>
          <cell r="O95">
            <v>0</v>
          </cell>
          <cell r="P95">
            <v>0</v>
          </cell>
          <cell r="Q95">
            <v>0</v>
          </cell>
          <cell r="R95">
            <v>0</v>
          </cell>
          <cell r="S95">
            <v>134</v>
          </cell>
          <cell r="T95">
            <v>117</v>
          </cell>
          <cell r="U95">
            <v>0.41</v>
          </cell>
          <cell r="V95">
            <v>0.35</v>
          </cell>
          <cell r="W95">
            <v>139</v>
          </cell>
          <cell r="X95">
            <v>108</v>
          </cell>
          <cell r="Y95">
            <v>88</v>
          </cell>
          <cell r="Z95">
            <v>95</v>
          </cell>
          <cell r="AA95">
            <v>27.6</v>
          </cell>
          <cell r="AB95">
            <v>28.1</v>
          </cell>
          <cell r="AC95">
            <v>27.4</v>
          </cell>
          <cell r="AD95">
            <v>27.7</v>
          </cell>
          <cell r="AE95">
            <v>1.04</v>
          </cell>
          <cell r="AF95">
            <v>1.28</v>
          </cell>
          <cell r="AG95">
            <v>1.23</v>
          </cell>
          <cell r="AH95">
            <v>1.18</v>
          </cell>
          <cell r="AI95">
            <v>23.5</v>
          </cell>
          <cell r="AJ95">
            <v>38.299999999999997</v>
          </cell>
          <cell r="AK95">
            <v>34.5</v>
          </cell>
          <cell r="AL95">
            <v>45.5</v>
          </cell>
          <cell r="AM95">
            <v>38.799999999999997</v>
          </cell>
          <cell r="AN95">
            <v>36.4</v>
          </cell>
          <cell r="AO95">
            <v>37.200000000000003</v>
          </cell>
          <cell r="AP95">
            <v>40.9</v>
          </cell>
          <cell r="AQ95">
            <v>54</v>
          </cell>
          <cell r="AR95">
            <v>162</v>
          </cell>
          <cell r="AS95">
            <v>188</v>
          </cell>
          <cell r="AT95">
            <v>161</v>
          </cell>
          <cell r="AU95">
            <v>48</v>
          </cell>
          <cell r="AV95">
            <v>168</v>
          </cell>
          <cell r="AW95">
            <v>176</v>
          </cell>
          <cell r="AX95">
            <v>130</v>
          </cell>
          <cell r="AY95">
            <v>102.31</v>
          </cell>
          <cell r="AZ95">
            <v>104.85</v>
          </cell>
          <cell r="BA95">
            <v>106.2</v>
          </cell>
          <cell r="BB95">
            <v>107.62</v>
          </cell>
          <cell r="BC95">
            <v>69</v>
          </cell>
          <cell r="BD95">
            <v>65</v>
          </cell>
          <cell r="BE95">
            <v>63</v>
          </cell>
          <cell r="BF95">
            <v>61</v>
          </cell>
          <cell r="BG95">
            <v>4.5</v>
          </cell>
          <cell r="BH95">
            <v>4.7</v>
          </cell>
          <cell r="BI95">
            <v>3.4</v>
          </cell>
          <cell r="BJ95">
            <v>4.4000000000000004</v>
          </cell>
        </row>
        <row r="96">
          <cell r="A96">
            <v>32304674</v>
          </cell>
          <cell r="B96">
            <v>2</v>
          </cell>
          <cell r="C96" t="str">
            <v>肝门部胆管成形+肠粘连松解+中肝切除+肝管空肠再次吻合+RouxenY再次吻合术</v>
          </cell>
          <cell r="D96">
            <v>32304674</v>
          </cell>
          <cell r="E96">
            <v>1</v>
          </cell>
          <cell r="F96" t="str">
            <v>51</v>
          </cell>
          <cell r="G96" t="str">
            <v>1、肝门胆管狭窄；炎症？其他？2、胆囊切除术后；3、胆肠吻合状态；</v>
          </cell>
          <cell r="H96" t="str">
            <v>/</v>
          </cell>
          <cell r="I96" t="str">
            <v>155</v>
          </cell>
          <cell r="J96" t="str">
            <v>70</v>
          </cell>
          <cell r="K96">
            <v>0</v>
          </cell>
          <cell r="L96">
            <v>0</v>
          </cell>
          <cell r="M96">
            <v>0</v>
          </cell>
          <cell r="N96">
            <v>0</v>
          </cell>
          <cell r="O96">
            <v>0</v>
          </cell>
          <cell r="P96">
            <v>0</v>
          </cell>
          <cell r="Q96">
            <v>0</v>
          </cell>
          <cell r="R96">
            <v>0</v>
          </cell>
          <cell r="S96">
            <v>118</v>
          </cell>
          <cell r="T96">
            <v>106</v>
          </cell>
          <cell r="U96">
            <v>0.37</v>
          </cell>
          <cell r="V96">
            <v>0.33</v>
          </cell>
          <cell r="W96">
            <v>143</v>
          </cell>
          <cell r="X96">
            <v>112</v>
          </cell>
          <cell r="Y96">
            <v>123</v>
          </cell>
          <cell r="Z96"/>
          <cell r="AA96">
            <v>25</v>
          </cell>
          <cell r="AB96">
            <v>27.6</v>
          </cell>
          <cell r="AC96">
            <v>28.8</v>
          </cell>
          <cell r="AD96"/>
          <cell r="AE96">
            <v>0.86</v>
          </cell>
          <cell r="AF96">
            <v>1.23</v>
          </cell>
          <cell r="AG96">
            <v>1.21</v>
          </cell>
          <cell r="AH96"/>
          <cell r="AI96">
            <v>35.299999999999997</v>
          </cell>
          <cell r="AJ96">
            <v>56.7</v>
          </cell>
          <cell r="AK96">
            <v>39.799999999999997</v>
          </cell>
          <cell r="AL96">
            <v>25.7</v>
          </cell>
          <cell r="AM96">
            <v>42.1</v>
          </cell>
          <cell r="AN96">
            <v>33.200000000000003</v>
          </cell>
          <cell r="AO96">
            <v>40.200000000000003</v>
          </cell>
          <cell r="AP96">
            <v>36.6</v>
          </cell>
          <cell r="AQ96">
            <v>162</v>
          </cell>
          <cell r="AR96">
            <v>203</v>
          </cell>
          <cell r="AS96">
            <v>144</v>
          </cell>
          <cell r="AT96">
            <v>111</v>
          </cell>
          <cell r="AU96">
            <v>53</v>
          </cell>
          <cell r="AV96">
            <v>203</v>
          </cell>
          <cell r="AW96">
            <v>213</v>
          </cell>
          <cell r="AX96">
            <v>94</v>
          </cell>
          <cell r="AY96">
            <v>97.16</v>
          </cell>
          <cell r="AZ96">
            <v>98.47</v>
          </cell>
          <cell r="BA96">
            <v>97.16</v>
          </cell>
          <cell r="BB96">
            <v>99.15</v>
          </cell>
          <cell r="BC96">
            <v>50</v>
          </cell>
          <cell r="BD96">
            <v>48</v>
          </cell>
          <cell r="BE96">
            <v>50</v>
          </cell>
          <cell r="BF96">
            <v>47</v>
          </cell>
          <cell r="BG96">
            <v>5.4</v>
          </cell>
          <cell r="BH96">
            <v>5.3</v>
          </cell>
          <cell r="BI96">
            <v>6.4</v>
          </cell>
          <cell r="BJ96">
            <v>5.6</v>
          </cell>
        </row>
        <row r="97">
          <cell r="A97">
            <v>32447306</v>
          </cell>
          <cell r="B97">
            <v>2</v>
          </cell>
          <cell r="C97" t="str">
            <v>肝左外叶切除+中肝切除+右肝局部切除+胆管癌栓取出+肝静脉修补术</v>
          </cell>
          <cell r="D97">
            <v>32447306</v>
          </cell>
          <cell r="E97">
            <v>1</v>
          </cell>
          <cell r="F97" t="str">
            <v>33</v>
          </cell>
          <cell r="G97" t="str">
            <v>1.乙状结肠癌肝转移化疗及靶向治疗后（ycT4aN0M1）；2.肝左外叶切除+中肝切除+右肝局部切除+胆管癌栓取出+肝静脉修补术后；3.双肺小结节：转移癌？</v>
          </cell>
          <cell r="H97" t="str">
            <v>/</v>
          </cell>
          <cell r="I97" t="str">
            <v>172</v>
          </cell>
          <cell r="J97" t="str">
            <v>68</v>
          </cell>
          <cell r="K97">
            <v>0</v>
          </cell>
          <cell r="L97">
            <v>0</v>
          </cell>
          <cell r="M97">
            <v>0</v>
          </cell>
          <cell r="N97">
            <v>0</v>
          </cell>
          <cell r="O97">
            <v>0</v>
          </cell>
          <cell r="P97">
            <v>1</v>
          </cell>
          <cell r="Q97">
            <v>0</v>
          </cell>
          <cell r="R97">
            <v>0</v>
          </cell>
          <cell r="S97">
            <v>114</v>
          </cell>
          <cell r="T97">
            <v>103</v>
          </cell>
          <cell r="U97">
            <v>0.35</v>
          </cell>
          <cell r="V97">
            <v>0.32</v>
          </cell>
          <cell r="W97">
            <v>112</v>
          </cell>
          <cell r="X97">
            <v>85</v>
          </cell>
          <cell r="Y97"/>
          <cell r="Z97">
            <v>84</v>
          </cell>
          <cell r="AA97">
            <v>25.3</v>
          </cell>
          <cell r="AB97"/>
          <cell r="AC97"/>
          <cell r="AD97"/>
          <cell r="AE97">
            <v>1.01</v>
          </cell>
          <cell r="AF97"/>
          <cell r="AG97"/>
          <cell r="AH97"/>
          <cell r="AI97">
            <v>17.600000000000001</v>
          </cell>
          <cell r="AJ97">
            <v>27.4</v>
          </cell>
          <cell r="AK97"/>
          <cell r="AL97">
            <v>21.5</v>
          </cell>
          <cell r="AM97">
            <v>39.5</v>
          </cell>
          <cell r="AN97">
            <v>33.700000000000003</v>
          </cell>
          <cell r="AO97"/>
          <cell r="AP97">
            <v>34.4</v>
          </cell>
          <cell r="AQ97">
            <v>27</v>
          </cell>
          <cell r="AR97">
            <v>93</v>
          </cell>
          <cell r="AS97"/>
          <cell r="AT97">
            <v>65</v>
          </cell>
          <cell r="AU97">
            <v>24</v>
          </cell>
          <cell r="AV97">
            <v>139</v>
          </cell>
          <cell r="AW97"/>
          <cell r="AX97">
            <v>45</v>
          </cell>
          <cell r="AY97">
            <v>89.59</v>
          </cell>
          <cell r="AZ97">
            <v>91.65</v>
          </cell>
          <cell r="BA97"/>
          <cell r="BB97">
            <v>93.32</v>
          </cell>
          <cell r="BC97">
            <v>60</v>
          </cell>
          <cell r="BD97">
            <v>56</v>
          </cell>
          <cell r="BE97"/>
          <cell r="BF97">
            <v>53</v>
          </cell>
          <cell r="BG97">
            <v>4.5999999999999996</v>
          </cell>
          <cell r="BH97">
            <v>4.0999999999999996</v>
          </cell>
          <cell r="BI97"/>
          <cell r="BJ97">
            <v>2.5</v>
          </cell>
        </row>
        <row r="98">
          <cell r="A98">
            <v>32498820</v>
          </cell>
          <cell r="B98">
            <v>2</v>
          </cell>
          <cell r="C98" t="str">
            <v>右半肝切除+胆囊切除+腔静脉修补术</v>
          </cell>
          <cell r="D98">
            <v>32498820</v>
          </cell>
          <cell r="E98">
            <v>1</v>
          </cell>
          <cell r="F98" t="str">
            <v>41</v>
          </cell>
          <cell r="G98" t="str">
            <v>1.肝细胞癌(中国肝癌分期 IIIa，BCLC分期C期)；2.慢性乙型病毒性肝炎（复治）</v>
          </cell>
          <cell r="H98" t="str">
            <v>/</v>
          </cell>
          <cell r="I98" t="str">
            <v>164</v>
          </cell>
          <cell r="J98" t="str">
            <v>50</v>
          </cell>
          <cell r="K98">
            <v>0</v>
          </cell>
          <cell r="L98">
            <v>0</v>
          </cell>
          <cell r="M98">
            <v>0</v>
          </cell>
          <cell r="N98">
            <v>0</v>
          </cell>
          <cell r="O98">
            <v>0</v>
          </cell>
          <cell r="P98">
            <v>1</v>
          </cell>
          <cell r="Q98">
            <v>0</v>
          </cell>
          <cell r="R98">
            <v>0</v>
          </cell>
          <cell r="S98">
            <v>88</v>
          </cell>
          <cell r="T98">
            <v>79</v>
          </cell>
          <cell r="U98">
            <v>0.28999999999999998</v>
          </cell>
          <cell r="V98">
            <v>0.26</v>
          </cell>
          <cell r="W98">
            <v>190</v>
          </cell>
          <cell r="X98">
            <v>139</v>
          </cell>
          <cell r="Y98">
            <v>114</v>
          </cell>
          <cell r="Z98">
            <v>101</v>
          </cell>
          <cell r="AA98">
            <v>26.8</v>
          </cell>
          <cell r="AB98">
            <v>27.2</v>
          </cell>
          <cell r="AC98"/>
          <cell r="AD98"/>
          <cell r="AE98"/>
          <cell r="AF98"/>
          <cell r="AG98"/>
          <cell r="AH98"/>
          <cell r="AI98">
            <v>12.2</v>
          </cell>
          <cell r="AJ98">
            <v>18.899999999999999</v>
          </cell>
          <cell r="AK98">
            <v>17.100000000000001</v>
          </cell>
          <cell r="AL98">
            <v>18</v>
          </cell>
          <cell r="AM98">
            <v>44.6</v>
          </cell>
          <cell r="AN98">
            <v>35.299999999999997</v>
          </cell>
          <cell r="AO98">
            <v>29.5</v>
          </cell>
          <cell r="AP98">
            <v>31.4</v>
          </cell>
          <cell r="AQ98">
            <v>6</v>
          </cell>
          <cell r="AR98">
            <v>76</v>
          </cell>
          <cell r="AS98">
            <v>63</v>
          </cell>
          <cell r="AT98">
            <v>36</v>
          </cell>
          <cell r="AU98">
            <v>18</v>
          </cell>
          <cell r="AV98">
            <v>150</v>
          </cell>
          <cell r="AW98">
            <v>88</v>
          </cell>
          <cell r="AX98">
            <v>35</v>
          </cell>
          <cell r="AY98">
            <v>104.19</v>
          </cell>
          <cell r="AZ98">
            <v>106.38</v>
          </cell>
          <cell r="BA98">
            <v>105.63</v>
          </cell>
          <cell r="BB98">
            <v>109.61</v>
          </cell>
          <cell r="BC98">
            <v>49</v>
          </cell>
          <cell r="BD98">
            <v>46</v>
          </cell>
          <cell r="BE98">
            <v>47</v>
          </cell>
          <cell r="BF98">
            <v>42</v>
          </cell>
          <cell r="BG98">
            <v>2.4</v>
          </cell>
          <cell r="BH98">
            <v>4</v>
          </cell>
          <cell r="BI98">
            <v>2.1</v>
          </cell>
          <cell r="BJ98">
            <v>1.7</v>
          </cell>
        </row>
        <row r="99">
          <cell r="A99">
            <v>32776635</v>
          </cell>
          <cell r="B99">
            <v>2</v>
          </cell>
          <cell r="C99" t="str">
            <v>中肝切除（S4、S5、部分S8段）+肝门胆管成形+术中胆道镜取石+肠粘连松解术+肝静脉修补+胆肠吻合术</v>
          </cell>
          <cell r="D99">
            <v>32776635</v>
          </cell>
          <cell r="E99">
            <v>1</v>
          </cell>
          <cell r="F99" t="str">
            <v>25</v>
          </cell>
          <cell r="G99" t="str">
            <v>1.肝内外胆管结石；2.先天性胆管囊肿；3.胆肠吻合术后 胆囊切除术后</v>
          </cell>
          <cell r="H99" t="str">
            <v>/</v>
          </cell>
          <cell r="I99" t="str">
            <v>178</v>
          </cell>
          <cell r="J99" t="str">
            <v>79</v>
          </cell>
          <cell r="K99">
            <v>0</v>
          </cell>
          <cell r="L99">
            <v>0</v>
          </cell>
          <cell r="M99">
            <v>0</v>
          </cell>
          <cell r="N99">
            <v>0</v>
          </cell>
          <cell r="O99">
            <v>0</v>
          </cell>
          <cell r="P99">
            <v>0</v>
          </cell>
          <cell r="Q99">
            <v>0</v>
          </cell>
          <cell r="R99">
            <v>0</v>
          </cell>
          <cell r="S99">
            <v>146</v>
          </cell>
          <cell r="T99">
            <v>128</v>
          </cell>
          <cell r="U99">
            <v>0.46</v>
          </cell>
          <cell r="V99">
            <v>0.42</v>
          </cell>
          <cell r="W99">
            <v>211</v>
          </cell>
          <cell r="X99">
            <v>175</v>
          </cell>
          <cell r="Y99">
            <v>135</v>
          </cell>
          <cell r="Z99">
            <v>143</v>
          </cell>
          <cell r="AA99">
            <v>27</v>
          </cell>
          <cell r="AB99">
            <v>27</v>
          </cell>
          <cell r="AC99">
            <v>30.5</v>
          </cell>
          <cell r="AD99">
            <v>31.2</v>
          </cell>
          <cell r="AE99">
            <v>1.01</v>
          </cell>
          <cell r="AF99">
            <v>1.17</v>
          </cell>
          <cell r="AG99">
            <v>1.22</v>
          </cell>
          <cell r="AH99">
            <v>1.1599999999999999</v>
          </cell>
          <cell r="AI99">
            <v>6.5</v>
          </cell>
          <cell r="AJ99">
            <v>12.5</v>
          </cell>
          <cell r="AK99">
            <v>13.1</v>
          </cell>
          <cell r="AL99">
            <v>12.8</v>
          </cell>
          <cell r="AM99">
            <v>37.299999999999997</v>
          </cell>
          <cell r="AN99">
            <v>31.5</v>
          </cell>
          <cell r="AO99">
            <v>36.799999999999997</v>
          </cell>
          <cell r="AP99">
            <v>38.1</v>
          </cell>
          <cell r="AQ99">
            <v>16</v>
          </cell>
          <cell r="AR99">
            <v>473</v>
          </cell>
          <cell r="AS99">
            <v>427</v>
          </cell>
          <cell r="AT99">
            <v>314</v>
          </cell>
          <cell r="AU99">
            <v>19</v>
          </cell>
          <cell r="AV99">
            <v>463</v>
          </cell>
          <cell r="AW99">
            <v>248</v>
          </cell>
          <cell r="AX99">
            <v>133</v>
          </cell>
          <cell r="AY99">
            <v>102.54</v>
          </cell>
          <cell r="AZ99">
            <v>118.98</v>
          </cell>
          <cell r="BA99">
            <v>113.44</v>
          </cell>
          <cell r="BB99">
            <v>117.51</v>
          </cell>
          <cell r="BC99">
            <v>84</v>
          </cell>
          <cell r="BD99">
            <v>65</v>
          </cell>
          <cell r="BE99">
            <v>73</v>
          </cell>
          <cell r="BF99">
            <v>67</v>
          </cell>
          <cell r="BG99">
            <v>3.7</v>
          </cell>
          <cell r="BH99">
            <v>2.4</v>
          </cell>
          <cell r="BI99">
            <v>2.1</v>
          </cell>
          <cell r="BJ99">
            <v>2.1</v>
          </cell>
        </row>
        <row r="100">
          <cell r="A100">
            <v>33721366</v>
          </cell>
          <cell r="B100">
            <v>2</v>
          </cell>
          <cell r="C100" t="str">
            <v>左半肝切除+尾叶切除+胆囊切除+胆总管探查+术中胆道镜取石+门静脉修补+下腔静脉修补+肝门胆管成形术</v>
          </cell>
          <cell r="D100">
            <v>33721366</v>
          </cell>
          <cell r="E100">
            <v>2</v>
          </cell>
          <cell r="F100" t="str">
            <v>56</v>
          </cell>
          <cell r="G100" t="str">
            <v>1.左肝萎缩伴纤维化 待病理 2.肝内外胆管结石 3.慢性胆管炎 4.双侧少量胸腔积液。</v>
          </cell>
          <cell r="H100" t="str">
            <v>/</v>
          </cell>
          <cell r="I100" t="str">
            <v>159</v>
          </cell>
          <cell r="J100" t="str">
            <v>53</v>
          </cell>
          <cell r="K100">
            <v>0</v>
          </cell>
          <cell r="L100">
            <v>0</v>
          </cell>
          <cell r="M100">
            <v>0</v>
          </cell>
          <cell r="N100">
            <v>0</v>
          </cell>
          <cell r="O100">
            <v>0</v>
          </cell>
          <cell r="P100">
            <v>0</v>
          </cell>
          <cell r="Q100">
            <v>0</v>
          </cell>
          <cell r="R100">
            <v>0</v>
          </cell>
          <cell r="S100">
            <v>131</v>
          </cell>
          <cell r="T100">
            <v>115</v>
          </cell>
          <cell r="U100">
            <v>0.4</v>
          </cell>
          <cell r="V100">
            <v>0.36</v>
          </cell>
          <cell r="W100">
            <v>196</v>
          </cell>
          <cell r="X100">
            <v>154</v>
          </cell>
          <cell r="Y100"/>
          <cell r="Z100">
            <v>132</v>
          </cell>
          <cell r="AA100">
            <v>25.5</v>
          </cell>
          <cell r="AB100"/>
          <cell r="AC100"/>
          <cell r="AD100"/>
          <cell r="AE100">
            <v>0.96</v>
          </cell>
          <cell r="AF100"/>
          <cell r="AG100"/>
          <cell r="AH100"/>
          <cell r="AI100">
            <v>6.9</v>
          </cell>
          <cell r="AJ100">
            <v>15.7</v>
          </cell>
          <cell r="AK100"/>
          <cell r="AL100">
            <v>20.7</v>
          </cell>
          <cell r="AM100">
            <v>38.700000000000003</v>
          </cell>
          <cell r="AN100">
            <v>33.799999999999997</v>
          </cell>
          <cell r="AO100"/>
          <cell r="AP100">
            <v>30</v>
          </cell>
          <cell r="AQ100">
            <v>34</v>
          </cell>
          <cell r="AR100">
            <v>1275</v>
          </cell>
          <cell r="AS100"/>
          <cell r="AT100">
            <v>852</v>
          </cell>
          <cell r="AU100">
            <v>37</v>
          </cell>
          <cell r="AV100">
            <v>1151</v>
          </cell>
          <cell r="AW100"/>
          <cell r="AX100">
            <v>359</v>
          </cell>
          <cell r="AY100">
            <v>102</v>
          </cell>
          <cell r="AZ100">
            <v>104.73</v>
          </cell>
          <cell r="BA100"/>
          <cell r="BB100">
            <v>114.11</v>
          </cell>
          <cell r="BC100">
            <v>63</v>
          </cell>
          <cell r="BD100">
            <v>61</v>
          </cell>
          <cell r="BE100"/>
          <cell r="BF100">
            <v>47</v>
          </cell>
          <cell r="BG100">
            <v>4.4000000000000004</v>
          </cell>
          <cell r="BH100">
            <v>3.9</v>
          </cell>
          <cell r="BI100"/>
          <cell r="BJ100">
            <v>2.4</v>
          </cell>
        </row>
        <row r="101">
          <cell r="A101">
            <v>33807973</v>
          </cell>
          <cell r="B101">
            <v>2</v>
          </cell>
          <cell r="C101" t="str">
            <v>开腹中肝切除+左侧肝转移癌切除+右侧肝转移癌切除+中肝静脉修补术</v>
          </cell>
          <cell r="D101">
            <v>33807973</v>
          </cell>
          <cell r="E101">
            <v>2</v>
          </cell>
          <cell r="F101" t="str">
            <v>32</v>
          </cell>
          <cell r="G101" t="str">
            <v>1.乙状结肠癌伴肝、腹膜转移(cT4aN+M1c,IVc期)、2.恶性肿瘤化疗、3.化疗后骨髓抑制</v>
          </cell>
          <cell r="H101" t="str">
            <v>/</v>
          </cell>
          <cell r="I101" t="str">
            <v>155</v>
          </cell>
          <cell r="J101" t="str">
            <v>43</v>
          </cell>
          <cell r="K101">
            <v>0</v>
          </cell>
          <cell r="L101">
            <v>0</v>
          </cell>
          <cell r="M101">
            <v>0</v>
          </cell>
          <cell r="N101">
            <v>0</v>
          </cell>
          <cell r="O101">
            <v>0</v>
          </cell>
          <cell r="P101">
            <v>1</v>
          </cell>
          <cell r="Q101">
            <v>0</v>
          </cell>
          <cell r="R101">
            <v>0</v>
          </cell>
          <cell r="S101">
            <v>116</v>
          </cell>
          <cell r="T101">
            <v>88</v>
          </cell>
          <cell r="U101">
            <v>0.4</v>
          </cell>
          <cell r="V101">
            <v>0.28999999999999998</v>
          </cell>
          <cell r="W101">
            <v>184</v>
          </cell>
          <cell r="X101">
            <v>118</v>
          </cell>
          <cell r="Y101"/>
          <cell r="Z101"/>
          <cell r="AA101">
            <v>23.9</v>
          </cell>
          <cell r="AB101"/>
          <cell r="AC101"/>
          <cell r="AD101"/>
          <cell r="AE101">
            <v>0.92</v>
          </cell>
          <cell r="AF101"/>
          <cell r="AG101"/>
          <cell r="AH101"/>
          <cell r="AI101">
            <v>11.8</v>
          </cell>
          <cell r="AJ101">
            <v>17.7</v>
          </cell>
          <cell r="AK101"/>
          <cell r="AL101"/>
          <cell r="AM101">
            <v>39.5</v>
          </cell>
          <cell r="AN101">
            <v>33.799999999999997</v>
          </cell>
          <cell r="AO101"/>
          <cell r="AP101"/>
          <cell r="AQ101">
            <v>23</v>
          </cell>
          <cell r="AR101">
            <v>431</v>
          </cell>
          <cell r="AS101"/>
          <cell r="AT101"/>
          <cell r="AU101">
            <v>17</v>
          </cell>
          <cell r="AV101">
            <v>429</v>
          </cell>
          <cell r="AW101"/>
          <cell r="AX101"/>
          <cell r="AY101">
            <v>82.99</v>
          </cell>
          <cell r="AZ101">
            <v>92.06</v>
          </cell>
          <cell r="BA101"/>
          <cell r="BB101"/>
          <cell r="BC101">
            <v>73</v>
          </cell>
          <cell r="BD101">
            <v>67</v>
          </cell>
          <cell r="BE101"/>
          <cell r="BF101"/>
          <cell r="BG101">
            <v>3.8</v>
          </cell>
          <cell r="BH101">
            <v>2.6</v>
          </cell>
          <cell r="BI101"/>
          <cell r="BJ101"/>
        </row>
        <row r="102">
          <cell r="A102">
            <v>34086210</v>
          </cell>
          <cell r="B102">
            <v>2</v>
          </cell>
          <cell r="C102" t="str">
            <v>肠粘连松解+膈肌修补+中肝切除+肝静脉修补+门静脉修复+肝门部胆管成型+肝管空肠吻合术</v>
          </cell>
          <cell r="D102">
            <v>34086210</v>
          </cell>
          <cell r="E102">
            <v>2</v>
          </cell>
          <cell r="F102" t="str">
            <v>43</v>
          </cell>
          <cell r="G102" t="str">
            <v>1.胆道术后胆管狭窄并胆管炎 2.主动脉夹层 3.门静脉狭窄并门脉高压症 4.肝功能不全 5.小肝综合征  6.中度贫血 7.颈部外伤（环枢关节脱位） 8.左侧肩峰陈旧性骨折  9.多发肋骨陈旧性骨折  10.胸椎陈旧性骨折（T4椎体，T4,6,11,12右侧横突） 11.腰椎陈旧性骨折（L1,2右侧横突） 12.右肾挫伤？ 13.子宫多发肌瘤？ 14.肝右叶切除及胆囊切除术后</v>
          </cell>
          <cell r="H102" t="str">
            <v>/</v>
          </cell>
          <cell r="I102" t="str">
            <v>160</v>
          </cell>
          <cell r="J102" t="str">
            <v>50</v>
          </cell>
          <cell r="K102">
            <v>0</v>
          </cell>
          <cell r="L102">
            <v>0</v>
          </cell>
          <cell r="M102">
            <v>0</v>
          </cell>
          <cell r="N102">
            <v>0</v>
          </cell>
          <cell r="O102">
            <v>0</v>
          </cell>
          <cell r="P102">
            <v>0</v>
          </cell>
          <cell r="Q102">
            <v>0</v>
          </cell>
          <cell r="R102">
            <v>0</v>
          </cell>
          <cell r="S102">
            <v>151</v>
          </cell>
          <cell r="T102">
            <v>142</v>
          </cell>
          <cell r="U102">
            <v>0.46</v>
          </cell>
          <cell r="V102">
            <v>0.44</v>
          </cell>
          <cell r="W102">
            <v>102</v>
          </cell>
          <cell r="X102">
            <v>110</v>
          </cell>
          <cell r="Y102"/>
          <cell r="Z102">
            <v>84</v>
          </cell>
          <cell r="AA102">
            <v>25.4</v>
          </cell>
          <cell r="AB102"/>
          <cell r="AC102"/>
          <cell r="AD102"/>
          <cell r="AE102">
            <v>1.1499999999999999</v>
          </cell>
          <cell r="AF102"/>
          <cell r="AG102"/>
          <cell r="AH102"/>
          <cell r="AI102">
            <v>9</v>
          </cell>
          <cell r="AJ102">
            <v>13.4</v>
          </cell>
          <cell r="AK102"/>
          <cell r="AL102">
            <v>28.4</v>
          </cell>
          <cell r="AM102">
            <v>40.9</v>
          </cell>
          <cell r="AN102">
            <v>31.1</v>
          </cell>
          <cell r="AO102"/>
          <cell r="AP102">
            <v>33.299999999999997</v>
          </cell>
          <cell r="AQ102">
            <v>126</v>
          </cell>
          <cell r="AR102">
            <v>585</v>
          </cell>
          <cell r="AS102"/>
          <cell r="AT102">
            <v>603</v>
          </cell>
          <cell r="AU102">
            <v>79</v>
          </cell>
          <cell r="AV102">
            <v>576</v>
          </cell>
          <cell r="AW102"/>
          <cell r="AX102">
            <v>286</v>
          </cell>
          <cell r="AY102">
            <v>96.25</v>
          </cell>
          <cell r="AZ102">
            <v>90.99</v>
          </cell>
          <cell r="BA102"/>
          <cell r="BB102">
            <v>110.99</v>
          </cell>
          <cell r="BC102">
            <v>84</v>
          </cell>
          <cell r="BD102">
            <v>88</v>
          </cell>
          <cell r="BE102"/>
          <cell r="BF102">
            <v>66</v>
          </cell>
          <cell r="BG102">
            <v>3.8</v>
          </cell>
          <cell r="BH102">
            <v>4.8</v>
          </cell>
          <cell r="BI102"/>
          <cell r="BJ102">
            <v>4.9000000000000004</v>
          </cell>
        </row>
        <row r="103">
          <cell r="A103">
            <v>34810829</v>
          </cell>
          <cell r="B103">
            <v>2</v>
          </cell>
          <cell r="C103" t="str">
            <v>右半肝切除+肝尾叶切除+肝门胆管成形+胆肠吻合+胆囊切除+膈肌修补术</v>
          </cell>
          <cell r="D103">
            <v>34810829</v>
          </cell>
          <cell r="E103">
            <v>2</v>
          </cell>
          <cell r="F103" t="str">
            <v>66</v>
          </cell>
          <cell r="G103" t="str">
            <v>1.肝门部胆管恶性肿瘤伴右肝动脉侵犯 、2.梗阻性黄疸 、3.肝囊肿 、4.肾囊肿 、5.左肾错构瘤</v>
          </cell>
          <cell r="H103" t="str">
            <v>/</v>
          </cell>
          <cell r="I103" t="str">
            <v>160</v>
          </cell>
          <cell r="J103" t="str">
            <v>52</v>
          </cell>
          <cell r="K103">
            <v>0</v>
          </cell>
          <cell r="L103">
            <v>0</v>
          </cell>
          <cell r="M103">
            <v>0</v>
          </cell>
          <cell r="N103">
            <v>0</v>
          </cell>
          <cell r="O103">
            <v>0</v>
          </cell>
          <cell r="P103">
            <v>0</v>
          </cell>
          <cell r="Q103">
            <v>0</v>
          </cell>
          <cell r="R103">
            <v>0</v>
          </cell>
          <cell r="S103">
            <v>106</v>
          </cell>
          <cell r="T103">
            <v>83</v>
          </cell>
          <cell r="U103">
            <v>0.34</v>
          </cell>
          <cell r="V103">
            <v>0.27</v>
          </cell>
          <cell r="W103">
            <v>132</v>
          </cell>
          <cell r="X103">
            <v>109</v>
          </cell>
          <cell r="Y103"/>
          <cell r="Z103"/>
          <cell r="AA103">
            <v>25.7</v>
          </cell>
          <cell r="AB103">
            <v>24.3</v>
          </cell>
          <cell r="AC103"/>
          <cell r="AD103"/>
          <cell r="AE103">
            <v>1.03</v>
          </cell>
          <cell r="AF103">
            <v>1.25</v>
          </cell>
          <cell r="AG103"/>
          <cell r="AH103"/>
          <cell r="AI103">
            <v>22.8</v>
          </cell>
          <cell r="AJ103">
            <v>41.9</v>
          </cell>
          <cell r="AK103">
            <v>58.1</v>
          </cell>
          <cell r="AL103">
            <v>60.4</v>
          </cell>
          <cell r="AM103">
            <v>40.1</v>
          </cell>
          <cell r="AN103">
            <v>29.4</v>
          </cell>
          <cell r="AO103">
            <v>37.4</v>
          </cell>
          <cell r="AP103">
            <v>43.7</v>
          </cell>
          <cell r="AQ103">
            <v>25</v>
          </cell>
          <cell r="AR103">
            <v>87</v>
          </cell>
          <cell r="AS103">
            <v>411</v>
          </cell>
          <cell r="AT103">
            <v>358</v>
          </cell>
          <cell r="AU103">
            <v>24</v>
          </cell>
          <cell r="AV103">
            <v>94</v>
          </cell>
          <cell r="AW103">
            <v>337</v>
          </cell>
          <cell r="AX103">
            <v>241</v>
          </cell>
          <cell r="AY103">
            <v>94.61</v>
          </cell>
          <cell r="AZ103">
            <v>105.7</v>
          </cell>
          <cell r="BA103">
            <v>100.66</v>
          </cell>
          <cell r="BB103">
            <v>101.83</v>
          </cell>
          <cell r="BC103">
            <v>64</v>
          </cell>
          <cell r="BD103">
            <v>50</v>
          </cell>
          <cell r="BE103">
            <v>58</v>
          </cell>
          <cell r="BF103">
            <v>56</v>
          </cell>
          <cell r="BG103">
            <v>5.2</v>
          </cell>
          <cell r="BH103">
            <v>3.7</v>
          </cell>
          <cell r="BI103">
            <v>3.8</v>
          </cell>
          <cell r="BJ103">
            <v>4</v>
          </cell>
        </row>
        <row r="104">
          <cell r="A104">
            <v>34829463</v>
          </cell>
          <cell r="B104">
            <v>2</v>
          </cell>
          <cell r="C104" t="str">
            <v>复杂左肝切除+肠粘连松解+胆总管切开取石+术中胆道镜取石+T管引流术</v>
          </cell>
          <cell r="D104">
            <v>34829463</v>
          </cell>
          <cell r="E104">
            <v>2</v>
          </cell>
          <cell r="F104" t="str">
            <v>57</v>
          </cell>
          <cell r="G104" t="str">
            <v>1、肝内外胆管结石伴胆管炎 2、肝左叶萎缩；3.中度贫血(缺铁性)；4.白细胞减少；5.肝功能不全；6、低蛋白血症；7、反流性胃炎伴糜烂；8、结肠镜结肠息肉电凝术后；9、双肾囊肿；10、脾大；11、胆囊切除术后。,</v>
          </cell>
          <cell r="H104" t="str">
            <v>/</v>
          </cell>
          <cell r="I104" t="str">
            <v>155</v>
          </cell>
          <cell r="J104" t="str">
            <v>44.2</v>
          </cell>
          <cell r="K104">
            <v>0</v>
          </cell>
          <cell r="L104">
            <v>0</v>
          </cell>
          <cell r="M104">
            <v>0</v>
          </cell>
          <cell r="N104">
            <v>0</v>
          </cell>
          <cell r="O104">
            <v>0</v>
          </cell>
          <cell r="P104">
            <v>0</v>
          </cell>
          <cell r="Q104">
            <v>0</v>
          </cell>
          <cell r="R104">
            <v>0</v>
          </cell>
          <cell r="S104">
            <v>128</v>
          </cell>
          <cell r="T104">
            <v>114</v>
          </cell>
          <cell r="U104">
            <v>0.39</v>
          </cell>
          <cell r="V104">
            <v>0.35</v>
          </cell>
          <cell r="W104">
            <v>249</v>
          </cell>
          <cell r="X104">
            <v>191</v>
          </cell>
          <cell r="Y104"/>
          <cell r="Z104"/>
          <cell r="AA104">
            <v>23.9</v>
          </cell>
          <cell r="AB104"/>
          <cell r="AC104"/>
          <cell r="AD104"/>
          <cell r="AE104">
            <v>0.84</v>
          </cell>
          <cell r="AF104"/>
          <cell r="AG104"/>
          <cell r="AH104"/>
          <cell r="AI104">
            <v>9.5</v>
          </cell>
          <cell r="AJ104">
            <v>23</v>
          </cell>
          <cell r="AK104"/>
          <cell r="AL104"/>
          <cell r="AM104">
            <v>40.4</v>
          </cell>
          <cell r="AN104">
            <v>32.4</v>
          </cell>
          <cell r="AO104"/>
          <cell r="AP104"/>
          <cell r="AQ104">
            <v>28</v>
          </cell>
          <cell r="AR104">
            <v>224</v>
          </cell>
          <cell r="AS104"/>
          <cell r="AT104"/>
          <cell r="AU104">
            <v>28</v>
          </cell>
          <cell r="AV104">
            <v>166</v>
          </cell>
          <cell r="AW104"/>
          <cell r="AX104"/>
          <cell r="AY104">
            <v>93.94</v>
          </cell>
          <cell r="AZ104">
            <v>96.93</v>
          </cell>
          <cell r="BA104"/>
          <cell r="BB104"/>
          <cell r="BC104">
            <v>68</v>
          </cell>
          <cell r="BD104">
            <v>63</v>
          </cell>
          <cell r="BE104"/>
          <cell r="BF104"/>
          <cell r="BG104">
            <v>4.9000000000000004</v>
          </cell>
          <cell r="BH104">
            <v>3.5</v>
          </cell>
          <cell r="BI104"/>
          <cell r="BJ104"/>
        </row>
        <row r="105">
          <cell r="A105">
            <v>34984363</v>
          </cell>
          <cell r="B105">
            <v>2</v>
          </cell>
          <cell r="C105" t="str">
            <v>右三肝切除+膈肌修补+腔静脉、肝静脉人工血管搭桥(两根)+门静脉修复术+肝门胆管成形术+胆囊切除术+左肝病灶切除术</v>
          </cell>
          <cell r="D105">
            <v>34984363</v>
          </cell>
          <cell r="E105">
            <v>1</v>
          </cell>
          <cell r="F105" t="str">
            <v>50</v>
          </cell>
          <cell r="G105" t="str">
            <v>1、巨大肝包虫，右三肝切除术后；2.腔静脉、肝静脉人工血管搭桥术后；3、肝管-空肠吻合及Roux-en-Y重建术后；4、失血性休克（已纠正）；5、复杂腹腔感染（屎肠球菌）6、复杂肺部感染（嗜麦芽窄食单胞菌，鲍曼不动杆菌复合群，白色念珠菌）7、胆囊结石、胆囊切除术后；8、电解质代谢紊乱（已纠正）；9.低蛋白血症（已纠正）；10、肝功能异常。</v>
          </cell>
          <cell r="H105" t="str">
            <v>/</v>
          </cell>
          <cell r="I105" t="str">
            <v>175</v>
          </cell>
          <cell r="J105" t="str">
            <v>76</v>
          </cell>
          <cell r="K105">
            <v>0</v>
          </cell>
          <cell r="L105">
            <v>0</v>
          </cell>
          <cell r="M105">
            <v>0</v>
          </cell>
          <cell r="N105">
            <v>0</v>
          </cell>
          <cell r="O105">
            <v>0</v>
          </cell>
          <cell r="P105">
            <v>0</v>
          </cell>
          <cell r="Q105">
            <v>0</v>
          </cell>
          <cell r="R105">
            <v>0</v>
          </cell>
          <cell r="S105">
            <v>131</v>
          </cell>
          <cell r="T105">
            <v>105</v>
          </cell>
          <cell r="U105">
            <v>0.38</v>
          </cell>
          <cell r="V105">
            <v>0.31</v>
          </cell>
          <cell r="W105">
            <v>206</v>
          </cell>
          <cell r="X105">
            <v>196</v>
          </cell>
          <cell r="Y105">
            <v>246</v>
          </cell>
          <cell r="Z105"/>
          <cell r="AA105">
            <v>24.5</v>
          </cell>
          <cell r="AB105"/>
          <cell r="AC105"/>
          <cell r="AD105"/>
          <cell r="AE105">
            <v>0.94</v>
          </cell>
          <cell r="AF105"/>
          <cell r="AG105"/>
          <cell r="AH105"/>
          <cell r="AI105">
            <v>9.3000000000000007</v>
          </cell>
          <cell r="AJ105">
            <v>13.7</v>
          </cell>
          <cell r="AK105">
            <v>17.600000000000001</v>
          </cell>
          <cell r="AL105"/>
          <cell r="AM105">
            <v>43.9</v>
          </cell>
          <cell r="AN105">
            <v>38.299999999999997</v>
          </cell>
          <cell r="AO105">
            <v>36.299999999999997</v>
          </cell>
          <cell r="AP105"/>
          <cell r="AQ105">
            <v>16</v>
          </cell>
          <cell r="AR105">
            <v>354</v>
          </cell>
          <cell r="AS105">
            <v>529</v>
          </cell>
          <cell r="AT105"/>
          <cell r="AU105">
            <v>16</v>
          </cell>
          <cell r="AV105">
            <v>341</v>
          </cell>
          <cell r="AW105">
            <v>458</v>
          </cell>
          <cell r="AX105"/>
          <cell r="AY105">
            <v>82.31</v>
          </cell>
          <cell r="AZ105">
            <v>110.79</v>
          </cell>
          <cell r="BA105">
            <v>110.79</v>
          </cell>
          <cell r="BB105"/>
          <cell r="BC105">
            <v>77</v>
          </cell>
          <cell r="BD105">
            <v>56</v>
          </cell>
          <cell r="BE105">
            <v>56</v>
          </cell>
          <cell r="BF105"/>
          <cell r="BG105">
            <v>3.9</v>
          </cell>
          <cell r="BH105">
            <v>2.1</v>
          </cell>
          <cell r="BI105">
            <v>1.6</v>
          </cell>
          <cell r="BJ105"/>
        </row>
        <row r="106">
          <cell r="A106">
            <v>36237942</v>
          </cell>
          <cell r="B106">
            <v>2</v>
          </cell>
          <cell r="C106" t="str">
            <v>左复杂肝切除+胆总管切开取石+术中胆道镜取石+肠粘连松解+肝门部胆管成形+T管引流。</v>
          </cell>
          <cell r="D106">
            <v>36237942</v>
          </cell>
          <cell r="E106">
            <v>2</v>
          </cell>
          <cell r="F106" t="str">
            <v>65</v>
          </cell>
          <cell r="G106" t="str">
            <v>1.肝内外胆管结石伴胆管炎 、2.急性胰腺炎 、3.肝功能不全 、4.双肾囊肿</v>
          </cell>
          <cell r="H106" t="str">
            <v>/</v>
          </cell>
          <cell r="I106" t="str">
            <v>165</v>
          </cell>
          <cell r="J106" t="str">
            <v>62</v>
          </cell>
          <cell r="K106">
            <v>1</v>
          </cell>
          <cell r="L106">
            <v>0</v>
          </cell>
          <cell r="M106">
            <v>0</v>
          </cell>
          <cell r="N106">
            <v>0</v>
          </cell>
          <cell r="O106">
            <v>0</v>
          </cell>
          <cell r="P106">
            <v>0</v>
          </cell>
          <cell r="Q106">
            <v>0</v>
          </cell>
          <cell r="R106">
            <v>0</v>
          </cell>
          <cell r="S106">
            <v>124</v>
          </cell>
          <cell r="T106">
            <v>119</v>
          </cell>
          <cell r="U106">
            <v>0.38</v>
          </cell>
          <cell r="V106">
            <v>0.37</v>
          </cell>
          <cell r="W106">
            <v>156</v>
          </cell>
          <cell r="X106">
            <v>136</v>
          </cell>
          <cell r="Y106"/>
          <cell r="Z106"/>
          <cell r="AA106">
            <v>24.8</v>
          </cell>
          <cell r="AB106">
            <v>25.1</v>
          </cell>
          <cell r="AC106"/>
          <cell r="AD106"/>
          <cell r="AE106">
            <v>0.97</v>
          </cell>
          <cell r="AF106">
            <v>0.96</v>
          </cell>
          <cell r="AG106"/>
          <cell r="AH106"/>
          <cell r="AI106">
            <v>24.7</v>
          </cell>
          <cell r="AJ106">
            <v>25.8</v>
          </cell>
          <cell r="AK106"/>
          <cell r="AL106"/>
          <cell r="AM106">
            <v>46.9</v>
          </cell>
          <cell r="AN106">
            <v>34.1</v>
          </cell>
          <cell r="AO106"/>
          <cell r="AP106"/>
          <cell r="AQ106">
            <v>191</v>
          </cell>
          <cell r="AR106">
            <v>341</v>
          </cell>
          <cell r="AS106"/>
          <cell r="AT106"/>
          <cell r="AU106">
            <v>97</v>
          </cell>
          <cell r="AV106">
            <v>355</v>
          </cell>
          <cell r="AW106"/>
          <cell r="AX106"/>
          <cell r="AY106">
            <v>61.29</v>
          </cell>
          <cell r="AZ106">
            <v>61.29</v>
          </cell>
          <cell r="BA106"/>
          <cell r="BB106"/>
          <cell r="BC106">
            <v>84</v>
          </cell>
          <cell r="BD106">
            <v>84</v>
          </cell>
          <cell r="BE106"/>
          <cell r="BF106"/>
          <cell r="BG106">
            <v>6.6</v>
          </cell>
          <cell r="BH106">
            <v>5</v>
          </cell>
          <cell r="BI106"/>
          <cell r="BJ106"/>
        </row>
        <row r="107">
          <cell r="A107">
            <v>36468992</v>
          </cell>
          <cell r="B107">
            <v>2</v>
          </cell>
          <cell r="C107" t="str">
            <v>中肝切除+左外叶切除+肝尾叶切除+胆囊切除+术中胆道镜取石术</v>
          </cell>
          <cell r="D107">
            <v>36468992</v>
          </cell>
          <cell r="E107">
            <v>1</v>
          </cell>
          <cell r="F107" t="str">
            <v>48</v>
          </cell>
          <cell r="G107" t="str">
            <v>1.肝内胆管结石伴胆管炎 、2.胆囊结石伴胆囊炎 、3.2型糖尿病</v>
          </cell>
          <cell r="H107" t="str">
            <v>/</v>
          </cell>
          <cell r="I107" t="str">
            <v>175</v>
          </cell>
          <cell r="J107" t="str">
            <v>70</v>
          </cell>
          <cell r="K107">
            <v>0</v>
          </cell>
          <cell r="L107">
            <v>1</v>
          </cell>
          <cell r="M107">
            <v>0</v>
          </cell>
          <cell r="N107">
            <v>0</v>
          </cell>
          <cell r="O107">
            <v>0</v>
          </cell>
          <cell r="P107">
            <v>0</v>
          </cell>
          <cell r="Q107">
            <v>0</v>
          </cell>
          <cell r="R107">
            <v>0</v>
          </cell>
          <cell r="S107">
            <v>111</v>
          </cell>
          <cell r="T107">
            <v>78</v>
          </cell>
          <cell r="U107">
            <v>0.33</v>
          </cell>
          <cell r="V107">
            <v>0.24</v>
          </cell>
          <cell r="W107">
            <v>227</v>
          </cell>
          <cell r="X107">
            <v>149</v>
          </cell>
          <cell r="Y107">
            <v>140</v>
          </cell>
          <cell r="Z107">
            <v>163</v>
          </cell>
          <cell r="AA107">
            <v>27.8</v>
          </cell>
          <cell r="AB107">
            <v>43.7</v>
          </cell>
          <cell r="AC107">
            <v>35.9</v>
          </cell>
          <cell r="AD107">
            <v>35.799999999999997</v>
          </cell>
          <cell r="AE107">
            <v>1.07</v>
          </cell>
          <cell r="AF107">
            <v>1.25</v>
          </cell>
          <cell r="AG107">
            <v>1.1000000000000001</v>
          </cell>
          <cell r="AH107">
            <v>1.1200000000000001</v>
          </cell>
          <cell r="AI107">
            <v>270.89999999999998</v>
          </cell>
          <cell r="AJ107">
            <v>171.9</v>
          </cell>
          <cell r="AK107">
            <v>148.69999999999999</v>
          </cell>
          <cell r="AL107">
            <v>159.69999999999999</v>
          </cell>
          <cell r="AM107">
            <v>39.1</v>
          </cell>
          <cell r="AN107">
            <v>28.5</v>
          </cell>
          <cell r="AO107">
            <v>34.9</v>
          </cell>
          <cell r="AP107">
            <v>39.5</v>
          </cell>
          <cell r="AQ107">
            <v>45</v>
          </cell>
          <cell r="AR107">
            <v>149</v>
          </cell>
          <cell r="AS107">
            <v>111</v>
          </cell>
          <cell r="AT107">
            <v>86</v>
          </cell>
          <cell r="AU107">
            <v>58</v>
          </cell>
          <cell r="AV107">
            <v>305</v>
          </cell>
          <cell r="AW107">
            <v>144</v>
          </cell>
          <cell r="AX107">
            <v>71</v>
          </cell>
          <cell r="AY107">
            <v>94.26</v>
          </cell>
          <cell r="AZ107">
            <v>104.95</v>
          </cell>
          <cell r="BA107">
            <v>100.63</v>
          </cell>
          <cell r="BB107">
            <v>96.95</v>
          </cell>
          <cell r="BC107">
            <v>61</v>
          </cell>
          <cell r="BD107">
            <v>44</v>
          </cell>
          <cell r="BE107">
            <v>50</v>
          </cell>
          <cell r="BF107">
            <v>56</v>
          </cell>
          <cell r="BG107">
            <v>4.4000000000000004</v>
          </cell>
          <cell r="BH107">
            <v>1.3</v>
          </cell>
          <cell r="BI107">
            <v>4.0999999999999996</v>
          </cell>
          <cell r="BJ107">
            <v>5.6</v>
          </cell>
        </row>
        <row r="108">
          <cell r="A108">
            <v>36772427</v>
          </cell>
          <cell r="B108">
            <v>2</v>
          </cell>
          <cell r="C108" t="str">
            <v>开腹左半肝切除+胆囊切除+胆道探查+术中胆道镜取石+T管引流术</v>
          </cell>
          <cell r="D108">
            <v>36772427</v>
          </cell>
          <cell r="E108">
            <v>1</v>
          </cell>
          <cell r="F108" t="str">
            <v>47</v>
          </cell>
          <cell r="G108" t="str">
            <v>1.肝内胆管结石伴慢性胆管炎急性发作 2.胆囊切除术后 3.T管引流术后 4.肝功能不全 5.双肾囊肿</v>
          </cell>
          <cell r="H108" t="str">
            <v>/</v>
          </cell>
          <cell r="I108" t="str">
            <v>160</v>
          </cell>
          <cell r="J108" t="str">
            <v>54</v>
          </cell>
          <cell r="K108">
            <v>0</v>
          </cell>
          <cell r="L108">
            <v>0</v>
          </cell>
          <cell r="M108">
            <v>0</v>
          </cell>
          <cell r="N108">
            <v>0</v>
          </cell>
          <cell r="O108">
            <v>0</v>
          </cell>
          <cell r="P108">
            <v>0</v>
          </cell>
          <cell r="Q108">
            <v>0</v>
          </cell>
          <cell r="R108">
            <v>0</v>
          </cell>
          <cell r="S108">
            <v>158</v>
          </cell>
          <cell r="T108">
            <v>141</v>
          </cell>
          <cell r="U108">
            <v>0.49</v>
          </cell>
          <cell r="V108">
            <v>0.44</v>
          </cell>
          <cell r="W108">
            <v>169</v>
          </cell>
          <cell r="X108">
            <v>157</v>
          </cell>
          <cell r="Y108">
            <v>152</v>
          </cell>
          <cell r="Z108">
            <v>160</v>
          </cell>
          <cell r="AA108">
            <v>27.2</v>
          </cell>
          <cell r="AB108">
            <v>28.5</v>
          </cell>
          <cell r="AC108">
            <v>31.9</v>
          </cell>
          <cell r="AD108">
            <v>31.9</v>
          </cell>
          <cell r="AE108">
            <v>0.99</v>
          </cell>
          <cell r="AF108">
            <v>1.25</v>
          </cell>
          <cell r="AG108">
            <v>1.2</v>
          </cell>
          <cell r="AH108">
            <v>1.01</v>
          </cell>
          <cell r="AI108">
            <v>12.3</v>
          </cell>
          <cell r="AJ108">
            <v>21.7</v>
          </cell>
          <cell r="AK108">
            <v>41.5</v>
          </cell>
          <cell r="AL108">
            <v>38.799999999999997</v>
          </cell>
          <cell r="AM108">
            <v>43.3</v>
          </cell>
          <cell r="AN108">
            <v>35.5</v>
          </cell>
          <cell r="AO108">
            <v>41</v>
          </cell>
          <cell r="AP108">
            <v>42.7</v>
          </cell>
          <cell r="AQ108">
            <v>14</v>
          </cell>
          <cell r="AR108">
            <v>273</v>
          </cell>
          <cell r="AS108">
            <v>205</v>
          </cell>
          <cell r="AT108">
            <v>154</v>
          </cell>
          <cell r="AU108">
            <v>16</v>
          </cell>
          <cell r="AV108">
            <v>210</v>
          </cell>
          <cell r="AW108">
            <v>138</v>
          </cell>
          <cell r="AX108">
            <v>89</v>
          </cell>
          <cell r="AY108">
            <v>103.84</v>
          </cell>
          <cell r="AZ108">
            <v>99.18</v>
          </cell>
          <cell r="BA108">
            <v>108.77</v>
          </cell>
          <cell r="BB108">
            <v>111.56</v>
          </cell>
          <cell r="BC108">
            <v>75</v>
          </cell>
          <cell r="BD108">
            <v>81</v>
          </cell>
          <cell r="BE108">
            <v>67</v>
          </cell>
          <cell r="BF108">
            <v>63</v>
          </cell>
          <cell r="BG108">
            <v>6.4</v>
          </cell>
          <cell r="BH108">
            <v>6.7</v>
          </cell>
          <cell r="BI108">
            <v>4.5999999999999996</v>
          </cell>
          <cell r="BJ108">
            <v>6.6</v>
          </cell>
        </row>
        <row r="109">
          <cell r="A109">
            <v>19561269</v>
          </cell>
          <cell r="B109">
            <v>2</v>
          </cell>
          <cell r="C109" t="str">
            <v>右半肝切除+门静脉右支癌栓取出+右侧膈肌部分切除及修补+右下肺部分切除+胆囊切除+下腔静脉修补+门静脉修补+胸腔闭式引流术</v>
          </cell>
          <cell r="D109">
            <v>19561269</v>
          </cell>
          <cell r="E109">
            <v>1</v>
          </cell>
          <cell r="F109" t="str">
            <v>45</v>
          </cell>
          <cell r="G109" t="str">
            <v>原发性肝癌伴膈肌及右下肺侵犯（BCLCC期；国内分期IIIb期）  门静脉癌栓形成  乙肝肝硬化  慢性乙型病毒性肝炎（复治）  失血性贫血  低蛋白血症  双肾结石  腹腔积液                          ,肝占位性病变</v>
          </cell>
          <cell r="H109">
            <v>26</v>
          </cell>
          <cell r="I109" t="str">
            <v>167</v>
          </cell>
          <cell r="J109" t="str">
            <v>56</v>
          </cell>
          <cell r="K109">
            <v>0</v>
          </cell>
          <cell r="L109">
            <v>0</v>
          </cell>
          <cell r="M109">
            <v>0</v>
          </cell>
          <cell r="N109">
            <v>0</v>
          </cell>
          <cell r="O109">
            <v>0</v>
          </cell>
          <cell r="P109">
            <v>1</v>
          </cell>
          <cell r="Q109">
            <v>0</v>
          </cell>
          <cell r="R109">
            <v>1</v>
          </cell>
          <cell r="S109">
            <v>131</v>
          </cell>
          <cell r="T109">
            <v>102</v>
          </cell>
          <cell r="U109">
            <v>0.4</v>
          </cell>
          <cell r="V109">
            <v>0.32</v>
          </cell>
          <cell r="W109">
            <v>266</v>
          </cell>
          <cell r="X109">
            <v>245</v>
          </cell>
          <cell r="Y109"/>
          <cell r="Z109"/>
          <cell r="AA109">
            <v>25.9</v>
          </cell>
          <cell r="AB109">
            <v>24.8</v>
          </cell>
          <cell r="AC109"/>
          <cell r="AD109"/>
          <cell r="AE109">
            <v>0.96</v>
          </cell>
          <cell r="AF109">
            <v>1.01</v>
          </cell>
          <cell r="AG109"/>
          <cell r="AH109"/>
          <cell r="AI109">
            <v>9.4</v>
          </cell>
          <cell r="AJ109">
            <v>8.1999999999999993</v>
          </cell>
          <cell r="AK109"/>
          <cell r="AL109"/>
          <cell r="AM109">
            <v>44.1</v>
          </cell>
          <cell r="AN109">
            <v>33.5</v>
          </cell>
          <cell r="AO109"/>
          <cell r="AP109"/>
          <cell r="AQ109">
            <v>17</v>
          </cell>
          <cell r="AR109">
            <v>135</v>
          </cell>
          <cell r="AS109"/>
          <cell r="AT109"/>
          <cell r="AU109">
            <v>15</v>
          </cell>
          <cell r="AV109">
            <v>148</v>
          </cell>
          <cell r="AW109"/>
          <cell r="AX109"/>
          <cell r="AY109">
            <v>108.9</v>
          </cell>
          <cell r="AZ109">
            <v>108.3</v>
          </cell>
          <cell r="BA109"/>
          <cell r="BB109"/>
          <cell r="BC109">
            <v>59</v>
          </cell>
          <cell r="BD109">
            <v>60</v>
          </cell>
          <cell r="BE109"/>
          <cell r="BF109"/>
          <cell r="BG109">
            <v>3.4</v>
          </cell>
          <cell r="BH109">
            <v>3.4</v>
          </cell>
          <cell r="BI109"/>
          <cell r="BJ109"/>
        </row>
        <row r="110">
          <cell r="A110">
            <v>8300281</v>
          </cell>
          <cell r="B110">
            <v>2</v>
          </cell>
          <cell r="C110" t="str">
            <v>开腹左三肝切除+尾叶切除+肝后下腔静脉修补+胆囊切除+射频消融术</v>
          </cell>
          <cell r="D110">
            <v>8300281</v>
          </cell>
          <cell r="E110">
            <v>2</v>
          </cell>
          <cell r="F110" t="str">
            <v>46</v>
          </cell>
          <cell r="G110" t="str">
            <v>肝脏占位（腺癌）  肝肿瘤出血  右侧胸腔积液穿刺引流术后  右肾切除术后,                                  ,肝占位性病变</v>
          </cell>
          <cell r="H110">
            <v>20</v>
          </cell>
          <cell r="I110" t="str">
            <v>156</v>
          </cell>
          <cell r="J110">
            <v>56</v>
          </cell>
          <cell r="K110">
            <v>0</v>
          </cell>
          <cell r="L110">
            <v>0</v>
          </cell>
          <cell r="M110">
            <v>0</v>
          </cell>
          <cell r="N110">
            <v>0</v>
          </cell>
          <cell r="O110">
            <v>0</v>
          </cell>
          <cell r="P110">
            <v>0</v>
          </cell>
          <cell r="Q110">
            <v>0</v>
          </cell>
          <cell r="R110">
            <v>0</v>
          </cell>
          <cell r="S110">
            <v>170</v>
          </cell>
          <cell r="T110">
            <v>146</v>
          </cell>
          <cell r="U110">
            <v>0.48</v>
          </cell>
          <cell r="V110">
            <v>0.42</v>
          </cell>
          <cell r="W110">
            <v>77</v>
          </cell>
          <cell r="X110">
            <v>49</v>
          </cell>
          <cell r="Y110">
            <v>41</v>
          </cell>
          <cell r="Z110">
            <v>48</v>
          </cell>
          <cell r="AA110">
            <v>35.200000000000003</v>
          </cell>
          <cell r="AB110">
            <v>30.6</v>
          </cell>
          <cell r="AC110"/>
          <cell r="AD110"/>
          <cell r="AE110">
            <v>1.1299999999999999</v>
          </cell>
          <cell r="AF110">
            <v>1.39</v>
          </cell>
          <cell r="AG110"/>
          <cell r="AH110"/>
          <cell r="AI110">
            <v>15.1</v>
          </cell>
          <cell r="AJ110">
            <v>30.7</v>
          </cell>
          <cell r="AK110">
            <v>40.4</v>
          </cell>
          <cell r="AL110">
            <v>38</v>
          </cell>
          <cell r="AM110">
            <v>45.9</v>
          </cell>
          <cell r="AN110">
            <v>30.1</v>
          </cell>
          <cell r="AO110">
            <v>32.700000000000003</v>
          </cell>
          <cell r="AP110">
            <v>30.5</v>
          </cell>
          <cell r="AQ110">
            <v>27</v>
          </cell>
          <cell r="AR110">
            <v>386</v>
          </cell>
          <cell r="AS110">
            <v>818</v>
          </cell>
          <cell r="AT110">
            <v>333</v>
          </cell>
          <cell r="AU110">
            <v>26</v>
          </cell>
          <cell r="AV110">
            <v>315</v>
          </cell>
          <cell r="AW110">
            <v>466</v>
          </cell>
          <cell r="AX110">
            <v>77</v>
          </cell>
          <cell r="AY110">
            <v>89.13</v>
          </cell>
          <cell r="AZ110">
            <v>89.13</v>
          </cell>
          <cell r="BA110">
            <v>103.45</v>
          </cell>
          <cell r="BB110">
            <v>113.84</v>
          </cell>
          <cell r="BC110">
            <v>89</v>
          </cell>
          <cell r="BD110">
            <v>89</v>
          </cell>
          <cell r="BE110">
            <v>77</v>
          </cell>
          <cell r="BF110">
            <v>61</v>
          </cell>
          <cell r="BG110">
            <v>4.9000000000000004</v>
          </cell>
          <cell r="BH110">
            <v>6</v>
          </cell>
          <cell r="BI110">
            <v>5.8</v>
          </cell>
          <cell r="BJ110">
            <v>4</v>
          </cell>
        </row>
        <row r="111">
          <cell r="A111">
            <v>32194884</v>
          </cell>
          <cell r="B111">
            <v>1</v>
          </cell>
          <cell r="C111" t="str">
            <v>中肝切除+胆囊切除+肝静脉修补+膈肌修补术</v>
          </cell>
          <cell r="D111">
            <v>32194884</v>
          </cell>
          <cell r="E111">
            <v>1</v>
          </cell>
          <cell r="F111" t="str">
            <v>62</v>
          </cell>
          <cell r="G111" t="str">
            <v>1.肝癌（中国肝癌分期Ib 期，BCLC stage A）；2.肝硬化。</v>
          </cell>
          <cell r="H111">
            <v>18</v>
          </cell>
          <cell r="I111" t="str">
            <v>157</v>
          </cell>
          <cell r="J111" t="str">
            <v>47.5</v>
          </cell>
          <cell r="K111">
            <v>0</v>
          </cell>
          <cell r="L111">
            <v>0</v>
          </cell>
          <cell r="M111">
            <v>0</v>
          </cell>
          <cell r="N111">
            <v>0</v>
          </cell>
          <cell r="O111">
            <v>0</v>
          </cell>
          <cell r="P111">
            <v>0</v>
          </cell>
          <cell r="Q111">
            <v>0</v>
          </cell>
          <cell r="R111">
            <v>1</v>
          </cell>
          <cell r="S111">
            <v>103</v>
          </cell>
          <cell r="T111">
            <v>88</v>
          </cell>
          <cell r="U111">
            <v>0.35</v>
          </cell>
          <cell r="V111">
            <v>0.28999999999999998</v>
          </cell>
          <cell r="W111">
            <v>354</v>
          </cell>
          <cell r="X111">
            <v>299</v>
          </cell>
          <cell r="Y111"/>
          <cell r="Z111"/>
          <cell r="AA111">
            <v>37.9</v>
          </cell>
          <cell r="AB111">
            <v>32.6</v>
          </cell>
          <cell r="AC111"/>
          <cell r="AD111"/>
          <cell r="AE111">
            <v>1.1000000000000001</v>
          </cell>
          <cell r="AF111">
            <v>1.1599999999999999</v>
          </cell>
          <cell r="AG111"/>
          <cell r="AH111"/>
          <cell r="AI111">
            <v>11.8</v>
          </cell>
          <cell r="AJ111">
            <v>11.8</v>
          </cell>
          <cell r="AK111"/>
          <cell r="AL111"/>
          <cell r="AM111">
            <v>42.6</v>
          </cell>
          <cell r="AN111">
            <v>28.7</v>
          </cell>
          <cell r="AO111"/>
          <cell r="AP111"/>
          <cell r="AQ111">
            <v>7</v>
          </cell>
          <cell r="AR111">
            <v>80</v>
          </cell>
          <cell r="AS111"/>
          <cell r="AT111"/>
          <cell r="AU111">
            <v>18</v>
          </cell>
          <cell r="AV111">
            <v>134</v>
          </cell>
          <cell r="AW111"/>
          <cell r="AX111"/>
          <cell r="AY111">
            <v>124.84</v>
          </cell>
          <cell r="AZ111">
            <v>138.33000000000001</v>
          </cell>
          <cell r="BA111"/>
          <cell r="BB111"/>
          <cell r="BC111">
            <v>56</v>
          </cell>
          <cell r="BD111">
            <v>41</v>
          </cell>
          <cell r="BE111"/>
          <cell r="BF111"/>
          <cell r="BG111">
            <v>7.05</v>
          </cell>
          <cell r="BH111">
            <v>2.7</v>
          </cell>
          <cell r="BI111"/>
          <cell r="BJ111"/>
        </row>
        <row r="112">
          <cell r="A112">
            <v>32894470</v>
          </cell>
          <cell r="B112">
            <v>1</v>
          </cell>
          <cell r="C112" t="str">
            <v>中肝切除+胆囊切除+门静脉修补+腔静脉修补+大网膜病损切除术</v>
          </cell>
          <cell r="D112">
            <v>32894470</v>
          </cell>
          <cell r="E112">
            <v>1</v>
          </cell>
          <cell r="F112" t="str">
            <v>48</v>
          </cell>
          <cell r="G112" t="str">
            <v>1.肝细胞癌切除术后、2.乙肝后肝硬化、3.胆囊切除术后</v>
          </cell>
          <cell r="H112">
            <v>17</v>
          </cell>
          <cell r="I112" t="str">
            <v>167</v>
          </cell>
          <cell r="J112" t="str">
            <v>57</v>
          </cell>
          <cell r="K112">
            <v>0</v>
          </cell>
          <cell r="L112">
            <v>0</v>
          </cell>
          <cell r="M112">
            <v>0</v>
          </cell>
          <cell r="N112">
            <v>0</v>
          </cell>
          <cell r="O112">
            <v>0</v>
          </cell>
          <cell r="P112">
            <v>1</v>
          </cell>
          <cell r="Q112">
            <v>0</v>
          </cell>
          <cell r="R112">
            <v>1</v>
          </cell>
          <cell r="S112">
            <v>157</v>
          </cell>
          <cell r="T112">
            <v>150</v>
          </cell>
          <cell r="U112">
            <v>0.47</v>
          </cell>
          <cell r="V112">
            <v>0.44</v>
          </cell>
          <cell r="W112">
            <v>190</v>
          </cell>
          <cell r="X112">
            <v>163</v>
          </cell>
          <cell r="Y112"/>
          <cell r="Z112"/>
          <cell r="AA112">
            <v>29.4</v>
          </cell>
          <cell r="AB112"/>
          <cell r="AC112"/>
          <cell r="AD112"/>
          <cell r="AE112">
            <v>0.92</v>
          </cell>
          <cell r="AF112"/>
          <cell r="AG112"/>
          <cell r="AH112"/>
          <cell r="AI112">
            <v>16.3</v>
          </cell>
          <cell r="AJ112">
            <v>24.9</v>
          </cell>
          <cell r="AK112"/>
          <cell r="AL112"/>
          <cell r="AM112">
            <v>48.8</v>
          </cell>
          <cell r="AN112">
            <v>39.6</v>
          </cell>
          <cell r="AO112"/>
          <cell r="AP112"/>
          <cell r="AQ112">
            <v>36</v>
          </cell>
          <cell r="AR112">
            <v>456</v>
          </cell>
          <cell r="AS112"/>
          <cell r="AT112"/>
          <cell r="AU112">
            <v>24</v>
          </cell>
          <cell r="AV112">
            <v>370</v>
          </cell>
          <cell r="AW112"/>
          <cell r="AX112"/>
          <cell r="AY112">
            <v>107.9</v>
          </cell>
          <cell r="AZ112">
            <v>113.6</v>
          </cell>
          <cell r="BA112"/>
          <cell r="BB112"/>
          <cell r="BC112">
            <v>81</v>
          </cell>
          <cell r="BD112">
            <v>74</v>
          </cell>
          <cell r="BE112"/>
          <cell r="BF112"/>
          <cell r="BG112">
            <v>4.5</v>
          </cell>
          <cell r="BH112">
            <v>3.1</v>
          </cell>
          <cell r="BI112"/>
          <cell r="BJ112"/>
        </row>
        <row r="113">
          <cell r="A113">
            <v>34899308</v>
          </cell>
          <cell r="B113">
            <v>1</v>
          </cell>
          <cell r="C113" t="str">
            <v>肝包虫囊内摘除外囊次全切除术+不规则肝切除+胆囊切除+膈肌修补+门静脉修补+下腔静脉修补+肠粘连松解术</v>
          </cell>
          <cell r="D113">
            <v>34899308</v>
          </cell>
          <cell r="E113">
            <v>2</v>
          </cell>
          <cell r="F113" t="str">
            <v>52</v>
          </cell>
          <cell r="G113" t="str">
            <v>1.肝包虫病；2.甲状腺囊肿。</v>
          </cell>
          <cell r="H113">
            <v>16</v>
          </cell>
          <cell r="I113" t="str">
            <v>170</v>
          </cell>
          <cell r="J113" t="str">
            <v>83</v>
          </cell>
          <cell r="K113">
            <v>0</v>
          </cell>
          <cell r="L113">
            <v>0</v>
          </cell>
          <cell r="M113">
            <v>0</v>
          </cell>
          <cell r="N113">
            <v>0</v>
          </cell>
          <cell r="O113">
            <v>0</v>
          </cell>
          <cell r="P113">
            <v>0</v>
          </cell>
          <cell r="Q113">
            <v>0</v>
          </cell>
          <cell r="R113">
            <v>0</v>
          </cell>
          <cell r="S113">
            <v>142</v>
          </cell>
          <cell r="T113">
            <v>121</v>
          </cell>
          <cell r="U113">
            <v>0.44</v>
          </cell>
          <cell r="V113">
            <v>0.37</v>
          </cell>
          <cell r="W113">
            <v>152</v>
          </cell>
          <cell r="X113">
            <v>197</v>
          </cell>
          <cell r="Y113">
            <v>161</v>
          </cell>
          <cell r="Z113">
            <v>160</v>
          </cell>
          <cell r="AA113">
            <v>27.4</v>
          </cell>
          <cell r="AB113">
            <v>30.3</v>
          </cell>
          <cell r="AC113">
            <v>27.9</v>
          </cell>
          <cell r="AD113">
            <v>28.1</v>
          </cell>
          <cell r="AE113">
            <v>1.05</v>
          </cell>
          <cell r="AF113">
            <v>1.1200000000000001</v>
          </cell>
          <cell r="AG113">
            <v>1.17</v>
          </cell>
          <cell r="AH113">
            <v>1.1200000000000001</v>
          </cell>
          <cell r="AI113">
            <v>20.2</v>
          </cell>
          <cell r="AJ113">
            <v>33.799999999999997</v>
          </cell>
          <cell r="AK113">
            <v>20.5</v>
          </cell>
          <cell r="AL113">
            <v>18.600000000000001</v>
          </cell>
          <cell r="AM113">
            <v>49.7</v>
          </cell>
          <cell r="AN113">
            <v>31.1</v>
          </cell>
          <cell r="AO113">
            <v>33.1</v>
          </cell>
          <cell r="AP113">
            <v>31.7</v>
          </cell>
          <cell r="AQ113">
            <v>116</v>
          </cell>
          <cell r="AR113">
            <v>390</v>
          </cell>
          <cell r="AS113">
            <v>429</v>
          </cell>
          <cell r="AT113">
            <v>302</v>
          </cell>
          <cell r="AU113">
            <v>118</v>
          </cell>
          <cell r="AV113">
            <v>372</v>
          </cell>
          <cell r="AW113">
            <v>311</v>
          </cell>
          <cell r="AX113">
            <v>109</v>
          </cell>
          <cell r="AY113">
            <v>91.8</v>
          </cell>
          <cell r="AZ113">
            <v>107.16</v>
          </cell>
          <cell r="BA113">
            <v>103.79</v>
          </cell>
          <cell r="BB113">
            <v>118.6</v>
          </cell>
          <cell r="BC113">
            <v>66</v>
          </cell>
          <cell r="BD113">
            <v>49</v>
          </cell>
          <cell r="BE113">
            <v>54</v>
          </cell>
          <cell r="BF113">
            <v>36</v>
          </cell>
          <cell r="BG113">
            <v>5.4</v>
          </cell>
          <cell r="BH113">
            <v>2.2000000000000002</v>
          </cell>
          <cell r="BI113">
            <v>4.8</v>
          </cell>
          <cell r="BJ113">
            <v>3.4</v>
          </cell>
        </row>
        <row r="114">
          <cell r="A114">
            <v>32777753</v>
          </cell>
          <cell r="B114">
            <v>1</v>
          </cell>
          <cell r="C114" t="str">
            <v>左三肝切除+胆囊切除+门、腔静脉修补+肠粘连松解术</v>
          </cell>
          <cell r="D114">
            <v>32777753</v>
          </cell>
          <cell r="E114">
            <v>1</v>
          </cell>
          <cell r="F114" t="str">
            <v>74</v>
          </cell>
          <cell r="G114" t="str">
            <v>1、左肝原发性肝癌伴门静脉左支癌栓（中国肝癌分期IIIa期）2、肝囊肿 3、高血压病 4、慢性乙型病毒性肝炎（复治）</v>
          </cell>
          <cell r="H114">
            <v>15</v>
          </cell>
          <cell r="I114" t="str">
            <v>160</v>
          </cell>
          <cell r="J114" t="str">
            <v>50</v>
          </cell>
          <cell r="K114">
            <v>1</v>
          </cell>
          <cell r="L114">
            <v>0</v>
          </cell>
          <cell r="M114">
            <v>0</v>
          </cell>
          <cell r="N114">
            <v>0</v>
          </cell>
          <cell r="O114">
            <v>0</v>
          </cell>
          <cell r="P114">
            <v>1</v>
          </cell>
          <cell r="Q114">
            <v>0</v>
          </cell>
          <cell r="R114">
            <v>0</v>
          </cell>
          <cell r="S114">
            <v>125</v>
          </cell>
          <cell r="T114">
            <v>108</v>
          </cell>
          <cell r="U114">
            <v>0.38</v>
          </cell>
          <cell r="V114">
            <v>0.32</v>
          </cell>
          <cell r="W114">
            <v>174</v>
          </cell>
          <cell r="X114">
            <v>125</v>
          </cell>
          <cell r="Y114"/>
          <cell r="Z114">
            <v>137</v>
          </cell>
          <cell r="AA114">
            <v>34.200000000000003</v>
          </cell>
          <cell r="AB114">
            <v>45.8</v>
          </cell>
          <cell r="AC114"/>
          <cell r="AD114">
            <v>35.200000000000003</v>
          </cell>
          <cell r="AE114">
            <v>0.95</v>
          </cell>
          <cell r="AF114">
            <v>1.18</v>
          </cell>
          <cell r="AG114"/>
          <cell r="AH114">
            <v>1.1399999999999999</v>
          </cell>
          <cell r="AI114">
            <v>12</v>
          </cell>
          <cell r="AJ114">
            <v>34</v>
          </cell>
          <cell r="AK114"/>
          <cell r="AL114">
            <v>34.5</v>
          </cell>
          <cell r="AM114">
            <v>43.3</v>
          </cell>
          <cell r="AN114">
            <v>34.5</v>
          </cell>
          <cell r="AO114"/>
          <cell r="AP114">
            <v>33.6</v>
          </cell>
          <cell r="AQ114">
            <v>13</v>
          </cell>
          <cell r="AR114">
            <v>202</v>
          </cell>
          <cell r="AS114"/>
          <cell r="AT114">
            <v>507</v>
          </cell>
          <cell r="AU114">
            <v>28</v>
          </cell>
          <cell r="AV114">
            <v>309</v>
          </cell>
          <cell r="AW114"/>
          <cell r="AX114">
            <v>213</v>
          </cell>
          <cell r="AY114">
            <v>106.9</v>
          </cell>
          <cell r="AZ114">
            <v>108.35</v>
          </cell>
          <cell r="BA114"/>
          <cell r="BB114">
            <v>109.87</v>
          </cell>
          <cell r="BC114">
            <v>62</v>
          </cell>
          <cell r="BD114">
            <v>60</v>
          </cell>
          <cell r="BE114"/>
          <cell r="BF114">
            <v>58</v>
          </cell>
          <cell r="BG114">
            <v>3.9</v>
          </cell>
          <cell r="BH114">
            <v>3.06</v>
          </cell>
          <cell r="BI114"/>
          <cell r="BJ114">
            <v>2.2999999999999998</v>
          </cell>
        </row>
        <row r="115">
          <cell r="A115">
            <v>33002455</v>
          </cell>
          <cell r="B115">
            <v>1</v>
          </cell>
          <cell r="C115" t="str">
            <v>中肝切除+胆囊切除+肠粘连松解+膈肌修补+大网膜病损切除术</v>
          </cell>
          <cell r="D115">
            <v>33002455</v>
          </cell>
          <cell r="E115">
            <v>1</v>
          </cell>
          <cell r="F115" t="str">
            <v>46</v>
          </cell>
          <cell r="G115" t="str">
            <v>1.肝细胞癌（中国肝癌分期Ib期）；2.肝脓肿；3.肝癌介入术后；4.慢性乙型病毒性肝炎（复治）；5.乙肝后肝硬化（Child-Pugh A级） 门静脉高压 脾大；6.双肾多发结石伴左肾积水；7.慢性胆囊炎伴胆囊结石</v>
          </cell>
          <cell r="H115">
            <v>15</v>
          </cell>
          <cell r="I115" t="str">
            <v>165</v>
          </cell>
          <cell r="J115" t="str">
            <v>63.5</v>
          </cell>
          <cell r="K115">
            <v>0</v>
          </cell>
          <cell r="L115">
            <v>0</v>
          </cell>
          <cell r="M115">
            <v>0</v>
          </cell>
          <cell r="N115">
            <v>0</v>
          </cell>
          <cell r="O115">
            <v>0</v>
          </cell>
          <cell r="P115">
            <v>1</v>
          </cell>
          <cell r="Q115">
            <v>0</v>
          </cell>
          <cell r="R115">
            <v>1</v>
          </cell>
          <cell r="S115">
            <v>123</v>
          </cell>
          <cell r="T115">
            <v>97</v>
          </cell>
          <cell r="U115">
            <v>0.38</v>
          </cell>
          <cell r="V115">
            <v>0.3</v>
          </cell>
          <cell r="W115">
            <v>212</v>
          </cell>
          <cell r="X115">
            <v>154</v>
          </cell>
          <cell r="Y115"/>
          <cell r="Z115"/>
          <cell r="AA115">
            <v>29.8</v>
          </cell>
          <cell r="AB115">
            <v>13.5</v>
          </cell>
          <cell r="AC115"/>
          <cell r="AD115"/>
          <cell r="AE115">
            <v>0.94</v>
          </cell>
          <cell r="AF115">
            <v>1.0900000000000001</v>
          </cell>
          <cell r="AG115"/>
          <cell r="AH115"/>
          <cell r="AI115">
            <v>15.7</v>
          </cell>
          <cell r="AJ115">
            <v>17.3</v>
          </cell>
          <cell r="AK115"/>
          <cell r="AL115"/>
          <cell r="AM115">
            <v>41.6</v>
          </cell>
          <cell r="AN115">
            <v>27.3</v>
          </cell>
          <cell r="AO115"/>
          <cell r="AP115"/>
          <cell r="AQ115">
            <v>24</v>
          </cell>
          <cell r="AR115">
            <v>142</v>
          </cell>
          <cell r="AS115"/>
          <cell r="AT115"/>
          <cell r="AU115">
            <v>49</v>
          </cell>
          <cell r="AV115">
            <v>234</v>
          </cell>
          <cell r="AW115"/>
          <cell r="AX115"/>
          <cell r="AY115">
            <v>92.02</v>
          </cell>
          <cell r="AZ115">
            <v>106.48</v>
          </cell>
          <cell r="BA115"/>
          <cell r="BB115"/>
          <cell r="BC115">
            <v>69</v>
          </cell>
          <cell r="BD115">
            <v>58</v>
          </cell>
          <cell r="BE115"/>
          <cell r="BF115"/>
          <cell r="BG115">
            <v>4</v>
          </cell>
          <cell r="BH115">
            <v>2.2000000000000002</v>
          </cell>
          <cell r="BI115"/>
          <cell r="BJ115"/>
        </row>
        <row r="116">
          <cell r="A116">
            <v>33247212</v>
          </cell>
          <cell r="B116">
            <v>1</v>
          </cell>
          <cell r="C116" t="str">
            <v>中肝切除+胆囊切除+肠粘连松解术</v>
          </cell>
          <cell r="D116">
            <v>33247212</v>
          </cell>
          <cell r="E116">
            <v>2</v>
          </cell>
          <cell r="F116" t="str">
            <v>42</v>
          </cell>
          <cell r="G116" t="str">
            <v>1.肝占位性病变：囊腺瘤？；2.高血压三级，高危；3.慢性咳嗽待诊。</v>
          </cell>
          <cell r="H116">
            <v>15</v>
          </cell>
          <cell r="I116" t="str">
            <v>167</v>
          </cell>
          <cell r="J116" t="str">
            <v>92</v>
          </cell>
          <cell r="K116">
            <v>1</v>
          </cell>
          <cell r="L116">
            <v>0</v>
          </cell>
          <cell r="M116">
            <v>0</v>
          </cell>
          <cell r="N116">
            <v>0</v>
          </cell>
          <cell r="O116">
            <v>0</v>
          </cell>
          <cell r="P116">
            <v>0</v>
          </cell>
          <cell r="Q116">
            <v>0</v>
          </cell>
          <cell r="R116">
            <v>0</v>
          </cell>
          <cell r="S116">
            <v>124</v>
          </cell>
          <cell r="T116">
            <v>116</v>
          </cell>
          <cell r="U116">
            <v>0.38</v>
          </cell>
          <cell r="V116">
            <v>0.37</v>
          </cell>
          <cell r="W116">
            <v>303</v>
          </cell>
          <cell r="X116">
            <v>332</v>
          </cell>
          <cell r="Y116"/>
          <cell r="Z116"/>
          <cell r="AA116">
            <v>36.200000000000003</v>
          </cell>
          <cell r="AB116">
            <v>36.9</v>
          </cell>
          <cell r="AC116"/>
          <cell r="AD116"/>
          <cell r="AE116">
            <v>1.1599999999999999</v>
          </cell>
          <cell r="AF116">
            <v>1.08</v>
          </cell>
          <cell r="AG116"/>
          <cell r="AH116"/>
          <cell r="AI116">
            <v>9.1999999999999993</v>
          </cell>
          <cell r="AJ116">
            <v>10.8</v>
          </cell>
          <cell r="AK116"/>
          <cell r="AL116"/>
          <cell r="AM116">
            <v>35.6</v>
          </cell>
          <cell r="AN116">
            <v>30</v>
          </cell>
          <cell r="AO116"/>
          <cell r="AP116"/>
          <cell r="AQ116">
            <v>18</v>
          </cell>
          <cell r="AR116">
            <v>88</v>
          </cell>
          <cell r="AS116"/>
          <cell r="AT116"/>
          <cell r="AU116">
            <v>30</v>
          </cell>
          <cell r="AV116">
            <v>115</v>
          </cell>
          <cell r="AW116"/>
          <cell r="AX116"/>
          <cell r="AY116">
            <v>102.96</v>
          </cell>
          <cell r="AZ116">
            <v>113.01</v>
          </cell>
          <cell r="BA116"/>
          <cell r="BB116"/>
          <cell r="BC116">
            <v>74</v>
          </cell>
          <cell r="BD116">
            <v>59</v>
          </cell>
          <cell r="BE116"/>
          <cell r="BF116"/>
          <cell r="BG116">
            <v>4.95</v>
          </cell>
          <cell r="BH116">
            <v>5.0999999999999996</v>
          </cell>
          <cell r="BI116"/>
          <cell r="BJ116"/>
        </row>
        <row r="117">
          <cell r="A117">
            <v>33787683</v>
          </cell>
          <cell r="B117">
            <v>1</v>
          </cell>
          <cell r="C117" t="str">
            <v>左三肝切除，胆囊切除，大网膜病损切除，门静脉取栓，腔静脉修补术。</v>
          </cell>
          <cell r="D117">
            <v>33787683</v>
          </cell>
          <cell r="E117">
            <v>1</v>
          </cell>
          <cell r="F117" t="str">
            <v>60</v>
          </cell>
          <cell r="G117" t="str">
            <v>1.肝细胞癌（中国肝癌分期IIIa期）、2.胆囊结石伴胆囊炎、3.肝囊肿、4.双肾囊肿、5.轻度贫血</v>
          </cell>
          <cell r="H117">
            <v>15</v>
          </cell>
          <cell r="I117" t="str">
            <v>165</v>
          </cell>
          <cell r="J117" t="str">
            <v>57</v>
          </cell>
          <cell r="K117">
            <v>0</v>
          </cell>
          <cell r="L117">
            <v>0</v>
          </cell>
          <cell r="M117">
            <v>0</v>
          </cell>
          <cell r="N117">
            <v>0</v>
          </cell>
          <cell r="O117">
            <v>0</v>
          </cell>
          <cell r="P117">
            <v>1</v>
          </cell>
          <cell r="Q117">
            <v>0</v>
          </cell>
          <cell r="R117">
            <v>0</v>
          </cell>
          <cell r="S117">
            <v>136</v>
          </cell>
          <cell r="T117">
            <v>136</v>
          </cell>
          <cell r="U117">
            <v>0.41</v>
          </cell>
          <cell r="V117">
            <v>0.4</v>
          </cell>
          <cell r="W117">
            <v>127</v>
          </cell>
          <cell r="X117">
            <v>106</v>
          </cell>
          <cell r="Y117">
            <v>94</v>
          </cell>
          <cell r="Z117">
            <v>83</v>
          </cell>
          <cell r="AA117">
            <v>28.8</v>
          </cell>
          <cell r="AB117">
            <v>27</v>
          </cell>
          <cell r="AC117">
            <v>25.1</v>
          </cell>
          <cell r="AD117">
            <v>22.4</v>
          </cell>
          <cell r="AE117">
            <v>1.05</v>
          </cell>
          <cell r="AF117">
            <v>1.24</v>
          </cell>
          <cell r="AG117">
            <v>1.32</v>
          </cell>
          <cell r="AH117">
            <v>1.22</v>
          </cell>
          <cell r="AI117">
            <v>9.5</v>
          </cell>
          <cell r="AJ117">
            <v>20.5</v>
          </cell>
          <cell r="AK117">
            <v>28.4</v>
          </cell>
          <cell r="AL117">
            <v>34.1</v>
          </cell>
          <cell r="AM117">
            <v>43.6</v>
          </cell>
          <cell r="AN117">
            <v>31</v>
          </cell>
          <cell r="AO117">
            <v>33.200000000000003</v>
          </cell>
          <cell r="AP117">
            <v>32.1</v>
          </cell>
          <cell r="AQ117">
            <v>29</v>
          </cell>
          <cell r="AR117">
            <v>338</v>
          </cell>
          <cell r="AS117">
            <v>1448</v>
          </cell>
          <cell r="AT117">
            <v>1625</v>
          </cell>
          <cell r="AU117">
            <v>37</v>
          </cell>
          <cell r="AV117">
            <v>406</v>
          </cell>
          <cell r="AW117">
            <v>2021</v>
          </cell>
          <cell r="AX117">
            <v>1581</v>
          </cell>
          <cell r="AY117">
            <v>98.85</v>
          </cell>
          <cell r="AZ117">
            <v>105.66</v>
          </cell>
          <cell r="BA117">
            <v>108.66</v>
          </cell>
          <cell r="BB117">
            <v>107.88</v>
          </cell>
          <cell r="BC117">
            <v>60</v>
          </cell>
          <cell r="BD117">
            <v>49</v>
          </cell>
          <cell r="BE117">
            <v>45</v>
          </cell>
          <cell r="BF117">
            <v>46</v>
          </cell>
          <cell r="BG117">
            <v>5.5</v>
          </cell>
          <cell r="BH117">
            <v>3</v>
          </cell>
          <cell r="BI117">
            <v>5.7</v>
          </cell>
          <cell r="BJ117">
            <v>6.3</v>
          </cell>
        </row>
        <row r="118">
          <cell r="A118">
            <v>21030536</v>
          </cell>
          <cell r="B118">
            <v>2</v>
          </cell>
          <cell r="C118" t="str">
            <v>左三肝切除+胆囊切除+门静脉修补+下腔静脉修补+膈肌修补+右侧肝癌切除术</v>
          </cell>
          <cell r="D118">
            <v>21030536</v>
          </cell>
          <cell r="E118">
            <v>1</v>
          </cell>
          <cell r="F118" t="str">
            <v>65</v>
          </cell>
          <cell r="G118" t="str">
            <v>肝占位，考虑原发性肝细胞癌BCLCC期  肝硬化  胃底静脉曲张  门脉高压症  乙型肝炎病毒携带者(复治）                                ,肝占位性病变</v>
          </cell>
          <cell r="H118">
            <v>15</v>
          </cell>
          <cell r="I118" t="str">
            <v>164</v>
          </cell>
          <cell r="J118" t="str">
            <v>61</v>
          </cell>
          <cell r="K118">
            <v>0</v>
          </cell>
          <cell r="L118">
            <v>0</v>
          </cell>
          <cell r="M118">
            <v>0</v>
          </cell>
          <cell r="N118">
            <v>0</v>
          </cell>
          <cell r="O118">
            <v>0</v>
          </cell>
          <cell r="P118">
            <v>1</v>
          </cell>
          <cell r="Q118">
            <v>0</v>
          </cell>
          <cell r="R118">
            <v>1</v>
          </cell>
          <cell r="S118">
            <v>90</v>
          </cell>
          <cell r="T118">
            <v>88</v>
          </cell>
          <cell r="U118">
            <v>0.32</v>
          </cell>
          <cell r="V118">
            <v>0.3</v>
          </cell>
          <cell r="W118">
            <v>122</v>
          </cell>
          <cell r="X118">
            <v>103</v>
          </cell>
          <cell r="Y118"/>
          <cell r="Z118">
            <v>87</v>
          </cell>
          <cell r="AA118">
            <v>27.9</v>
          </cell>
          <cell r="AB118">
            <v>31.4</v>
          </cell>
          <cell r="AC118">
            <v>34.4</v>
          </cell>
          <cell r="AD118"/>
          <cell r="AE118">
            <v>1.06</v>
          </cell>
          <cell r="AF118">
            <v>1.74</v>
          </cell>
          <cell r="AG118">
            <v>1.37</v>
          </cell>
          <cell r="AH118"/>
          <cell r="AI118">
            <v>67.3</v>
          </cell>
          <cell r="AJ118">
            <v>85.3</v>
          </cell>
          <cell r="AK118">
            <v>93.3</v>
          </cell>
          <cell r="AL118"/>
          <cell r="AM118">
            <v>35.6</v>
          </cell>
          <cell r="AN118">
            <v>29.9</v>
          </cell>
          <cell r="AO118">
            <v>34.700000000000003</v>
          </cell>
          <cell r="AP118"/>
          <cell r="AQ118">
            <v>66</v>
          </cell>
          <cell r="AR118">
            <v>360</v>
          </cell>
          <cell r="AS118">
            <v>292</v>
          </cell>
          <cell r="AT118"/>
          <cell r="AU118">
            <v>52</v>
          </cell>
          <cell r="AV118">
            <v>442</v>
          </cell>
          <cell r="AW118">
            <v>207</v>
          </cell>
          <cell r="AX118"/>
          <cell r="AY118">
            <v>120</v>
          </cell>
          <cell r="AZ118">
            <v>118.22</v>
          </cell>
          <cell r="BA118">
            <v>112.73</v>
          </cell>
          <cell r="BB118"/>
          <cell r="BC118">
            <v>45</v>
          </cell>
          <cell r="BD118">
            <v>52</v>
          </cell>
          <cell r="BE118">
            <v>46</v>
          </cell>
          <cell r="BF118"/>
          <cell r="BG118">
            <v>3.6</v>
          </cell>
          <cell r="BH118">
            <v>2.7</v>
          </cell>
          <cell r="BI118">
            <v>3.3</v>
          </cell>
          <cell r="BJ118"/>
        </row>
        <row r="119">
          <cell r="A119">
            <v>21554189</v>
          </cell>
          <cell r="B119">
            <v>2</v>
          </cell>
          <cell r="C119" t="str">
            <v>右半肝切除+胆囊切除+门静脉修补+下腔静脉修补+膈肌修补术</v>
          </cell>
          <cell r="D119">
            <v>21554189</v>
          </cell>
          <cell r="E119">
            <v>2</v>
          </cell>
          <cell r="F119" t="str">
            <v>24</v>
          </cell>
          <cell r="G119" t="str">
            <v>1.肝囊肿并囊内出血感染；2.肺部感染</v>
          </cell>
          <cell r="H119">
            <v>15</v>
          </cell>
          <cell r="I119" t="str">
            <v>164</v>
          </cell>
          <cell r="J119" t="str">
            <v>76</v>
          </cell>
          <cell r="K119">
            <v>0</v>
          </cell>
          <cell r="L119">
            <v>0</v>
          </cell>
          <cell r="M119">
            <v>0</v>
          </cell>
          <cell r="N119">
            <v>0</v>
          </cell>
          <cell r="O119">
            <v>0</v>
          </cell>
          <cell r="P119">
            <v>0</v>
          </cell>
          <cell r="Q119">
            <v>0</v>
          </cell>
          <cell r="R119">
            <v>0</v>
          </cell>
          <cell r="S119">
            <v>117</v>
          </cell>
          <cell r="T119">
            <v>108</v>
          </cell>
          <cell r="U119">
            <v>0.38</v>
          </cell>
          <cell r="V119">
            <v>0.35</v>
          </cell>
          <cell r="W119">
            <v>364</v>
          </cell>
          <cell r="X119">
            <v>304</v>
          </cell>
          <cell r="Y119">
            <v>345</v>
          </cell>
          <cell r="Z119">
            <v>261</v>
          </cell>
          <cell r="AA119">
            <v>31</v>
          </cell>
          <cell r="AB119">
            <v>42.9</v>
          </cell>
          <cell r="AC119">
            <v>44.1</v>
          </cell>
          <cell r="AD119">
            <v>36.6</v>
          </cell>
          <cell r="AE119">
            <v>1.02</v>
          </cell>
          <cell r="AF119">
            <v>1.1599999999999999</v>
          </cell>
          <cell r="AG119">
            <v>1.8</v>
          </cell>
          <cell r="AH119">
            <v>1.49</v>
          </cell>
          <cell r="AI119">
            <v>14.9</v>
          </cell>
          <cell r="AJ119">
            <v>68.5</v>
          </cell>
          <cell r="AK119">
            <v>90</v>
          </cell>
          <cell r="AL119">
            <v>28.2</v>
          </cell>
          <cell r="AM119">
            <v>33.5</v>
          </cell>
          <cell r="AN119">
            <v>14.4</v>
          </cell>
          <cell r="AO119">
            <v>14.3</v>
          </cell>
          <cell r="AP119">
            <v>14.5</v>
          </cell>
          <cell r="AQ119">
            <v>36</v>
          </cell>
          <cell r="AR119">
            <v>108</v>
          </cell>
          <cell r="AS119">
            <v>111</v>
          </cell>
          <cell r="AT119">
            <v>88</v>
          </cell>
          <cell r="AU119">
            <v>37</v>
          </cell>
          <cell r="AV119">
            <v>180</v>
          </cell>
          <cell r="AW119">
            <v>159</v>
          </cell>
          <cell r="AX119">
            <v>95</v>
          </cell>
          <cell r="AY119">
            <v>67.86</v>
          </cell>
          <cell r="AZ119">
            <v>68.709999999999994</v>
          </cell>
          <cell r="BA119">
            <v>84.38</v>
          </cell>
          <cell r="BB119">
            <v>86.94</v>
          </cell>
          <cell r="BC119">
            <v>97</v>
          </cell>
          <cell r="BD119">
            <v>96</v>
          </cell>
          <cell r="BE119">
            <v>81</v>
          </cell>
          <cell r="BF119">
            <v>78</v>
          </cell>
          <cell r="BG119">
            <v>4.3</v>
          </cell>
          <cell r="BH119">
            <v>5.5</v>
          </cell>
          <cell r="BI119">
            <v>9.8000000000000007</v>
          </cell>
          <cell r="BJ119">
            <v>10</v>
          </cell>
        </row>
        <row r="120">
          <cell r="A120">
            <v>32261782</v>
          </cell>
          <cell r="B120">
            <v>2</v>
          </cell>
          <cell r="C120" t="str">
            <v>左三肝切除、胆囊切除、右肝静脉修补术、肠粘连松解术</v>
          </cell>
          <cell r="D120">
            <v>32261782</v>
          </cell>
          <cell r="E120">
            <v>2</v>
          </cell>
          <cell r="F120" t="str">
            <v>51</v>
          </cell>
          <cell r="G120" t="str">
            <v>1、肝导管内乳头状粘液性肿瘤，癌变，腺癌形成；2、胆漏；3.腹腔感染</v>
          </cell>
          <cell r="H120">
            <v>15</v>
          </cell>
          <cell r="I120" t="str">
            <v>157</v>
          </cell>
          <cell r="J120" t="str">
            <v>55</v>
          </cell>
          <cell r="K120">
            <v>0</v>
          </cell>
          <cell r="L120">
            <v>0</v>
          </cell>
          <cell r="M120">
            <v>0</v>
          </cell>
          <cell r="N120">
            <v>0</v>
          </cell>
          <cell r="O120">
            <v>0</v>
          </cell>
          <cell r="P120">
            <v>0</v>
          </cell>
          <cell r="Q120">
            <v>0</v>
          </cell>
          <cell r="R120">
            <v>0</v>
          </cell>
          <cell r="S120">
            <v>111</v>
          </cell>
          <cell r="T120">
            <v>84</v>
          </cell>
          <cell r="U120">
            <v>0.35</v>
          </cell>
          <cell r="V120">
            <v>0.26</v>
          </cell>
          <cell r="W120">
            <v>184</v>
          </cell>
          <cell r="X120">
            <v>105</v>
          </cell>
          <cell r="Y120"/>
          <cell r="Z120"/>
          <cell r="AA120">
            <v>30.3</v>
          </cell>
          <cell r="AB120"/>
          <cell r="AC120"/>
          <cell r="AD120"/>
          <cell r="AE120">
            <v>1.01</v>
          </cell>
          <cell r="AF120"/>
          <cell r="AG120"/>
          <cell r="AH120"/>
          <cell r="AI120">
            <v>5.5</v>
          </cell>
          <cell r="AJ120">
            <v>9.6999999999999993</v>
          </cell>
          <cell r="AK120"/>
          <cell r="AL120"/>
          <cell r="AM120">
            <v>42.8</v>
          </cell>
          <cell r="AN120">
            <v>28.7</v>
          </cell>
          <cell r="AO120"/>
          <cell r="AP120"/>
          <cell r="AQ120">
            <v>11</v>
          </cell>
          <cell r="AR120">
            <v>257</v>
          </cell>
          <cell r="AS120"/>
          <cell r="AT120"/>
          <cell r="AU120">
            <v>13</v>
          </cell>
          <cell r="AV120">
            <v>97</v>
          </cell>
          <cell r="AW120"/>
          <cell r="AX120"/>
          <cell r="AY120">
            <v>93.06</v>
          </cell>
          <cell r="AZ120">
            <v>99.15</v>
          </cell>
          <cell r="BA120"/>
          <cell r="BB120"/>
          <cell r="BC120">
            <v>57</v>
          </cell>
          <cell r="BD120">
            <v>47</v>
          </cell>
          <cell r="BE120"/>
          <cell r="BF120"/>
          <cell r="BG120">
            <v>9.1999999999999993</v>
          </cell>
          <cell r="BH120">
            <v>3.9</v>
          </cell>
          <cell r="BI120"/>
          <cell r="BJ120"/>
        </row>
        <row r="121">
          <cell r="A121">
            <v>34932081</v>
          </cell>
          <cell r="B121">
            <v>2</v>
          </cell>
          <cell r="C121" t="str">
            <v>左三肝切除+胆囊切除+腔静脉修补</v>
          </cell>
          <cell r="D121">
            <v>34932081</v>
          </cell>
          <cell r="E121">
            <v>1</v>
          </cell>
          <cell r="F121" t="str">
            <v>61</v>
          </cell>
          <cell r="G121" t="str">
            <v>1、左肝恶性肿瘤待病理；2、胆囊结石、胆囊切除术后；3、双肺转移结节？4、营养不良；5、低蛋白血症；6、低钾血症(已纠正)；7、肺部感染；8、肺不张；9、高血压；10、完全性右束支阻滞。</v>
          </cell>
          <cell r="H121">
            <v>15</v>
          </cell>
          <cell r="I121" t="str">
            <v>170</v>
          </cell>
          <cell r="J121" t="str">
            <v>64</v>
          </cell>
          <cell r="K121">
            <v>1</v>
          </cell>
          <cell r="L121">
            <v>0</v>
          </cell>
          <cell r="M121">
            <v>0</v>
          </cell>
          <cell r="N121">
            <v>0</v>
          </cell>
          <cell r="O121">
            <v>0</v>
          </cell>
          <cell r="P121">
            <v>0</v>
          </cell>
          <cell r="Q121">
            <v>0</v>
          </cell>
          <cell r="R121">
            <v>0</v>
          </cell>
          <cell r="S121">
            <v>160</v>
          </cell>
          <cell r="T121">
            <v>131</v>
          </cell>
          <cell r="U121">
            <v>0.49</v>
          </cell>
          <cell r="V121">
            <v>0.42</v>
          </cell>
          <cell r="W121">
            <v>269</v>
          </cell>
          <cell r="X121">
            <v>220</v>
          </cell>
          <cell r="Y121">
            <v>200</v>
          </cell>
          <cell r="Z121">
            <v>223</v>
          </cell>
          <cell r="AA121">
            <v>29.1</v>
          </cell>
          <cell r="AB121">
            <v>28.4</v>
          </cell>
          <cell r="AC121">
            <v>31.9</v>
          </cell>
          <cell r="AD121">
            <v>31.9</v>
          </cell>
          <cell r="AE121">
            <v>1.03</v>
          </cell>
          <cell r="AF121">
            <v>1.1000000000000001</v>
          </cell>
          <cell r="AG121">
            <v>1.1599999999999999</v>
          </cell>
          <cell r="AH121">
            <v>1.08</v>
          </cell>
          <cell r="AI121">
            <v>32.200000000000003</v>
          </cell>
          <cell r="AJ121">
            <v>44.2</v>
          </cell>
          <cell r="AK121">
            <v>39.200000000000003</v>
          </cell>
          <cell r="AL121">
            <v>37.700000000000003</v>
          </cell>
          <cell r="AM121">
            <v>43.5</v>
          </cell>
          <cell r="AN121">
            <v>34.299999999999997</v>
          </cell>
          <cell r="AO121">
            <v>35.700000000000003</v>
          </cell>
          <cell r="AP121">
            <v>33.1</v>
          </cell>
          <cell r="AQ121">
            <v>22</v>
          </cell>
          <cell r="AR121">
            <v>179</v>
          </cell>
          <cell r="AS121">
            <v>168</v>
          </cell>
          <cell r="AT121">
            <v>132</v>
          </cell>
          <cell r="AU121">
            <v>21</v>
          </cell>
          <cell r="AV121">
            <v>189</v>
          </cell>
          <cell r="AW121">
            <v>129</v>
          </cell>
          <cell r="AX121">
            <v>72</v>
          </cell>
          <cell r="AY121">
            <v>112.01</v>
          </cell>
          <cell r="AZ121">
            <v>112.01</v>
          </cell>
          <cell r="BA121">
            <v>118.15</v>
          </cell>
          <cell r="BB121">
            <v>113.94</v>
          </cell>
          <cell r="BC121">
            <v>74</v>
          </cell>
          <cell r="BD121">
            <v>74</v>
          </cell>
          <cell r="BE121">
            <v>65</v>
          </cell>
          <cell r="BF121">
            <v>71</v>
          </cell>
          <cell r="BG121">
            <v>3.7</v>
          </cell>
          <cell r="BH121">
            <v>3.7</v>
          </cell>
          <cell r="BI121">
            <v>2.4</v>
          </cell>
          <cell r="BJ121">
            <v>3.2</v>
          </cell>
        </row>
        <row r="122">
          <cell r="A122">
            <v>4033084</v>
          </cell>
          <cell r="B122">
            <v>1</v>
          </cell>
          <cell r="C122" t="str">
            <v>左半肝切除+膈肌修补+胃修补+门静脉修补+腔静脉修补</v>
          </cell>
          <cell r="D122">
            <v>4033084</v>
          </cell>
          <cell r="E122">
            <v>1</v>
          </cell>
          <cell r="F122" t="str">
            <v>36</v>
          </cell>
          <cell r="G122" t="str">
            <v>肝多房棘球蚴感染  左半肝切除术后  肠粘连  肝囊肿                                  ,肝肿物</v>
          </cell>
          <cell r="H122">
            <v>14</v>
          </cell>
          <cell r="I122">
            <v>170</v>
          </cell>
          <cell r="J122" t="str">
            <v>50</v>
          </cell>
          <cell r="K122">
            <v>0</v>
          </cell>
          <cell r="L122">
            <v>0</v>
          </cell>
          <cell r="M122">
            <v>0</v>
          </cell>
          <cell r="N122">
            <v>0</v>
          </cell>
          <cell r="O122">
            <v>0</v>
          </cell>
          <cell r="P122">
            <v>0</v>
          </cell>
          <cell r="Q122">
            <v>0</v>
          </cell>
          <cell r="R122">
            <v>0</v>
          </cell>
          <cell r="S122">
            <v>143</v>
          </cell>
          <cell r="T122">
            <v>109</v>
          </cell>
          <cell r="U122">
            <v>0.44</v>
          </cell>
          <cell r="V122">
            <v>0.33</v>
          </cell>
          <cell r="W122">
            <v>182</v>
          </cell>
          <cell r="X122">
            <v>139</v>
          </cell>
          <cell r="Y122"/>
          <cell r="Z122"/>
          <cell r="AA122">
            <v>25.1</v>
          </cell>
          <cell r="AB122">
            <v>31.2</v>
          </cell>
          <cell r="AC122"/>
          <cell r="AD122"/>
          <cell r="AE122">
            <v>0.96</v>
          </cell>
          <cell r="AF122">
            <v>1.07</v>
          </cell>
          <cell r="AG122"/>
          <cell r="AH122"/>
          <cell r="AI122">
            <v>9.1</v>
          </cell>
          <cell r="AJ122">
            <v>15.6</v>
          </cell>
          <cell r="AK122"/>
          <cell r="AL122"/>
          <cell r="AM122">
            <v>44.9</v>
          </cell>
          <cell r="AN122">
            <v>28.1</v>
          </cell>
          <cell r="AO122"/>
          <cell r="AP122"/>
          <cell r="AQ122">
            <v>26</v>
          </cell>
          <cell r="AR122">
            <v>405</v>
          </cell>
          <cell r="AS122"/>
          <cell r="AT122"/>
          <cell r="AU122">
            <v>31</v>
          </cell>
          <cell r="AV122">
            <v>513</v>
          </cell>
          <cell r="AW122"/>
          <cell r="AX122"/>
          <cell r="AY122">
            <v>74.73</v>
          </cell>
          <cell r="AZ122">
            <v>81.61</v>
          </cell>
          <cell r="BA122"/>
          <cell r="BB122"/>
          <cell r="BC122">
            <v>85</v>
          </cell>
          <cell r="BD122">
            <v>78</v>
          </cell>
          <cell r="BE122"/>
          <cell r="BF122"/>
          <cell r="BG122">
            <v>5</v>
          </cell>
          <cell r="BH122">
            <v>5.0999999999999996</v>
          </cell>
          <cell r="BI122"/>
          <cell r="BJ122"/>
        </row>
        <row r="123">
          <cell r="A123">
            <v>19371233</v>
          </cell>
          <cell r="B123">
            <v>1</v>
          </cell>
          <cell r="C123" t="str">
            <v>左半肝切除，膈肌修补，门静脉取栓，腔静脉修补，胆囊切除</v>
          </cell>
          <cell r="D123">
            <v>19371233</v>
          </cell>
          <cell r="E123">
            <v>1</v>
          </cell>
          <cell r="F123" t="str">
            <v>49</v>
          </cell>
          <cell r="G123" t="str">
            <v>肝癌术后  肝硬化  门脉高压  慢性乙肝（复诊）                                  ,肝细胞癌,肝恶性肿瘤,肝硬化</v>
          </cell>
          <cell r="H123">
            <v>14</v>
          </cell>
          <cell r="I123" t="str">
            <v>168</v>
          </cell>
          <cell r="J123">
            <v>58.5</v>
          </cell>
          <cell r="K123">
            <v>0</v>
          </cell>
          <cell r="L123">
            <v>0</v>
          </cell>
          <cell r="M123">
            <v>0</v>
          </cell>
          <cell r="N123">
            <v>0</v>
          </cell>
          <cell r="O123">
            <v>0</v>
          </cell>
          <cell r="P123">
            <v>1</v>
          </cell>
          <cell r="Q123">
            <v>0</v>
          </cell>
          <cell r="R123">
            <v>1</v>
          </cell>
          <cell r="S123">
            <v>143</v>
          </cell>
          <cell r="T123">
            <v>134</v>
          </cell>
          <cell r="U123">
            <v>0.44</v>
          </cell>
          <cell r="V123">
            <v>0.42</v>
          </cell>
          <cell r="W123">
            <v>113</v>
          </cell>
          <cell r="X123">
            <v>142</v>
          </cell>
          <cell r="Y123"/>
          <cell r="Z123"/>
          <cell r="AA123">
            <v>28.2</v>
          </cell>
          <cell r="AB123">
            <v>33</v>
          </cell>
          <cell r="AC123"/>
          <cell r="AD123"/>
          <cell r="AE123">
            <v>0.95</v>
          </cell>
          <cell r="AF123">
            <v>1.1499999999999999</v>
          </cell>
          <cell r="AG123"/>
          <cell r="AH123"/>
          <cell r="AI123">
            <v>15.8</v>
          </cell>
          <cell r="AJ123">
            <v>16.600000000000001</v>
          </cell>
          <cell r="AK123"/>
          <cell r="AL123"/>
          <cell r="AM123">
            <v>47.8</v>
          </cell>
          <cell r="AN123">
            <v>34.6</v>
          </cell>
          <cell r="AO123"/>
          <cell r="AP123"/>
          <cell r="AQ123">
            <v>21</v>
          </cell>
          <cell r="AR123">
            <v>322</v>
          </cell>
          <cell r="AS123"/>
          <cell r="AT123"/>
          <cell r="AU123">
            <v>23</v>
          </cell>
          <cell r="AV123">
            <v>305</v>
          </cell>
          <cell r="AW123"/>
          <cell r="AX123"/>
          <cell r="AY123">
            <v>89.78</v>
          </cell>
          <cell r="AZ123">
            <v>89.78</v>
          </cell>
          <cell r="BA123"/>
          <cell r="BB123"/>
          <cell r="BC123">
            <v>64</v>
          </cell>
          <cell r="BD123">
            <v>64</v>
          </cell>
          <cell r="BE123"/>
          <cell r="BF123"/>
          <cell r="BG123">
            <v>4.5999999999999996</v>
          </cell>
          <cell r="BH123">
            <v>3.1</v>
          </cell>
          <cell r="BI123"/>
          <cell r="BJ123"/>
        </row>
        <row r="124">
          <cell r="A124">
            <v>19683671</v>
          </cell>
          <cell r="B124">
            <v>2</v>
          </cell>
          <cell r="C124" t="str">
            <v>中肝切除+胆囊切除+右肝静脉修补+肝门部胆管成形+膈肌修补术</v>
          </cell>
          <cell r="D124">
            <v>19683671</v>
          </cell>
          <cell r="E124">
            <v>2</v>
          </cell>
          <cell r="F124" t="str">
            <v>44</v>
          </cell>
          <cell r="G124" t="str">
            <v>1.中肝占位：肝包虫病；2.子宫肌瘤；</v>
          </cell>
          <cell r="H124">
            <v>14</v>
          </cell>
          <cell r="I124" t="str">
            <v>163</v>
          </cell>
          <cell r="J124" t="str">
            <v>67</v>
          </cell>
          <cell r="K124">
            <v>0</v>
          </cell>
          <cell r="L124">
            <v>0</v>
          </cell>
          <cell r="M124">
            <v>0</v>
          </cell>
          <cell r="N124">
            <v>0</v>
          </cell>
          <cell r="O124">
            <v>0</v>
          </cell>
          <cell r="P124">
            <v>0</v>
          </cell>
          <cell r="Q124">
            <v>0</v>
          </cell>
          <cell r="R124">
            <v>0</v>
          </cell>
          <cell r="S124">
            <v>135</v>
          </cell>
          <cell r="T124">
            <v>90</v>
          </cell>
          <cell r="U124">
            <v>0.42</v>
          </cell>
          <cell r="V124">
            <v>0.28000000000000003</v>
          </cell>
          <cell r="W124">
            <v>210</v>
          </cell>
          <cell r="X124">
            <v>199</v>
          </cell>
          <cell r="Y124"/>
          <cell r="Z124">
            <v>164</v>
          </cell>
          <cell r="AA124">
            <v>28.2</v>
          </cell>
          <cell r="AB124">
            <v>27.8</v>
          </cell>
          <cell r="AC124"/>
          <cell r="AD124">
            <v>26.9</v>
          </cell>
          <cell r="AE124">
            <v>0.87</v>
          </cell>
          <cell r="AF124">
            <v>1.1399999999999999</v>
          </cell>
          <cell r="AG124"/>
          <cell r="AH124">
            <v>1.06</v>
          </cell>
          <cell r="AI124">
            <v>8</v>
          </cell>
          <cell r="AJ124">
            <v>18</v>
          </cell>
          <cell r="AK124"/>
          <cell r="AL124">
            <v>29.2</v>
          </cell>
          <cell r="AM124">
            <v>43.2</v>
          </cell>
          <cell r="AN124">
            <v>27.6</v>
          </cell>
          <cell r="AO124"/>
          <cell r="AP124">
            <v>41.5</v>
          </cell>
          <cell r="AQ124">
            <v>39</v>
          </cell>
          <cell r="AR124">
            <v>531</v>
          </cell>
          <cell r="AS124"/>
          <cell r="AT124">
            <v>408</v>
          </cell>
          <cell r="AU124">
            <v>47</v>
          </cell>
          <cell r="AV124">
            <v>399</v>
          </cell>
          <cell r="AW124"/>
          <cell r="AX124">
            <v>137</v>
          </cell>
          <cell r="AY124">
            <v>104.28</v>
          </cell>
          <cell r="AZ124">
            <v>106.95</v>
          </cell>
          <cell r="BA124"/>
          <cell r="BB124">
            <v>107.66</v>
          </cell>
          <cell r="BC124">
            <v>67</v>
          </cell>
          <cell r="BD124">
            <v>63</v>
          </cell>
          <cell r="BE124"/>
          <cell r="BF124">
            <v>62</v>
          </cell>
          <cell r="BG124">
            <v>4.3</v>
          </cell>
          <cell r="BH124">
            <v>3.4</v>
          </cell>
          <cell r="BI124"/>
          <cell r="BJ124">
            <v>2.9</v>
          </cell>
        </row>
        <row r="125">
          <cell r="A125">
            <v>33182488</v>
          </cell>
          <cell r="B125">
            <v>1</v>
          </cell>
          <cell r="C125" t="str">
            <v>右半肝切除+胆囊切除术+门静脉修补+腔静脉修补+膈肌修补</v>
          </cell>
          <cell r="D125">
            <v>33182488</v>
          </cell>
          <cell r="E125">
            <v>2</v>
          </cell>
          <cell r="F125" t="str">
            <v>22</v>
          </cell>
          <cell r="G125" t="str">
            <v>1.肝肿瘤伴出血 、2.中度贫血</v>
          </cell>
          <cell r="H125">
            <v>13.2</v>
          </cell>
          <cell r="I125" t="str">
            <v>150</v>
          </cell>
          <cell r="J125" t="str">
            <v>55</v>
          </cell>
          <cell r="K125">
            <v>0</v>
          </cell>
          <cell r="L125">
            <v>0</v>
          </cell>
          <cell r="M125">
            <v>0</v>
          </cell>
          <cell r="N125">
            <v>0</v>
          </cell>
          <cell r="O125">
            <v>0</v>
          </cell>
          <cell r="P125">
            <v>0</v>
          </cell>
          <cell r="Q125">
            <v>0</v>
          </cell>
          <cell r="R125">
            <v>0</v>
          </cell>
          <cell r="S125">
            <v>134</v>
          </cell>
          <cell r="T125">
            <v>123</v>
          </cell>
          <cell r="U125">
            <v>0.42</v>
          </cell>
          <cell r="V125">
            <v>0.37</v>
          </cell>
          <cell r="W125">
            <v>175</v>
          </cell>
          <cell r="X125">
            <v>164</v>
          </cell>
          <cell r="Y125">
            <v>119</v>
          </cell>
          <cell r="Z125"/>
          <cell r="AA125">
            <v>32.200000000000003</v>
          </cell>
          <cell r="AB125">
            <v>27.3</v>
          </cell>
          <cell r="AC125">
            <v>31.1</v>
          </cell>
          <cell r="AD125"/>
          <cell r="AE125">
            <v>1.1100000000000001</v>
          </cell>
          <cell r="AF125">
            <v>1.19</v>
          </cell>
          <cell r="AG125">
            <v>1.25</v>
          </cell>
          <cell r="AH125"/>
          <cell r="AI125">
            <v>17.100000000000001</v>
          </cell>
          <cell r="AJ125">
            <v>22.7</v>
          </cell>
          <cell r="AK125">
            <v>21.5</v>
          </cell>
          <cell r="AL125"/>
          <cell r="AM125">
            <v>47.3</v>
          </cell>
          <cell r="AN125">
            <v>32.4</v>
          </cell>
          <cell r="AO125">
            <v>30.8</v>
          </cell>
          <cell r="AP125"/>
          <cell r="AQ125">
            <v>17</v>
          </cell>
          <cell r="AR125">
            <v>420</v>
          </cell>
          <cell r="AS125">
            <v>593</v>
          </cell>
          <cell r="AT125"/>
          <cell r="AU125">
            <v>20</v>
          </cell>
          <cell r="AV125">
            <v>404</v>
          </cell>
          <cell r="AW125">
            <v>365</v>
          </cell>
          <cell r="AX125"/>
          <cell r="AY125">
            <v>105.63</v>
          </cell>
          <cell r="AZ125">
            <v>107.97</v>
          </cell>
          <cell r="BA125">
            <v>110.48</v>
          </cell>
          <cell r="BB125"/>
          <cell r="BC125">
            <v>47</v>
          </cell>
          <cell r="BD125">
            <v>44</v>
          </cell>
          <cell r="BE125">
            <v>41</v>
          </cell>
          <cell r="BF125"/>
          <cell r="BG125">
            <v>4.9000000000000004</v>
          </cell>
          <cell r="BH125">
            <v>5.0999999999999996</v>
          </cell>
          <cell r="BI125">
            <v>5.4</v>
          </cell>
          <cell r="BJ125"/>
        </row>
        <row r="126">
          <cell r="A126">
            <v>18745273</v>
          </cell>
          <cell r="B126">
            <v>1</v>
          </cell>
          <cell r="C126" t="str">
            <v>左三肝切除+胆囊切除术+门静脉修补+腔静脉修补+膈肌修补+肝门部胆管成形+肝尾叶部分切除+肠粘连松解术</v>
          </cell>
          <cell r="D126">
            <v>18745273</v>
          </cell>
          <cell r="E126">
            <v>2</v>
          </cell>
          <cell r="F126" t="str">
            <v>33</v>
          </cell>
          <cell r="G126" t="str">
            <v>肝癌术后复发  肝硬化  慢性乙肝（复诊）                                    ,肝细胞癌</v>
          </cell>
          <cell r="H126">
            <v>13</v>
          </cell>
          <cell r="I126" t="str">
            <v>153</v>
          </cell>
          <cell r="J126" t="str">
            <v>65</v>
          </cell>
          <cell r="K126">
            <v>0</v>
          </cell>
          <cell r="L126">
            <v>0</v>
          </cell>
          <cell r="M126">
            <v>0</v>
          </cell>
          <cell r="N126">
            <v>0</v>
          </cell>
          <cell r="O126">
            <v>0</v>
          </cell>
          <cell r="P126">
            <v>1</v>
          </cell>
          <cell r="Q126">
            <v>0</v>
          </cell>
          <cell r="R126">
            <v>1</v>
          </cell>
          <cell r="S126">
            <v>146</v>
          </cell>
          <cell r="T126">
            <v>130</v>
          </cell>
          <cell r="U126">
            <v>0.45</v>
          </cell>
          <cell r="V126">
            <v>0.39</v>
          </cell>
          <cell r="W126">
            <v>128</v>
          </cell>
          <cell r="X126">
            <v>127</v>
          </cell>
          <cell r="Y126">
            <v>144</v>
          </cell>
          <cell r="Z126">
            <v>98</v>
          </cell>
          <cell r="AA126">
            <v>32.6</v>
          </cell>
          <cell r="AB126">
            <v>32.6</v>
          </cell>
          <cell r="AC126">
            <v>31.8</v>
          </cell>
          <cell r="AD126"/>
          <cell r="AE126">
            <v>1.03</v>
          </cell>
          <cell r="AF126">
            <v>1.1100000000000001</v>
          </cell>
          <cell r="AG126">
            <v>1.06</v>
          </cell>
          <cell r="AH126"/>
          <cell r="AI126">
            <v>21.8</v>
          </cell>
          <cell r="AJ126">
            <v>33.799999999999997</v>
          </cell>
          <cell r="AK126">
            <v>38.299999999999997</v>
          </cell>
          <cell r="AL126">
            <v>32.799999999999997</v>
          </cell>
          <cell r="AM126">
            <v>37.6</v>
          </cell>
          <cell r="AN126">
            <v>32.799999999999997</v>
          </cell>
          <cell r="AO126">
            <v>37</v>
          </cell>
          <cell r="AP126">
            <v>36.6</v>
          </cell>
          <cell r="AQ126">
            <v>69</v>
          </cell>
          <cell r="AR126">
            <v>250</v>
          </cell>
          <cell r="AS126">
            <v>342</v>
          </cell>
          <cell r="AT126">
            <v>229</v>
          </cell>
          <cell r="AU126">
            <v>113</v>
          </cell>
          <cell r="AV126">
            <v>383</v>
          </cell>
          <cell r="AW126">
            <v>263</v>
          </cell>
          <cell r="AX126">
            <v>122</v>
          </cell>
          <cell r="AY126">
            <v>100.96</v>
          </cell>
          <cell r="AZ126">
            <v>99.88</v>
          </cell>
          <cell r="BA126">
            <v>106.41</v>
          </cell>
          <cell r="BB126">
            <v>101.52</v>
          </cell>
          <cell r="BC126">
            <v>75</v>
          </cell>
          <cell r="BD126">
            <v>77</v>
          </cell>
          <cell r="BE126">
            <v>66</v>
          </cell>
          <cell r="BF126">
            <v>74</v>
          </cell>
          <cell r="BG126">
            <v>3.7</v>
          </cell>
          <cell r="BH126">
            <v>3.8</v>
          </cell>
          <cell r="BI126">
            <v>4.0999999999999996</v>
          </cell>
          <cell r="BJ126">
            <v>4.0999999999999996</v>
          </cell>
        </row>
        <row r="127">
          <cell r="A127">
            <v>33300504</v>
          </cell>
          <cell r="B127">
            <v>2</v>
          </cell>
          <cell r="C127" t="str">
            <v>扩大右半肝切除切除+门静脉重建+腔静脉修补+胆囊切除+粘连松解术</v>
          </cell>
          <cell r="D127">
            <v>33300504</v>
          </cell>
          <cell r="E127">
            <v>1</v>
          </cell>
          <cell r="F127" t="str">
            <v>62</v>
          </cell>
          <cell r="G127" t="str">
            <v>1.肝细胞癌：CNLC Ia期，BCLC A期、2.慢性乙型病毒肝炎、3.胆囊结石、4.高血压二级？</v>
          </cell>
          <cell r="H127">
            <v>13</v>
          </cell>
          <cell r="I127" t="str">
            <v>173</v>
          </cell>
          <cell r="J127" t="str">
            <v>61</v>
          </cell>
          <cell r="K127">
            <v>1</v>
          </cell>
          <cell r="L127">
            <v>0</v>
          </cell>
          <cell r="M127">
            <v>0</v>
          </cell>
          <cell r="N127">
            <v>0</v>
          </cell>
          <cell r="O127">
            <v>0</v>
          </cell>
          <cell r="P127">
            <v>1</v>
          </cell>
          <cell r="Q127">
            <v>0</v>
          </cell>
          <cell r="R127">
            <v>0</v>
          </cell>
          <cell r="S127">
            <v>153</v>
          </cell>
          <cell r="T127">
            <v>149</v>
          </cell>
          <cell r="U127">
            <v>0.46</v>
          </cell>
          <cell r="V127">
            <v>0.45</v>
          </cell>
          <cell r="W127">
            <v>116</v>
          </cell>
          <cell r="X127">
            <v>112</v>
          </cell>
          <cell r="Y127">
            <v>87</v>
          </cell>
          <cell r="Z127">
            <v>96</v>
          </cell>
          <cell r="AA127">
            <v>24.5</v>
          </cell>
          <cell r="AB127">
            <v>24.8</v>
          </cell>
          <cell r="AC127"/>
          <cell r="AD127">
            <v>27.2</v>
          </cell>
          <cell r="AE127">
            <v>0.85</v>
          </cell>
          <cell r="AF127">
            <v>1.24</v>
          </cell>
          <cell r="AG127"/>
          <cell r="AH127">
            <v>1.07</v>
          </cell>
          <cell r="AI127">
            <v>27.1</v>
          </cell>
          <cell r="AJ127">
            <v>60.3</v>
          </cell>
          <cell r="AK127">
            <v>58.2</v>
          </cell>
          <cell r="AL127">
            <v>45.9</v>
          </cell>
          <cell r="AM127">
            <v>43</v>
          </cell>
          <cell r="AN127">
            <v>36</v>
          </cell>
          <cell r="AO127">
            <v>33</v>
          </cell>
          <cell r="AP127">
            <v>35</v>
          </cell>
          <cell r="AQ127">
            <v>29</v>
          </cell>
          <cell r="AR127">
            <v>2886</v>
          </cell>
          <cell r="AS127">
            <v>2362</v>
          </cell>
          <cell r="AT127">
            <v>2209</v>
          </cell>
          <cell r="AU127">
            <v>18</v>
          </cell>
          <cell r="AV127">
            <v>2212</v>
          </cell>
          <cell r="AW127">
            <v>1131</v>
          </cell>
          <cell r="AX127">
            <v>738</v>
          </cell>
          <cell r="AY127">
            <v>98.32</v>
          </cell>
          <cell r="AZ127">
            <v>78.87</v>
          </cell>
          <cell r="BA127">
            <v>101.11</v>
          </cell>
          <cell r="BB127">
            <v>98.32</v>
          </cell>
          <cell r="BC127">
            <v>76</v>
          </cell>
          <cell r="BD127">
            <v>94</v>
          </cell>
          <cell r="BE127">
            <v>71</v>
          </cell>
          <cell r="BF127">
            <v>76</v>
          </cell>
          <cell r="BG127">
            <v>9</v>
          </cell>
          <cell r="BH127">
            <v>8.5</v>
          </cell>
          <cell r="BI127">
            <v>8.5</v>
          </cell>
          <cell r="BJ127">
            <v>7.9</v>
          </cell>
        </row>
        <row r="128">
          <cell r="A128">
            <v>14063897</v>
          </cell>
          <cell r="B128">
            <v>1</v>
          </cell>
          <cell r="C128" t="str">
            <v>不规则右半肝切除+胆囊切除+门静脉修补+肠粘连松解</v>
          </cell>
          <cell r="D128">
            <v>14063897</v>
          </cell>
          <cell r="E128">
            <v>1</v>
          </cell>
          <cell r="F128" t="str">
            <v>50</v>
          </cell>
          <cell r="G128" t="str">
            <v>1.右肝占位：肝包虫病？、2.胆囊结石 、3.2型糖尿病、4.陈旧性肺结核、5.梅毒,</v>
          </cell>
          <cell r="H128">
            <v>12</v>
          </cell>
          <cell r="I128" t="str">
            <v>176</v>
          </cell>
          <cell r="J128" t="str">
            <v>90</v>
          </cell>
          <cell r="K128">
            <v>0</v>
          </cell>
          <cell r="L128">
            <v>1</v>
          </cell>
          <cell r="M128">
            <v>0</v>
          </cell>
          <cell r="N128">
            <v>0</v>
          </cell>
          <cell r="O128">
            <v>0</v>
          </cell>
          <cell r="P128">
            <v>0</v>
          </cell>
          <cell r="Q128">
            <v>0</v>
          </cell>
          <cell r="R128">
            <v>0</v>
          </cell>
          <cell r="S128">
            <v>133</v>
          </cell>
          <cell r="T128">
            <v>103</v>
          </cell>
          <cell r="U128">
            <v>0.41</v>
          </cell>
          <cell r="V128">
            <v>0.3</v>
          </cell>
          <cell r="W128">
            <v>65</v>
          </cell>
          <cell r="X128">
            <v>68</v>
          </cell>
          <cell r="Y128"/>
          <cell r="Z128">
            <v>60</v>
          </cell>
          <cell r="AA128">
            <v>30</v>
          </cell>
          <cell r="AB128">
            <v>38.6</v>
          </cell>
          <cell r="AC128"/>
          <cell r="AD128">
            <v>39.299999999999997</v>
          </cell>
          <cell r="AE128">
            <v>1.1499999999999999</v>
          </cell>
          <cell r="AF128">
            <v>1.4</v>
          </cell>
          <cell r="AG128"/>
          <cell r="AH128">
            <v>1.25</v>
          </cell>
          <cell r="AI128">
            <v>20.7</v>
          </cell>
          <cell r="AJ128">
            <v>29.4</v>
          </cell>
          <cell r="AK128"/>
          <cell r="AL128">
            <v>35.299999999999997</v>
          </cell>
          <cell r="AM128">
            <v>39</v>
          </cell>
          <cell r="AN128">
            <v>24.8</v>
          </cell>
          <cell r="AO128"/>
          <cell r="AP128">
            <v>30.8</v>
          </cell>
          <cell r="AQ128">
            <v>143</v>
          </cell>
          <cell r="AR128">
            <v>420</v>
          </cell>
          <cell r="AS128"/>
          <cell r="AT128">
            <v>254</v>
          </cell>
          <cell r="AU128">
            <v>85</v>
          </cell>
          <cell r="AV128">
            <v>324</v>
          </cell>
          <cell r="AW128"/>
          <cell r="AX128">
            <v>95</v>
          </cell>
          <cell r="AY128">
            <v>97.11</v>
          </cell>
          <cell r="AZ128">
            <v>107.6</v>
          </cell>
          <cell r="BA128"/>
          <cell r="BB128">
            <v>109.89</v>
          </cell>
          <cell r="BC128">
            <v>77</v>
          </cell>
          <cell r="BD128">
            <v>60</v>
          </cell>
          <cell r="BE128"/>
          <cell r="BF128">
            <v>57</v>
          </cell>
          <cell r="BG128">
            <v>5.5</v>
          </cell>
          <cell r="BH128">
            <v>4.0999999999999996</v>
          </cell>
          <cell r="BI128"/>
          <cell r="BJ128">
            <v>4</v>
          </cell>
        </row>
        <row r="129">
          <cell r="A129">
            <v>18787715</v>
          </cell>
          <cell r="B129">
            <v>1</v>
          </cell>
          <cell r="C129" t="str">
            <v>右三肝切除+肝尾叶切除+肝门胆管成形+膈肌修补+胆囊切除+门静脉修补+腔静脉修补+右侧肾上腺部分切除术</v>
          </cell>
          <cell r="D129">
            <v>18787715</v>
          </cell>
          <cell r="E129">
            <v>1</v>
          </cell>
          <cell r="F129" t="str">
            <v>62</v>
          </cell>
          <cell r="G129" t="str">
            <v>肝细胞癌  肝硬化  慢性活动型乙型病毒性肝炎（复治）                                    ,肝细胞癌</v>
          </cell>
          <cell r="H129">
            <v>12</v>
          </cell>
          <cell r="I129" t="str">
            <v>168</v>
          </cell>
          <cell r="J129" t="str">
            <v>60</v>
          </cell>
          <cell r="K129">
            <v>0</v>
          </cell>
          <cell r="L129">
            <v>0</v>
          </cell>
          <cell r="M129">
            <v>0</v>
          </cell>
          <cell r="N129">
            <v>0</v>
          </cell>
          <cell r="O129">
            <v>0</v>
          </cell>
          <cell r="P129">
            <v>1</v>
          </cell>
          <cell r="Q129">
            <v>0</v>
          </cell>
          <cell r="R129">
            <v>1</v>
          </cell>
          <cell r="S129">
            <v>136</v>
          </cell>
          <cell r="T129">
            <v>130</v>
          </cell>
          <cell r="U129">
            <v>0.42</v>
          </cell>
          <cell r="V129">
            <v>0.41</v>
          </cell>
          <cell r="W129">
            <v>135</v>
          </cell>
          <cell r="X129">
            <v>138</v>
          </cell>
          <cell r="Y129">
            <v>132</v>
          </cell>
          <cell r="Z129">
            <v>136</v>
          </cell>
          <cell r="AA129">
            <v>26.4</v>
          </cell>
          <cell r="AB129">
            <v>26</v>
          </cell>
          <cell r="AC129">
            <v>29.3</v>
          </cell>
          <cell r="AD129">
            <v>27.7</v>
          </cell>
          <cell r="AE129">
            <v>0.97</v>
          </cell>
          <cell r="AF129">
            <v>1.1599999999999999</v>
          </cell>
          <cell r="AG129">
            <v>1.24</v>
          </cell>
          <cell r="AH129">
            <v>1.1399999999999999</v>
          </cell>
          <cell r="AI129">
            <v>8.6999999999999993</v>
          </cell>
          <cell r="AJ129">
            <v>25.1</v>
          </cell>
          <cell r="AK129">
            <v>36.9</v>
          </cell>
          <cell r="AL129">
            <v>38.1</v>
          </cell>
          <cell r="AM129">
            <v>45.1</v>
          </cell>
          <cell r="AN129">
            <v>33.299999999999997</v>
          </cell>
          <cell r="AO129">
            <v>38.299999999999997</v>
          </cell>
          <cell r="AP129">
            <v>37.1</v>
          </cell>
          <cell r="AQ129">
            <v>34</v>
          </cell>
          <cell r="AR129">
            <v>739</v>
          </cell>
          <cell r="AS129">
            <v>806</v>
          </cell>
          <cell r="AT129">
            <v>550</v>
          </cell>
          <cell r="AU129">
            <v>27</v>
          </cell>
          <cell r="AV129">
            <v>884</v>
          </cell>
          <cell r="AW129">
            <v>530</v>
          </cell>
          <cell r="AX129">
            <v>208</v>
          </cell>
          <cell r="AY129">
            <v>74.040000000000006</v>
          </cell>
          <cell r="AZ129">
            <v>79.099999999999994</v>
          </cell>
          <cell r="BA129">
            <v>80.180000000000007</v>
          </cell>
          <cell r="BB129">
            <v>88.63</v>
          </cell>
          <cell r="BC129">
            <v>94</v>
          </cell>
          <cell r="BD129">
            <v>89</v>
          </cell>
          <cell r="BE129">
            <v>88</v>
          </cell>
          <cell r="BF129">
            <v>81</v>
          </cell>
          <cell r="BG129">
            <v>6</v>
          </cell>
          <cell r="BH129">
            <v>5</v>
          </cell>
          <cell r="BI129">
            <v>5.4</v>
          </cell>
          <cell r="BJ129">
            <v>5.3</v>
          </cell>
        </row>
        <row r="130">
          <cell r="A130">
            <v>18901641</v>
          </cell>
          <cell r="B130">
            <v>1</v>
          </cell>
          <cell r="C130" t="str">
            <v>右半肝切除+肝尾叶切除+右侧肾上腺部分切除+门静脉修补+腔静脉缝合+膈肌修补术</v>
          </cell>
          <cell r="D130">
            <v>18901641</v>
          </cell>
          <cell r="E130">
            <v>2</v>
          </cell>
          <cell r="F130" t="str">
            <v>25</v>
          </cell>
          <cell r="G130" t="str">
            <v>肝包虫病</v>
          </cell>
          <cell r="H130">
            <v>12</v>
          </cell>
          <cell r="I130" t="str">
            <v>158</v>
          </cell>
          <cell r="J130" t="str">
            <v>53</v>
          </cell>
          <cell r="K130">
            <v>0</v>
          </cell>
          <cell r="L130">
            <v>0</v>
          </cell>
          <cell r="M130">
            <v>0</v>
          </cell>
          <cell r="N130">
            <v>0</v>
          </cell>
          <cell r="O130">
            <v>0</v>
          </cell>
          <cell r="P130">
            <v>0</v>
          </cell>
          <cell r="Q130">
            <v>0</v>
          </cell>
          <cell r="R130">
            <v>0</v>
          </cell>
          <cell r="S130">
            <v>110</v>
          </cell>
          <cell r="T130">
            <v>107</v>
          </cell>
          <cell r="U130">
            <v>0.33</v>
          </cell>
          <cell r="V130">
            <v>0.23</v>
          </cell>
          <cell r="W130">
            <v>90</v>
          </cell>
          <cell r="X130">
            <v>62</v>
          </cell>
          <cell r="Y130"/>
          <cell r="Z130">
            <v>66</v>
          </cell>
          <cell r="AA130">
            <v>28.4</v>
          </cell>
          <cell r="AB130">
            <v>30.1</v>
          </cell>
          <cell r="AC130"/>
          <cell r="AD130">
            <v>30.8</v>
          </cell>
          <cell r="AE130">
            <v>1.04</v>
          </cell>
          <cell r="AF130">
            <v>1.1200000000000001</v>
          </cell>
          <cell r="AG130"/>
          <cell r="AH130">
            <v>1.1299999999999999</v>
          </cell>
          <cell r="AI130">
            <v>12.2</v>
          </cell>
          <cell r="AJ130">
            <v>38.200000000000003</v>
          </cell>
          <cell r="AK130"/>
          <cell r="AL130">
            <v>45.8</v>
          </cell>
          <cell r="AM130">
            <v>42.2</v>
          </cell>
          <cell r="AN130">
            <v>34.9</v>
          </cell>
          <cell r="AO130"/>
          <cell r="AP130">
            <v>45.1</v>
          </cell>
          <cell r="AQ130">
            <v>20</v>
          </cell>
          <cell r="AR130">
            <v>57</v>
          </cell>
          <cell r="AS130"/>
          <cell r="AT130">
            <v>68</v>
          </cell>
          <cell r="AU130">
            <v>18</v>
          </cell>
          <cell r="AV130">
            <v>74</v>
          </cell>
          <cell r="AW130"/>
          <cell r="AX130">
            <v>38</v>
          </cell>
          <cell r="AY130">
            <v>86.6</v>
          </cell>
          <cell r="AZ130">
            <v>92.93</v>
          </cell>
          <cell r="BA130"/>
          <cell r="BB130">
            <v>99.53</v>
          </cell>
          <cell r="BC130">
            <v>89</v>
          </cell>
          <cell r="BD130">
            <v>84</v>
          </cell>
          <cell r="BE130"/>
          <cell r="BF130">
            <v>79</v>
          </cell>
          <cell r="BG130">
            <v>6.7</v>
          </cell>
          <cell r="BH130">
            <v>4.2</v>
          </cell>
          <cell r="BI130"/>
          <cell r="BJ130">
            <v>4.0999999999999996</v>
          </cell>
        </row>
        <row r="131">
          <cell r="A131">
            <v>33229652</v>
          </cell>
          <cell r="B131">
            <v>1</v>
          </cell>
          <cell r="C131" t="str">
            <v>不规则右半肝切除+右侧尾叶切除+胆囊切除+膈肌修补+腔静脉修补+肠粘连松解</v>
          </cell>
          <cell r="D131">
            <v>33229652</v>
          </cell>
          <cell r="E131">
            <v>1</v>
          </cell>
          <cell r="F131" t="str">
            <v>40</v>
          </cell>
          <cell r="G131" t="str">
            <v>1.肝占位：肝吸虫病？</v>
          </cell>
          <cell r="H131">
            <v>12</v>
          </cell>
          <cell r="I131" t="str">
            <v>168</v>
          </cell>
          <cell r="J131" t="str">
            <v>68</v>
          </cell>
          <cell r="K131">
            <v>0</v>
          </cell>
          <cell r="L131">
            <v>0</v>
          </cell>
          <cell r="M131">
            <v>0</v>
          </cell>
          <cell r="N131">
            <v>0</v>
          </cell>
          <cell r="O131">
            <v>0</v>
          </cell>
          <cell r="P131">
            <v>0</v>
          </cell>
          <cell r="Q131">
            <v>0</v>
          </cell>
          <cell r="R131">
            <v>0</v>
          </cell>
          <cell r="S131">
            <v>166</v>
          </cell>
          <cell r="T131">
            <v>112</v>
          </cell>
          <cell r="U131">
            <v>0.5</v>
          </cell>
          <cell r="V131">
            <v>0.34</v>
          </cell>
          <cell r="W131">
            <v>221</v>
          </cell>
          <cell r="X131">
            <v>131</v>
          </cell>
          <cell r="Y131">
            <v>112</v>
          </cell>
          <cell r="Z131">
            <v>97</v>
          </cell>
          <cell r="AA131">
            <v>25.9</v>
          </cell>
          <cell r="AB131"/>
          <cell r="AC131">
            <v>29</v>
          </cell>
          <cell r="AD131">
            <v>30.4</v>
          </cell>
          <cell r="AE131">
            <v>0.94</v>
          </cell>
          <cell r="AF131"/>
          <cell r="AG131">
            <v>1.18</v>
          </cell>
          <cell r="AH131">
            <v>1.1000000000000001</v>
          </cell>
          <cell r="AI131">
            <v>5.8</v>
          </cell>
          <cell r="AJ131">
            <v>17.100000000000001</v>
          </cell>
          <cell r="AK131">
            <v>14.1</v>
          </cell>
          <cell r="AL131">
            <v>22.8</v>
          </cell>
          <cell r="AM131">
            <v>43.9</v>
          </cell>
          <cell r="AN131">
            <v>32.1</v>
          </cell>
          <cell r="AO131">
            <v>30.6</v>
          </cell>
          <cell r="AP131">
            <v>35.4</v>
          </cell>
          <cell r="AQ131">
            <v>13</v>
          </cell>
          <cell r="AR131">
            <v>390</v>
          </cell>
          <cell r="AS131">
            <v>314</v>
          </cell>
          <cell r="AT131">
            <v>176</v>
          </cell>
          <cell r="AU131">
            <v>14</v>
          </cell>
          <cell r="AV131">
            <v>588</v>
          </cell>
          <cell r="AW131">
            <v>227</v>
          </cell>
          <cell r="AX131">
            <v>74</v>
          </cell>
          <cell r="AY131">
            <v>87.12</v>
          </cell>
          <cell r="AZ131">
            <v>87.6</v>
          </cell>
          <cell r="BA131">
            <v>91.82</v>
          </cell>
          <cell r="BB131">
            <v>93.59</v>
          </cell>
          <cell r="BC131">
            <v>75</v>
          </cell>
          <cell r="BD131">
            <v>74</v>
          </cell>
          <cell r="BE131">
            <v>66</v>
          </cell>
          <cell r="BF131">
            <v>63</v>
          </cell>
          <cell r="BG131">
            <v>6.5</v>
          </cell>
          <cell r="BH131">
            <v>3.1</v>
          </cell>
          <cell r="BI131">
            <v>4.7</v>
          </cell>
          <cell r="BJ131">
            <v>5.3</v>
          </cell>
        </row>
        <row r="132">
          <cell r="A132">
            <v>35723650</v>
          </cell>
          <cell r="B132">
            <v>1</v>
          </cell>
          <cell r="C132" t="str">
            <v>左半肝切除，门静脉修补，腔静脉修补，胆囊切除术</v>
          </cell>
          <cell r="D132">
            <v>35723650</v>
          </cell>
          <cell r="E132">
            <v>2</v>
          </cell>
          <cell r="F132" t="str">
            <v>54</v>
          </cell>
          <cell r="G132" t="str">
            <v>1.左肝占位：腺癌 （BCLC A期 、2.慢性乙型肝炎  、3.乙肝肝硬化 、4.慢性胆囊炎</v>
          </cell>
          <cell r="H132">
            <v>12</v>
          </cell>
          <cell r="I132" t="str">
            <v>160</v>
          </cell>
          <cell r="J132" t="str">
            <v>69</v>
          </cell>
          <cell r="K132">
            <v>0</v>
          </cell>
          <cell r="L132">
            <v>0</v>
          </cell>
          <cell r="M132">
            <v>0</v>
          </cell>
          <cell r="N132">
            <v>0</v>
          </cell>
          <cell r="O132">
            <v>0</v>
          </cell>
          <cell r="P132">
            <v>1</v>
          </cell>
          <cell r="Q132">
            <v>0</v>
          </cell>
          <cell r="R132">
            <v>1</v>
          </cell>
          <cell r="S132">
            <v>159</v>
          </cell>
          <cell r="T132">
            <v>155</v>
          </cell>
          <cell r="U132">
            <v>0.48</v>
          </cell>
          <cell r="V132">
            <v>0.46</v>
          </cell>
          <cell r="W132">
            <v>158</v>
          </cell>
          <cell r="X132">
            <v>119</v>
          </cell>
          <cell r="Y132"/>
          <cell r="Z132"/>
          <cell r="AA132">
            <v>23</v>
          </cell>
          <cell r="AB132">
            <v>23</v>
          </cell>
          <cell r="AC132"/>
          <cell r="AD132"/>
          <cell r="AE132">
            <v>0.94</v>
          </cell>
          <cell r="AF132">
            <v>1.0900000000000001</v>
          </cell>
          <cell r="AG132"/>
          <cell r="AH132"/>
          <cell r="AI132">
            <v>10.6</v>
          </cell>
          <cell r="AJ132">
            <v>48.5</v>
          </cell>
          <cell r="AK132"/>
          <cell r="AL132">
            <v>35.9</v>
          </cell>
          <cell r="AM132">
            <v>49.1</v>
          </cell>
          <cell r="AN132">
            <v>28.4</v>
          </cell>
          <cell r="AO132"/>
          <cell r="AP132">
            <v>44.7</v>
          </cell>
          <cell r="AQ132">
            <v>22</v>
          </cell>
          <cell r="AR132">
            <v>261</v>
          </cell>
          <cell r="AS132"/>
          <cell r="AT132">
            <v>284</v>
          </cell>
          <cell r="AU132">
            <v>30</v>
          </cell>
          <cell r="AV132">
            <v>224</v>
          </cell>
          <cell r="AW132"/>
          <cell r="AX132">
            <v>167</v>
          </cell>
          <cell r="AY132">
            <v>74.48</v>
          </cell>
          <cell r="AZ132">
            <v>85.46</v>
          </cell>
          <cell r="BA132"/>
          <cell r="BB132">
            <v>84.23</v>
          </cell>
          <cell r="BC132">
            <v>93</v>
          </cell>
          <cell r="BD132">
            <v>83</v>
          </cell>
          <cell r="BE132"/>
          <cell r="BF132">
            <v>84</v>
          </cell>
          <cell r="BG132">
            <v>5</v>
          </cell>
          <cell r="BH132">
            <v>6.1</v>
          </cell>
          <cell r="BI132"/>
          <cell r="BJ132">
            <v>4.8</v>
          </cell>
        </row>
        <row r="133">
          <cell r="A133">
            <v>848764</v>
          </cell>
          <cell r="B133">
            <v>2</v>
          </cell>
          <cell r="C133" t="str">
            <v>左半肝切除+胆囊切除+肠粘连松解+右侧肝病灶切除+肝尾叶切除+肝静脉修补</v>
          </cell>
          <cell r="D133">
            <v>848764</v>
          </cell>
          <cell r="E133">
            <v>1</v>
          </cell>
          <cell r="F133" t="str">
            <v>57</v>
          </cell>
          <cell r="G133" t="str">
            <v>1.恶性肿瘤化疗；2.肝腺鳞癌术后；3.肝囊肿开窗引流术后；4.肝血管瘤术后；5.肾囊肿；6.左侧肾上腺稍增粗，增生？其它；7.双肺散在炎症；8.肺气肿伴多发肺大泡；9.双肺多个小结节，炎性？其它？。</v>
          </cell>
          <cell r="H133">
            <v>12</v>
          </cell>
          <cell r="I133" t="str">
            <v>160</v>
          </cell>
          <cell r="J133" t="str">
            <v>52.5</v>
          </cell>
          <cell r="K133">
            <v>0</v>
          </cell>
          <cell r="L133">
            <v>0</v>
          </cell>
          <cell r="M133">
            <v>0</v>
          </cell>
          <cell r="N133">
            <v>0</v>
          </cell>
          <cell r="O133">
            <v>0</v>
          </cell>
          <cell r="P133">
            <v>0</v>
          </cell>
          <cell r="Q133">
            <v>0</v>
          </cell>
          <cell r="R133">
            <v>0</v>
          </cell>
          <cell r="S133">
            <v>124</v>
          </cell>
          <cell r="T133">
            <v>115</v>
          </cell>
          <cell r="U133">
            <v>0.37</v>
          </cell>
          <cell r="V133">
            <v>0.34</v>
          </cell>
          <cell r="W133">
            <v>270</v>
          </cell>
          <cell r="X133">
            <v>199</v>
          </cell>
          <cell r="Y133"/>
          <cell r="Z133">
            <v>170</v>
          </cell>
          <cell r="AA133">
            <v>27.6</v>
          </cell>
          <cell r="AB133"/>
          <cell r="AC133"/>
          <cell r="AD133"/>
          <cell r="AE133">
            <v>0.99</v>
          </cell>
          <cell r="AF133"/>
          <cell r="AG133"/>
          <cell r="AH133"/>
          <cell r="AI133">
            <v>18.5</v>
          </cell>
          <cell r="AJ133">
            <v>19.600000000000001</v>
          </cell>
          <cell r="AK133"/>
          <cell r="AL133">
            <v>20.2</v>
          </cell>
          <cell r="AM133">
            <v>40</v>
          </cell>
          <cell r="AN133">
            <v>26.8</v>
          </cell>
          <cell r="AO133"/>
          <cell r="AP133">
            <v>28.6</v>
          </cell>
          <cell r="AQ133">
            <v>17</v>
          </cell>
          <cell r="AR133">
            <v>276</v>
          </cell>
          <cell r="AS133"/>
          <cell r="AT133">
            <v>296</v>
          </cell>
          <cell r="AU133">
            <v>22</v>
          </cell>
          <cell r="AV133">
            <v>387</v>
          </cell>
          <cell r="AW133"/>
          <cell r="AX133">
            <v>160</v>
          </cell>
          <cell r="AY133">
            <v>102.55</v>
          </cell>
          <cell r="AZ133">
            <v>82.22</v>
          </cell>
          <cell r="BA133"/>
          <cell r="BB133">
            <v>108.08</v>
          </cell>
          <cell r="BC133">
            <v>61</v>
          </cell>
          <cell r="BD133">
            <v>74</v>
          </cell>
          <cell r="BE133"/>
          <cell r="BF133">
            <v>52</v>
          </cell>
          <cell r="BG133">
            <v>4</v>
          </cell>
          <cell r="BH133">
            <v>4.8</v>
          </cell>
          <cell r="BI133"/>
          <cell r="BJ133">
            <v>4.3</v>
          </cell>
        </row>
        <row r="134">
          <cell r="A134">
            <v>5407472</v>
          </cell>
          <cell r="B134">
            <v>2</v>
          </cell>
          <cell r="C134" t="str">
            <v>腹右半肝切除+胆囊切除+下腔静脉及门静脉修补+膈肌局部切除活检术</v>
          </cell>
          <cell r="D134">
            <v>5407472</v>
          </cell>
          <cell r="E134">
            <v>1</v>
          </cell>
          <cell r="F134" t="str">
            <v>55</v>
          </cell>
          <cell r="G134" t="str">
            <v>1.肝细胞癌术后（伴MVI）；2.慢性乙型病毒性肝炎。</v>
          </cell>
          <cell r="H134">
            <v>12</v>
          </cell>
          <cell r="I134" t="str">
            <v>170</v>
          </cell>
          <cell r="J134" t="str">
            <v>69.5</v>
          </cell>
          <cell r="K134">
            <v>0</v>
          </cell>
          <cell r="L134">
            <v>0</v>
          </cell>
          <cell r="M134">
            <v>0</v>
          </cell>
          <cell r="N134">
            <v>0</v>
          </cell>
          <cell r="O134">
            <v>0</v>
          </cell>
          <cell r="P134">
            <v>1</v>
          </cell>
          <cell r="Q134">
            <v>0</v>
          </cell>
          <cell r="R134">
            <v>0</v>
          </cell>
          <cell r="S134">
            <v>123</v>
          </cell>
          <cell r="T134">
            <v>100</v>
          </cell>
          <cell r="U134">
            <v>0.39</v>
          </cell>
          <cell r="V134">
            <v>0.31</v>
          </cell>
          <cell r="W134">
            <v>288</v>
          </cell>
          <cell r="X134">
            <v>196</v>
          </cell>
          <cell r="Y134">
            <v>217</v>
          </cell>
          <cell r="Z134">
            <v>189</v>
          </cell>
          <cell r="AA134">
            <v>30</v>
          </cell>
          <cell r="AB134">
            <v>27.6</v>
          </cell>
          <cell r="AC134">
            <v>26.1</v>
          </cell>
          <cell r="AD134"/>
          <cell r="AE134">
            <v>1.1299999999999999</v>
          </cell>
          <cell r="AF134">
            <v>1.29</v>
          </cell>
          <cell r="AG134">
            <v>1.22</v>
          </cell>
          <cell r="AH134"/>
          <cell r="AI134">
            <v>10.4</v>
          </cell>
          <cell r="AJ134">
            <v>11</v>
          </cell>
          <cell r="AK134">
            <v>12.4</v>
          </cell>
          <cell r="AL134">
            <v>14.1</v>
          </cell>
          <cell r="AM134">
            <v>37.9</v>
          </cell>
          <cell r="AN134">
            <v>24</v>
          </cell>
          <cell r="AO134">
            <v>35.4</v>
          </cell>
          <cell r="AP134">
            <v>36.9</v>
          </cell>
          <cell r="AQ134">
            <v>24</v>
          </cell>
          <cell r="AR134">
            <v>220</v>
          </cell>
          <cell r="AS134">
            <v>170</v>
          </cell>
          <cell r="AT134">
            <v>100</v>
          </cell>
          <cell r="AU134">
            <v>33</v>
          </cell>
          <cell r="AV134">
            <v>412</v>
          </cell>
          <cell r="AW134">
            <v>184</v>
          </cell>
          <cell r="AX134">
            <v>76</v>
          </cell>
          <cell r="AY134">
            <v>122.23</v>
          </cell>
          <cell r="AZ134">
            <v>124.28</v>
          </cell>
          <cell r="BA134">
            <v>135.1</v>
          </cell>
          <cell r="BB134">
            <v>138.19999999999999</v>
          </cell>
          <cell r="BC134">
            <v>61</v>
          </cell>
          <cell r="BD134">
            <v>58</v>
          </cell>
          <cell r="BE134">
            <v>45</v>
          </cell>
          <cell r="BF134">
            <v>42</v>
          </cell>
          <cell r="BG134">
            <v>3.1</v>
          </cell>
          <cell r="BH134">
            <v>4</v>
          </cell>
          <cell r="BI134">
            <v>2.5</v>
          </cell>
          <cell r="BJ134">
            <v>3.4</v>
          </cell>
        </row>
        <row r="135">
          <cell r="A135">
            <v>19774190</v>
          </cell>
          <cell r="B135">
            <v>2</v>
          </cell>
          <cell r="C135" t="str">
            <v>右半肝切除+腔静脉修补+门静脉癌栓雀巢+门静脉修补+胆囊切除术</v>
          </cell>
          <cell r="D135">
            <v>19774190</v>
          </cell>
          <cell r="E135">
            <v>1</v>
          </cell>
          <cell r="F135" t="str">
            <v>61</v>
          </cell>
          <cell r="G135" t="str">
            <v>原发性肝癌（中国IIIa，BCLCC期）  肝癌伴肝内转移门静脉及右肝静脉癌栓  肝硬化                                    ,肝肿瘤</v>
          </cell>
          <cell r="H135">
            <v>12</v>
          </cell>
          <cell r="I135" t="str">
            <v>166</v>
          </cell>
          <cell r="J135" t="str">
            <v>62</v>
          </cell>
          <cell r="K135">
            <v>0</v>
          </cell>
          <cell r="L135">
            <v>0</v>
          </cell>
          <cell r="M135">
            <v>0</v>
          </cell>
          <cell r="N135">
            <v>0</v>
          </cell>
          <cell r="O135">
            <v>0</v>
          </cell>
          <cell r="P135">
            <v>1</v>
          </cell>
          <cell r="Q135">
            <v>0</v>
          </cell>
          <cell r="R135">
            <v>1</v>
          </cell>
          <cell r="S135">
            <v>158</v>
          </cell>
          <cell r="T135">
            <v>138</v>
          </cell>
          <cell r="U135">
            <v>0.47</v>
          </cell>
          <cell r="V135">
            <v>0.42</v>
          </cell>
          <cell r="W135">
            <v>180</v>
          </cell>
          <cell r="X135">
            <v>143</v>
          </cell>
          <cell r="Y135"/>
          <cell r="Z135">
            <v>124</v>
          </cell>
          <cell r="AA135">
            <v>29.8</v>
          </cell>
          <cell r="AB135">
            <v>25.3</v>
          </cell>
          <cell r="AC135"/>
          <cell r="AD135"/>
          <cell r="AE135">
            <v>0.97</v>
          </cell>
          <cell r="AF135">
            <v>1.08</v>
          </cell>
          <cell r="AG135"/>
          <cell r="AH135"/>
          <cell r="AI135">
            <v>16.399999999999999</v>
          </cell>
          <cell r="AJ135">
            <v>21.9</v>
          </cell>
          <cell r="AK135"/>
          <cell r="AL135">
            <v>33</v>
          </cell>
          <cell r="AM135">
            <v>48.8</v>
          </cell>
          <cell r="AN135">
            <v>37.5</v>
          </cell>
          <cell r="AO135"/>
          <cell r="AP135">
            <v>39.6</v>
          </cell>
          <cell r="AQ135">
            <v>5</v>
          </cell>
          <cell r="AR135">
            <v>338</v>
          </cell>
          <cell r="AS135"/>
          <cell r="AT135">
            <v>236</v>
          </cell>
          <cell r="AU135">
            <v>12</v>
          </cell>
          <cell r="AV135">
            <v>429</v>
          </cell>
          <cell r="AW135"/>
          <cell r="AX135">
            <v>120</v>
          </cell>
          <cell r="AY135">
            <v>118.96</v>
          </cell>
          <cell r="AZ135">
            <v>131.61000000000001</v>
          </cell>
          <cell r="BA135"/>
          <cell r="BB135">
            <v>134.93</v>
          </cell>
          <cell r="BC135">
            <v>82</v>
          </cell>
          <cell r="BD135">
            <v>68</v>
          </cell>
          <cell r="BE135"/>
          <cell r="BF135">
            <v>64</v>
          </cell>
          <cell r="BG135">
            <v>3.6</v>
          </cell>
          <cell r="BH135">
            <v>2.7</v>
          </cell>
          <cell r="BI135"/>
          <cell r="BJ135">
            <v>2.9</v>
          </cell>
        </row>
        <row r="136">
          <cell r="A136">
            <v>32641506</v>
          </cell>
          <cell r="B136">
            <v>2</v>
          </cell>
          <cell r="C136" t="str">
            <v>右侧复杂肝血管瘤切除+中肝切除+胆囊切除+肝静脉修补+肝尾叶切除术</v>
          </cell>
          <cell r="D136">
            <v>32641506</v>
          </cell>
          <cell r="E136">
            <v>2</v>
          </cell>
          <cell r="F136" t="str">
            <v>52</v>
          </cell>
          <cell r="G136" t="str">
            <v>1.肝血管瘤；2.应激性心肌病 急性心力衰竭？</v>
          </cell>
          <cell r="H136">
            <v>12</v>
          </cell>
          <cell r="I136" t="str">
            <v>151</v>
          </cell>
          <cell r="J136" t="str">
            <v>59.5</v>
          </cell>
          <cell r="K136">
            <v>0</v>
          </cell>
          <cell r="L136">
            <v>0</v>
          </cell>
          <cell r="M136">
            <v>0</v>
          </cell>
          <cell r="N136">
            <v>0</v>
          </cell>
          <cell r="O136">
            <v>0</v>
          </cell>
          <cell r="P136">
            <v>0</v>
          </cell>
          <cell r="Q136">
            <v>0</v>
          </cell>
          <cell r="R136">
            <v>0</v>
          </cell>
          <cell r="S136">
            <v>114</v>
          </cell>
          <cell r="T136">
            <v>97</v>
          </cell>
          <cell r="U136">
            <v>0.36</v>
          </cell>
          <cell r="V136">
            <v>0.3</v>
          </cell>
          <cell r="W136">
            <v>261</v>
          </cell>
          <cell r="X136">
            <v>168</v>
          </cell>
          <cell r="Y136"/>
          <cell r="Z136">
            <v>125</v>
          </cell>
          <cell r="AA136">
            <v>31.6</v>
          </cell>
          <cell r="AB136"/>
          <cell r="AC136"/>
          <cell r="AD136"/>
          <cell r="AE136">
            <v>1.2</v>
          </cell>
          <cell r="AF136"/>
          <cell r="AG136"/>
          <cell r="AH136"/>
          <cell r="AI136">
            <v>12.5</v>
          </cell>
          <cell r="AJ136">
            <v>31.2</v>
          </cell>
          <cell r="AK136"/>
          <cell r="AL136">
            <v>19.5</v>
          </cell>
          <cell r="AM136">
            <v>36.4</v>
          </cell>
          <cell r="AN136">
            <v>29.2</v>
          </cell>
          <cell r="AO136"/>
          <cell r="AP136">
            <v>29.6</v>
          </cell>
          <cell r="AQ136">
            <v>17</v>
          </cell>
          <cell r="AR136">
            <v>37</v>
          </cell>
          <cell r="AS136"/>
          <cell r="AT136">
            <v>15</v>
          </cell>
          <cell r="AU136">
            <v>44</v>
          </cell>
          <cell r="AV136">
            <v>172</v>
          </cell>
          <cell r="AW136"/>
          <cell r="AX136">
            <v>42</v>
          </cell>
          <cell r="AY136">
            <v>69.430000000000007</v>
          </cell>
          <cell r="AZ136">
            <v>70.52</v>
          </cell>
          <cell r="BA136"/>
          <cell r="BB136">
            <v>91.64</v>
          </cell>
          <cell r="BC136">
            <v>78</v>
          </cell>
          <cell r="BD136">
            <v>77</v>
          </cell>
          <cell r="BE136"/>
          <cell r="BF136">
            <v>62</v>
          </cell>
          <cell r="BG136">
            <v>5</v>
          </cell>
          <cell r="BH136">
            <v>5.7</v>
          </cell>
          <cell r="BI136"/>
          <cell r="BJ136">
            <v>1.8</v>
          </cell>
        </row>
        <row r="137">
          <cell r="A137">
            <v>34593146</v>
          </cell>
          <cell r="B137">
            <v>2</v>
          </cell>
          <cell r="C137" t="str">
            <v>右半肝切除+膈肌肿瘤切除+胆总管切开取石+胆道镜术中探查+胆囊切除术</v>
          </cell>
          <cell r="D137">
            <v>34593146</v>
          </cell>
          <cell r="E137">
            <v>1</v>
          </cell>
          <cell r="F137" t="str">
            <v>70</v>
          </cell>
          <cell r="G137" t="str">
            <v>1.肝癌肝内转移 、2.慢性乙肝(复诊) 、3.胆总管结石 、4.胆囊结石 、5.糖尿病 、6.高血压</v>
          </cell>
          <cell r="H137">
            <v>12</v>
          </cell>
          <cell r="I137" t="str">
            <v>155</v>
          </cell>
          <cell r="J137" t="str">
            <v>59.5</v>
          </cell>
          <cell r="K137">
            <v>1</v>
          </cell>
          <cell r="L137">
            <v>1</v>
          </cell>
          <cell r="M137">
            <v>0</v>
          </cell>
          <cell r="N137">
            <v>0</v>
          </cell>
          <cell r="O137">
            <v>0</v>
          </cell>
          <cell r="P137">
            <v>1</v>
          </cell>
          <cell r="Q137">
            <v>0</v>
          </cell>
          <cell r="R137">
            <v>0</v>
          </cell>
          <cell r="S137">
            <v>111</v>
          </cell>
          <cell r="T137">
            <v>86</v>
          </cell>
          <cell r="U137">
            <v>0.35</v>
          </cell>
          <cell r="V137">
            <v>0.27</v>
          </cell>
          <cell r="W137">
            <v>187</v>
          </cell>
          <cell r="X137">
            <v>106</v>
          </cell>
          <cell r="Y137">
            <v>82</v>
          </cell>
          <cell r="Z137">
            <v>86</v>
          </cell>
          <cell r="AA137">
            <v>26.2</v>
          </cell>
          <cell r="AB137">
            <v>29</v>
          </cell>
          <cell r="AC137">
            <v>28.8</v>
          </cell>
          <cell r="AD137">
            <v>26.6</v>
          </cell>
          <cell r="AE137">
            <v>0.96</v>
          </cell>
          <cell r="AF137">
            <v>1.27</v>
          </cell>
          <cell r="AG137">
            <v>1.21</v>
          </cell>
          <cell r="AH137">
            <v>1.22</v>
          </cell>
          <cell r="AI137">
            <v>7.9</v>
          </cell>
          <cell r="AJ137">
            <v>13</v>
          </cell>
          <cell r="AK137">
            <v>14.6</v>
          </cell>
          <cell r="AL137">
            <v>18.2</v>
          </cell>
          <cell r="AM137">
            <v>39.9</v>
          </cell>
          <cell r="AN137">
            <v>37</v>
          </cell>
          <cell r="AO137">
            <v>32.9</v>
          </cell>
          <cell r="AP137">
            <v>38.299999999999997</v>
          </cell>
          <cell r="AQ137">
            <v>24</v>
          </cell>
          <cell r="AR137">
            <v>312</v>
          </cell>
          <cell r="AS137">
            <v>351</v>
          </cell>
          <cell r="AT137">
            <v>241</v>
          </cell>
          <cell r="AU137">
            <v>34</v>
          </cell>
          <cell r="AV137">
            <v>532</v>
          </cell>
          <cell r="AW137">
            <v>398</v>
          </cell>
          <cell r="AX137">
            <v>188</v>
          </cell>
          <cell r="AY137">
            <v>113.34</v>
          </cell>
          <cell r="AZ137">
            <v>111.73</v>
          </cell>
          <cell r="BA137">
            <v>110.96</v>
          </cell>
          <cell r="BB137">
            <v>114.18</v>
          </cell>
          <cell r="BC137">
            <v>45</v>
          </cell>
          <cell r="BD137">
            <v>47</v>
          </cell>
          <cell r="BE137">
            <v>48</v>
          </cell>
          <cell r="BF137">
            <v>44</v>
          </cell>
          <cell r="BG137">
            <v>3.2</v>
          </cell>
          <cell r="BH137">
            <v>3.2</v>
          </cell>
          <cell r="BI137">
            <v>2.2999999999999998</v>
          </cell>
          <cell r="BJ137">
            <v>1.4</v>
          </cell>
        </row>
        <row r="138">
          <cell r="A138">
            <v>295812</v>
          </cell>
          <cell r="B138">
            <v>2</v>
          </cell>
          <cell r="C138" t="str">
            <v>复杂肝癌切除术+胆囊切除+门静脉修补+腔静脉修补术</v>
          </cell>
          <cell r="D138">
            <v>295812</v>
          </cell>
          <cell r="E138">
            <v>1</v>
          </cell>
          <cell r="F138" t="str">
            <v>48</v>
          </cell>
          <cell r="G138" t="str">
            <v>肝移植术后肝功能不全  慢性乙型病毒性肝炎（复治）  腹腔积液                                    ,肝移植状态</v>
          </cell>
          <cell r="H138">
            <v>11</v>
          </cell>
          <cell r="I138" t="str">
            <v>165</v>
          </cell>
          <cell r="J138" t="str">
            <v>58</v>
          </cell>
          <cell r="K138">
            <v>0</v>
          </cell>
          <cell r="L138">
            <v>0</v>
          </cell>
          <cell r="M138">
            <v>0</v>
          </cell>
          <cell r="N138">
            <v>0</v>
          </cell>
          <cell r="O138">
            <v>0</v>
          </cell>
          <cell r="P138">
            <v>1</v>
          </cell>
          <cell r="Q138">
            <v>0</v>
          </cell>
          <cell r="R138">
            <v>0</v>
          </cell>
          <cell r="S138">
            <v>132</v>
          </cell>
          <cell r="T138">
            <v>115</v>
          </cell>
          <cell r="U138">
            <v>0.42</v>
          </cell>
          <cell r="V138">
            <v>0.38</v>
          </cell>
          <cell r="W138">
            <v>178</v>
          </cell>
          <cell r="X138">
            <v>92</v>
          </cell>
          <cell r="Y138"/>
          <cell r="Z138"/>
          <cell r="AA138">
            <v>25.2</v>
          </cell>
          <cell r="AB138">
            <v>29.4</v>
          </cell>
          <cell r="AC138"/>
          <cell r="AD138"/>
          <cell r="AE138">
            <v>0.86</v>
          </cell>
          <cell r="AF138">
            <v>1.22</v>
          </cell>
          <cell r="AG138"/>
          <cell r="AH138"/>
          <cell r="AI138">
            <v>11.9</v>
          </cell>
          <cell r="AJ138">
            <v>20.3</v>
          </cell>
          <cell r="AK138"/>
          <cell r="AL138"/>
          <cell r="AM138">
            <v>45.7</v>
          </cell>
          <cell r="AN138">
            <v>26.8</v>
          </cell>
          <cell r="AO138"/>
          <cell r="AP138"/>
          <cell r="AQ138">
            <v>22148</v>
          </cell>
          <cell r="AR138"/>
          <cell r="AS138"/>
          <cell r="AT138"/>
          <cell r="AU138">
            <v>27</v>
          </cell>
          <cell r="AV138">
            <v>206</v>
          </cell>
          <cell r="AW138"/>
          <cell r="AX138"/>
          <cell r="AY138">
            <v>75.040000000000006</v>
          </cell>
          <cell r="AZ138">
            <v>78.89</v>
          </cell>
          <cell r="BA138"/>
          <cell r="BB138"/>
          <cell r="BC138">
            <v>74</v>
          </cell>
          <cell r="BD138">
            <v>74</v>
          </cell>
          <cell r="BE138"/>
          <cell r="BF138"/>
          <cell r="BG138">
            <v>5.0999999999999996</v>
          </cell>
          <cell r="BH138">
            <v>4.5</v>
          </cell>
          <cell r="BI138"/>
          <cell r="BJ138"/>
        </row>
        <row r="139">
          <cell r="A139">
            <v>19031716</v>
          </cell>
          <cell r="B139">
            <v>2</v>
          </cell>
          <cell r="C139" t="str">
            <v>右半肝切除、胆囊切除、左肝肿瘤切除、左肝射频消融术</v>
          </cell>
          <cell r="D139">
            <v>19031716</v>
          </cell>
          <cell r="E139">
            <v>1</v>
          </cell>
          <cell r="F139" t="str">
            <v>54</v>
          </cell>
          <cell r="G139" t="str">
            <v>原发性肝细胞癌伴肝内转移  右半肝切除、胆囊切除、左肝肿瘤切除、左肝肿瘤射频消融术后  慢性乙型病毒性肝炎  原发性高血压  2型糖尿病  轻度贫血  血小板减少症  脾梗塞？  左肾上腺髓质瘤？                        ,肝细胞癌</v>
          </cell>
          <cell r="H139">
            <v>11</v>
          </cell>
          <cell r="I139" t="str">
            <v>172</v>
          </cell>
          <cell r="J139" t="str">
            <v>72</v>
          </cell>
          <cell r="K139">
            <v>1</v>
          </cell>
          <cell r="L139">
            <v>1</v>
          </cell>
          <cell r="M139">
            <v>0</v>
          </cell>
          <cell r="N139">
            <v>0</v>
          </cell>
          <cell r="O139">
            <v>0</v>
          </cell>
          <cell r="P139">
            <v>1</v>
          </cell>
          <cell r="Q139">
            <v>0</v>
          </cell>
          <cell r="R139">
            <v>0</v>
          </cell>
          <cell r="S139">
            <v>150</v>
          </cell>
          <cell r="T139">
            <v>131</v>
          </cell>
          <cell r="U139">
            <v>0.45</v>
          </cell>
          <cell r="V139">
            <v>0.4</v>
          </cell>
          <cell r="W139">
            <v>137</v>
          </cell>
          <cell r="X139">
            <v>87</v>
          </cell>
          <cell r="Y139"/>
          <cell r="Z139">
            <v>84</v>
          </cell>
          <cell r="AA139">
            <v>27.9</v>
          </cell>
          <cell r="AB139">
            <v>27.9</v>
          </cell>
          <cell r="AC139"/>
          <cell r="AD139">
            <v>30.8</v>
          </cell>
          <cell r="AE139">
            <v>1.01</v>
          </cell>
          <cell r="AF139">
            <v>1.1200000000000001</v>
          </cell>
          <cell r="AG139"/>
          <cell r="AH139">
            <v>1.1399999999999999</v>
          </cell>
          <cell r="AI139">
            <v>15.5</v>
          </cell>
          <cell r="AJ139">
            <v>30.8</v>
          </cell>
          <cell r="AK139"/>
          <cell r="AL139">
            <v>46.8</v>
          </cell>
          <cell r="AM139">
            <v>45.5</v>
          </cell>
          <cell r="AN139">
            <v>34</v>
          </cell>
          <cell r="AO139"/>
          <cell r="AP139">
            <v>35.9</v>
          </cell>
          <cell r="AQ139">
            <v>34</v>
          </cell>
          <cell r="AR139">
            <v>186</v>
          </cell>
          <cell r="AS139"/>
          <cell r="AT139">
            <v>147</v>
          </cell>
          <cell r="AU139">
            <v>25</v>
          </cell>
          <cell r="AV139">
            <v>184</v>
          </cell>
          <cell r="AW139"/>
          <cell r="AX139">
            <v>65</v>
          </cell>
          <cell r="AY139">
            <v>87.24</v>
          </cell>
          <cell r="AZ139">
            <v>105.11</v>
          </cell>
          <cell r="BA139"/>
          <cell r="BB139">
            <v>113.84</v>
          </cell>
          <cell r="BC139">
            <v>88</v>
          </cell>
          <cell r="BD139">
            <v>68</v>
          </cell>
          <cell r="BE139"/>
          <cell r="BF139">
            <v>56</v>
          </cell>
          <cell r="BG139">
            <v>7.1</v>
          </cell>
          <cell r="BH139">
            <v>4.9000000000000004</v>
          </cell>
          <cell r="BI139"/>
          <cell r="BJ139">
            <v>3.9</v>
          </cell>
        </row>
        <row r="140">
          <cell r="A140">
            <v>20063440</v>
          </cell>
          <cell r="B140">
            <v>2</v>
          </cell>
          <cell r="C140" t="str">
            <v>右半肝切除+胆囊切除+门静脉取栓+门静脉修补+腔静脉修补术</v>
          </cell>
          <cell r="D140">
            <v>20063440</v>
          </cell>
          <cell r="E140">
            <v>2</v>
          </cell>
          <cell r="F140" t="str">
            <v>51</v>
          </cell>
          <cell r="G140" t="str">
            <v>肝癌术后复发  右半肝切除+胆囊切除+门静脉取栓+门静脉修补+腔静脉修补术术后  慢性乙肝  乙肝后肝硬化                                  ,肝占位性病变</v>
          </cell>
          <cell r="H140">
            <v>11</v>
          </cell>
          <cell r="I140" t="str">
            <v>155</v>
          </cell>
          <cell r="J140" t="str">
            <v>48</v>
          </cell>
          <cell r="K140">
            <v>0</v>
          </cell>
          <cell r="L140">
            <v>0</v>
          </cell>
          <cell r="M140">
            <v>0</v>
          </cell>
          <cell r="N140">
            <v>0</v>
          </cell>
          <cell r="O140">
            <v>0</v>
          </cell>
          <cell r="P140">
            <v>1</v>
          </cell>
          <cell r="Q140">
            <v>0</v>
          </cell>
          <cell r="R140">
            <v>1</v>
          </cell>
          <cell r="S140">
            <v>139</v>
          </cell>
          <cell r="T140">
            <v>134</v>
          </cell>
          <cell r="U140">
            <v>0.42</v>
          </cell>
          <cell r="V140">
            <v>0.41</v>
          </cell>
          <cell r="W140">
            <v>155</v>
          </cell>
          <cell r="X140">
            <v>171</v>
          </cell>
          <cell r="Y140">
            <v>143</v>
          </cell>
          <cell r="Z140">
            <v>133</v>
          </cell>
          <cell r="AA140">
            <v>26.6</v>
          </cell>
          <cell r="AB140">
            <v>26.7</v>
          </cell>
          <cell r="AC140"/>
          <cell r="AD140"/>
          <cell r="AE140">
            <v>0.92</v>
          </cell>
          <cell r="AF140">
            <v>1.06</v>
          </cell>
          <cell r="AG140"/>
          <cell r="AH140"/>
          <cell r="AI140">
            <v>9.1</v>
          </cell>
          <cell r="AJ140">
            <v>9.9</v>
          </cell>
          <cell r="AK140">
            <v>11.2</v>
          </cell>
          <cell r="AL140">
            <v>14.2</v>
          </cell>
          <cell r="AM140">
            <v>42</v>
          </cell>
          <cell r="AN140">
            <v>35.700000000000003</v>
          </cell>
          <cell r="AO140">
            <v>32</v>
          </cell>
          <cell r="AP140">
            <v>27.5</v>
          </cell>
          <cell r="AQ140">
            <v>17</v>
          </cell>
          <cell r="AR140">
            <v>1855</v>
          </cell>
          <cell r="AS140">
            <v>1498</v>
          </cell>
          <cell r="AT140">
            <v>1005</v>
          </cell>
          <cell r="AU140">
            <v>22</v>
          </cell>
          <cell r="AV140">
            <v>1780</v>
          </cell>
          <cell r="AW140">
            <v>801</v>
          </cell>
          <cell r="AX140">
            <v>377</v>
          </cell>
          <cell r="AY140">
            <v>79.040000000000006</v>
          </cell>
          <cell r="AZ140">
            <v>74.81</v>
          </cell>
          <cell r="BA140">
            <v>88.01</v>
          </cell>
          <cell r="BB140">
            <v>93.77</v>
          </cell>
          <cell r="BC140">
            <v>86</v>
          </cell>
          <cell r="BD140">
            <v>90</v>
          </cell>
          <cell r="BE140">
            <v>77</v>
          </cell>
          <cell r="BF140">
            <v>66</v>
          </cell>
          <cell r="BG140">
            <v>5.2</v>
          </cell>
          <cell r="BH140">
            <v>4.7</v>
          </cell>
          <cell r="BI140">
            <v>6.1</v>
          </cell>
          <cell r="BJ140">
            <v>6.6</v>
          </cell>
        </row>
        <row r="141">
          <cell r="A141">
            <v>35049629</v>
          </cell>
          <cell r="B141">
            <v>2</v>
          </cell>
          <cell r="C141" t="str">
            <v>中肝切除+右侧肝癌切除+左侧肝癌切除+胆囊切除+十二指肠修补+肝癌射频消融术。</v>
          </cell>
          <cell r="D141">
            <v>35049629</v>
          </cell>
          <cell r="E141">
            <v>1</v>
          </cell>
          <cell r="F141" t="str">
            <v>36</v>
          </cell>
          <cell r="G141" t="str">
            <v>1、肝细胞癌伴胆囊、胃十二指肠侵犯，肝门淋巴结及大网膜转移(BCLC A期 CNLC IIIb期)；2、肝细胞癌综合治疗后(TACE+靶向+免疫)；3、慢性乙型病毒性肝炎(复治)。</v>
          </cell>
          <cell r="H141">
            <v>11</v>
          </cell>
          <cell r="I141" t="str">
            <v>169</v>
          </cell>
          <cell r="J141">
            <v>63.5</v>
          </cell>
          <cell r="K141">
            <v>0</v>
          </cell>
          <cell r="L141">
            <v>0</v>
          </cell>
          <cell r="M141">
            <v>0</v>
          </cell>
          <cell r="N141">
            <v>0</v>
          </cell>
          <cell r="O141">
            <v>0</v>
          </cell>
          <cell r="P141">
            <v>1</v>
          </cell>
          <cell r="Q141">
            <v>0</v>
          </cell>
          <cell r="R141">
            <v>0</v>
          </cell>
          <cell r="S141">
            <v>120</v>
          </cell>
          <cell r="T141">
            <v>112</v>
          </cell>
          <cell r="U141">
            <v>0.36</v>
          </cell>
          <cell r="V141">
            <v>0.34</v>
          </cell>
          <cell r="W141">
            <v>301</v>
          </cell>
          <cell r="X141">
            <v>238</v>
          </cell>
          <cell r="Y141"/>
          <cell r="Z141"/>
          <cell r="AA141">
            <v>25.4</v>
          </cell>
          <cell r="AB141"/>
          <cell r="AC141"/>
          <cell r="AD141"/>
          <cell r="AE141">
            <v>1.01</v>
          </cell>
          <cell r="AF141"/>
          <cell r="AG141"/>
          <cell r="AH141"/>
          <cell r="AI141">
            <v>10.4</v>
          </cell>
          <cell r="AJ141">
            <v>20.3</v>
          </cell>
          <cell r="AK141"/>
          <cell r="AL141"/>
          <cell r="AM141">
            <v>34.4</v>
          </cell>
          <cell r="AN141">
            <v>30.9</v>
          </cell>
          <cell r="AO141"/>
          <cell r="AP141"/>
          <cell r="AQ141">
            <v>21</v>
          </cell>
          <cell r="AR141">
            <v>139</v>
          </cell>
          <cell r="AS141"/>
          <cell r="AT141"/>
          <cell r="AU141">
            <v>24</v>
          </cell>
          <cell r="AV141">
            <v>256</v>
          </cell>
          <cell r="AW141"/>
          <cell r="AX141"/>
          <cell r="AY141">
            <v>97.51</v>
          </cell>
          <cell r="AZ141">
            <v>95.54</v>
          </cell>
          <cell r="BA141"/>
          <cell r="BB141"/>
          <cell r="BC141">
            <v>59</v>
          </cell>
          <cell r="BD141">
            <v>62</v>
          </cell>
          <cell r="BE141"/>
          <cell r="BF141"/>
          <cell r="BG141">
            <v>5.0999999999999996</v>
          </cell>
          <cell r="BH141">
            <v>3.9</v>
          </cell>
          <cell r="BI141"/>
          <cell r="BJ141"/>
        </row>
        <row r="142">
          <cell r="A142">
            <v>35081541</v>
          </cell>
          <cell r="B142">
            <v>2</v>
          </cell>
          <cell r="C142" t="str">
            <v>中肝切除+肝尾叶肿瘤切除+胆囊切除+肝静脉修补+膈肌修补术</v>
          </cell>
          <cell r="D142">
            <v>35081541</v>
          </cell>
          <cell r="E142">
            <v>1</v>
          </cell>
          <cell r="F142" t="str">
            <v>57</v>
          </cell>
          <cell r="G142" t="str">
            <v>1、肝细胞癌自发破裂(BCLC C期 CNLC IIIa期)；2、肝功能不全；3、慢性乙型病毒性肝炎(复治);4.低蛋白血症;5.肺部感染；6.胸腔积液。</v>
          </cell>
          <cell r="H142">
            <v>11</v>
          </cell>
          <cell r="I142" t="str">
            <v>165</v>
          </cell>
          <cell r="J142" t="str">
            <v>64</v>
          </cell>
          <cell r="K142">
            <v>0</v>
          </cell>
          <cell r="L142">
            <v>0</v>
          </cell>
          <cell r="M142">
            <v>0</v>
          </cell>
          <cell r="N142">
            <v>0</v>
          </cell>
          <cell r="O142">
            <v>0</v>
          </cell>
          <cell r="P142">
            <v>1</v>
          </cell>
          <cell r="Q142">
            <v>0</v>
          </cell>
          <cell r="R142">
            <v>0</v>
          </cell>
          <cell r="S142">
            <v>126</v>
          </cell>
          <cell r="T142">
            <v>109</v>
          </cell>
          <cell r="U142">
            <v>0.42</v>
          </cell>
          <cell r="V142">
            <v>0.36</v>
          </cell>
          <cell r="W142">
            <v>600</v>
          </cell>
          <cell r="X142">
            <v>490</v>
          </cell>
          <cell r="Y142"/>
          <cell r="Z142"/>
          <cell r="AA142">
            <v>25</v>
          </cell>
          <cell r="AB142"/>
          <cell r="AC142"/>
          <cell r="AD142"/>
          <cell r="AE142">
            <v>1.01</v>
          </cell>
          <cell r="AF142"/>
          <cell r="AG142"/>
          <cell r="AH142"/>
          <cell r="AI142">
            <v>6.7</v>
          </cell>
          <cell r="AJ142">
            <v>8.5</v>
          </cell>
          <cell r="AK142"/>
          <cell r="AL142"/>
          <cell r="AM142">
            <v>36.1</v>
          </cell>
          <cell r="AN142">
            <v>27.7</v>
          </cell>
          <cell r="AO142"/>
          <cell r="AP142"/>
          <cell r="AQ142">
            <v>26</v>
          </cell>
          <cell r="AR142">
            <v>219</v>
          </cell>
          <cell r="AS142"/>
          <cell r="AT142"/>
          <cell r="AU142">
            <v>21</v>
          </cell>
          <cell r="AV142">
            <v>381</v>
          </cell>
          <cell r="AW142"/>
          <cell r="AX142"/>
          <cell r="AY142">
            <v>109.02</v>
          </cell>
          <cell r="AZ142">
            <v>118.41</v>
          </cell>
          <cell r="BA142"/>
          <cell r="BB142"/>
          <cell r="BC142">
            <v>54</v>
          </cell>
          <cell r="BD142">
            <v>42</v>
          </cell>
          <cell r="BE142"/>
          <cell r="BF142"/>
          <cell r="BG142">
            <v>4.4000000000000004</v>
          </cell>
          <cell r="BH142">
            <v>4.5</v>
          </cell>
          <cell r="BI142"/>
          <cell r="BJ142"/>
        </row>
        <row r="143">
          <cell r="A143">
            <v>35667676</v>
          </cell>
          <cell r="B143">
            <v>2</v>
          </cell>
          <cell r="C143" t="str">
            <v>开腹不规则右半肝肝包虫切除+中肝切除+膈肌修补术+门静脉修补术</v>
          </cell>
          <cell r="D143">
            <v>35667676</v>
          </cell>
          <cell r="E143">
            <v>2</v>
          </cell>
          <cell r="F143" t="str">
            <v>34</v>
          </cell>
          <cell r="G143" t="str">
            <v>1、肝包虫病；2、肝功能异常3、右侧胸腔积液</v>
          </cell>
          <cell r="H143">
            <v>10.5</v>
          </cell>
          <cell r="I143" t="str">
            <v>168</v>
          </cell>
          <cell r="J143" t="str">
            <v>61</v>
          </cell>
          <cell r="K143">
            <v>0</v>
          </cell>
          <cell r="L143">
            <v>0</v>
          </cell>
          <cell r="M143">
            <v>0</v>
          </cell>
          <cell r="N143">
            <v>0</v>
          </cell>
          <cell r="O143">
            <v>0</v>
          </cell>
          <cell r="P143">
            <v>0</v>
          </cell>
          <cell r="Q143">
            <v>0</v>
          </cell>
          <cell r="R143">
            <v>0</v>
          </cell>
          <cell r="S143">
            <v>135</v>
          </cell>
          <cell r="T143">
            <v>122</v>
          </cell>
          <cell r="U143">
            <v>0.42</v>
          </cell>
          <cell r="V143">
            <v>0.37</v>
          </cell>
          <cell r="W143">
            <v>214</v>
          </cell>
          <cell r="X143">
            <v>196</v>
          </cell>
          <cell r="Y143"/>
          <cell r="Z143">
            <v>153</v>
          </cell>
          <cell r="AA143">
            <v>29.5</v>
          </cell>
          <cell r="AB143">
            <v>37.9</v>
          </cell>
          <cell r="AC143"/>
          <cell r="AD143">
            <v>41.3</v>
          </cell>
          <cell r="AE143">
            <v>1.03</v>
          </cell>
          <cell r="AF143">
            <v>1.26</v>
          </cell>
          <cell r="AG143"/>
          <cell r="AH143">
            <v>1.28</v>
          </cell>
          <cell r="AI143">
            <v>14</v>
          </cell>
          <cell r="AJ143">
            <v>45.7</v>
          </cell>
          <cell r="AK143"/>
          <cell r="AL143">
            <v>52.6</v>
          </cell>
          <cell r="AM143">
            <v>49.7</v>
          </cell>
          <cell r="AN143">
            <v>43.5</v>
          </cell>
          <cell r="AO143"/>
          <cell r="AP143">
            <v>42.9</v>
          </cell>
          <cell r="AQ143">
            <v>20</v>
          </cell>
          <cell r="AR143">
            <v>372</v>
          </cell>
          <cell r="AS143"/>
          <cell r="AT143">
            <v>231</v>
          </cell>
          <cell r="AU143">
            <v>27</v>
          </cell>
          <cell r="AV143">
            <v>453</v>
          </cell>
          <cell r="AW143"/>
          <cell r="AX143">
            <v>124</v>
          </cell>
          <cell r="AY143">
            <v>113.84</v>
          </cell>
          <cell r="AZ143">
            <v>115.41</v>
          </cell>
          <cell r="BA143"/>
          <cell r="BB143">
            <v>122.53</v>
          </cell>
          <cell r="BC143">
            <v>61</v>
          </cell>
          <cell r="BD143">
            <v>59</v>
          </cell>
          <cell r="BE143"/>
          <cell r="BF143">
            <v>51</v>
          </cell>
          <cell r="BG143">
            <v>5.0999999999999996</v>
          </cell>
          <cell r="BH143">
            <v>2.7</v>
          </cell>
          <cell r="BI143"/>
          <cell r="BJ143">
            <v>2.7</v>
          </cell>
        </row>
        <row r="144">
          <cell r="A144">
            <v>4033084</v>
          </cell>
          <cell r="B144">
            <v>1</v>
          </cell>
          <cell r="C144" t="str">
            <v>肝脏病损切除+膈肌修补+下腔静脉修补+肠粘连松解术</v>
          </cell>
          <cell r="D144">
            <v>4033084</v>
          </cell>
          <cell r="E144">
            <v>1</v>
          </cell>
          <cell r="F144" t="str">
            <v>36</v>
          </cell>
          <cell r="G144" t="str">
            <v>肝多房棘球蚴感染  左半肝切除术后  肠粘连  肝囊肿                                  ,肝肿物</v>
          </cell>
          <cell r="H144">
            <v>10</v>
          </cell>
          <cell r="I144">
            <v>170</v>
          </cell>
          <cell r="J144" t="str">
            <v>50</v>
          </cell>
          <cell r="K144">
            <v>0</v>
          </cell>
          <cell r="L144">
            <v>0</v>
          </cell>
          <cell r="M144">
            <v>0</v>
          </cell>
          <cell r="N144">
            <v>0</v>
          </cell>
          <cell r="O144">
            <v>0</v>
          </cell>
          <cell r="P144">
            <v>0</v>
          </cell>
          <cell r="Q144">
            <v>0</v>
          </cell>
          <cell r="R144">
            <v>0</v>
          </cell>
          <cell r="S144">
            <v>111</v>
          </cell>
          <cell r="T144">
            <v>94</v>
          </cell>
          <cell r="U144">
            <v>0.34</v>
          </cell>
          <cell r="V144">
            <v>0.3</v>
          </cell>
          <cell r="W144">
            <v>396</v>
          </cell>
          <cell r="X144">
            <v>453</v>
          </cell>
          <cell r="Y144">
            <v>388</v>
          </cell>
          <cell r="Z144"/>
          <cell r="AA144">
            <v>25</v>
          </cell>
          <cell r="AB144">
            <v>25.3</v>
          </cell>
          <cell r="AC144">
            <v>27.3</v>
          </cell>
          <cell r="AD144"/>
          <cell r="AE144">
            <v>0.13</v>
          </cell>
          <cell r="AF144">
            <v>1.43</v>
          </cell>
          <cell r="AG144">
            <v>1.3</v>
          </cell>
          <cell r="AH144"/>
          <cell r="AI144">
            <v>5.5</v>
          </cell>
          <cell r="AJ144">
            <v>8.8000000000000007</v>
          </cell>
          <cell r="AK144">
            <v>8.9</v>
          </cell>
          <cell r="AL144"/>
          <cell r="AM144">
            <v>42.6</v>
          </cell>
          <cell r="AN144">
            <v>30.9</v>
          </cell>
          <cell r="AO144">
            <v>25.2</v>
          </cell>
          <cell r="AP144"/>
          <cell r="AQ144">
            <v>8</v>
          </cell>
          <cell r="AR144">
            <v>140</v>
          </cell>
          <cell r="AS144">
            <v>99</v>
          </cell>
          <cell r="AT144"/>
          <cell r="AU144">
            <v>14</v>
          </cell>
          <cell r="AV144">
            <v>127</v>
          </cell>
          <cell r="AW144">
            <v>57</v>
          </cell>
          <cell r="AX144"/>
          <cell r="AY144">
            <v>112.64</v>
          </cell>
          <cell r="AZ144">
            <v>123.36</v>
          </cell>
          <cell r="BA144">
            <v>127.28</v>
          </cell>
          <cell r="BB144"/>
          <cell r="BC144">
            <v>58</v>
          </cell>
          <cell r="BD144">
            <v>44</v>
          </cell>
          <cell r="BE144">
            <v>40</v>
          </cell>
          <cell r="BF144"/>
          <cell r="BG144">
            <v>2.94</v>
          </cell>
          <cell r="BH144">
            <v>2.5</v>
          </cell>
          <cell r="BI144">
            <v>8</v>
          </cell>
          <cell r="BJ144"/>
        </row>
        <row r="145">
          <cell r="A145">
            <v>14898735</v>
          </cell>
          <cell r="B145">
            <v>1</v>
          </cell>
          <cell r="C145" t="str">
            <v>左半肝切除+胆囊切除+术中胆道镜取石+胆总管探查+T管引流+肠粘连松解</v>
          </cell>
          <cell r="D145">
            <v>14898735</v>
          </cell>
          <cell r="E145">
            <v>2</v>
          </cell>
          <cell r="F145" t="str">
            <v>49</v>
          </cell>
          <cell r="G145" t="str">
            <v>1.肝内胆管多发结石 、2.胆总管下段结石 、3.慢性胆囊炎</v>
          </cell>
          <cell r="H145">
            <v>10</v>
          </cell>
          <cell r="I145" t="str">
            <v>163</v>
          </cell>
          <cell r="J145" t="str">
            <v>71</v>
          </cell>
          <cell r="K145">
            <v>0</v>
          </cell>
          <cell r="L145">
            <v>0</v>
          </cell>
          <cell r="M145">
            <v>0</v>
          </cell>
          <cell r="N145">
            <v>0</v>
          </cell>
          <cell r="O145">
            <v>0</v>
          </cell>
          <cell r="P145">
            <v>0</v>
          </cell>
          <cell r="Q145">
            <v>0</v>
          </cell>
          <cell r="R145">
            <v>0</v>
          </cell>
          <cell r="S145">
            <v>122</v>
          </cell>
          <cell r="T145">
            <v>95</v>
          </cell>
          <cell r="U145">
            <v>0.37</v>
          </cell>
          <cell r="V145">
            <v>0.28999999999999998</v>
          </cell>
          <cell r="W145">
            <v>124</v>
          </cell>
          <cell r="X145">
            <v>115</v>
          </cell>
          <cell r="Y145"/>
          <cell r="Z145">
            <v>82</v>
          </cell>
          <cell r="AA145">
            <v>29.3</v>
          </cell>
          <cell r="AB145">
            <v>32.200000000000003</v>
          </cell>
          <cell r="AC145"/>
          <cell r="AD145">
            <v>32.200000000000003</v>
          </cell>
          <cell r="AE145">
            <v>0.98</v>
          </cell>
          <cell r="AF145">
            <v>1.17</v>
          </cell>
          <cell r="AG145"/>
          <cell r="AH145">
            <v>1.18</v>
          </cell>
          <cell r="AI145">
            <v>9.1999999999999993</v>
          </cell>
          <cell r="AJ145">
            <v>19.600000000000001</v>
          </cell>
          <cell r="AK145"/>
          <cell r="AL145">
            <v>35.9</v>
          </cell>
          <cell r="AM145">
            <v>38.799999999999997</v>
          </cell>
          <cell r="AN145">
            <v>26.8</v>
          </cell>
          <cell r="AO145"/>
          <cell r="AP145">
            <v>37.1</v>
          </cell>
          <cell r="AQ145">
            <v>14</v>
          </cell>
          <cell r="AR145">
            <v>420</v>
          </cell>
          <cell r="AS145"/>
          <cell r="AT145">
            <v>277</v>
          </cell>
          <cell r="AU145">
            <v>17</v>
          </cell>
          <cell r="AV145">
            <v>407</v>
          </cell>
          <cell r="AW145"/>
          <cell r="AX145">
            <v>128</v>
          </cell>
          <cell r="AY145">
            <v>104.43</v>
          </cell>
          <cell r="AZ145">
            <v>107.89</v>
          </cell>
          <cell r="BA145"/>
          <cell r="BB145">
            <v>111.02</v>
          </cell>
          <cell r="BC145">
            <v>53</v>
          </cell>
          <cell r="BD145">
            <v>48</v>
          </cell>
          <cell r="BE145"/>
          <cell r="BF145">
            <v>44</v>
          </cell>
          <cell r="BG145">
            <v>5</v>
          </cell>
          <cell r="BH145">
            <v>2.2000000000000002</v>
          </cell>
          <cell r="BI145"/>
          <cell r="BJ145">
            <v>2.5</v>
          </cell>
        </row>
        <row r="146">
          <cell r="A146">
            <v>17258851</v>
          </cell>
          <cell r="B146">
            <v>1</v>
          </cell>
          <cell r="C146" t="str">
            <v>左半肝切除+胆囊切除术</v>
          </cell>
          <cell r="D146">
            <v>17258851</v>
          </cell>
          <cell r="E146">
            <v>2</v>
          </cell>
          <cell r="F146" t="str">
            <v>70</v>
          </cell>
          <cell r="G146" t="str">
            <v>肝肿瘤：血管瘤？  胆囊结石伴慢性胆囊炎  肺部淋巴结增大                                    ,肝肿瘤</v>
          </cell>
          <cell r="H146">
            <v>10</v>
          </cell>
          <cell r="I146" t="str">
            <v>150</v>
          </cell>
          <cell r="J146" t="str">
            <v>50</v>
          </cell>
          <cell r="K146">
            <v>0</v>
          </cell>
          <cell r="L146">
            <v>0</v>
          </cell>
          <cell r="M146">
            <v>0</v>
          </cell>
          <cell r="N146">
            <v>0</v>
          </cell>
          <cell r="O146">
            <v>0</v>
          </cell>
          <cell r="P146">
            <v>0</v>
          </cell>
          <cell r="Q146">
            <v>0</v>
          </cell>
          <cell r="R146">
            <v>0</v>
          </cell>
          <cell r="S146">
            <v>148</v>
          </cell>
          <cell r="T146">
            <v>132</v>
          </cell>
          <cell r="U146">
            <v>0.45</v>
          </cell>
          <cell r="V146">
            <v>0.41</v>
          </cell>
          <cell r="W146">
            <v>168</v>
          </cell>
          <cell r="X146">
            <v>136</v>
          </cell>
          <cell r="Y146"/>
          <cell r="Z146">
            <v>134</v>
          </cell>
          <cell r="AA146">
            <v>27.6</v>
          </cell>
          <cell r="AB146">
            <v>28</v>
          </cell>
          <cell r="AC146"/>
          <cell r="AD146">
            <v>28.5</v>
          </cell>
          <cell r="AE146">
            <v>0.96</v>
          </cell>
          <cell r="AF146">
            <v>1.04</v>
          </cell>
          <cell r="AG146"/>
          <cell r="AH146">
            <v>4</v>
          </cell>
          <cell r="AI146">
            <v>9</v>
          </cell>
          <cell r="AJ146">
            <v>13.9</v>
          </cell>
          <cell r="AK146"/>
          <cell r="AL146">
            <v>27.2</v>
          </cell>
          <cell r="AM146">
            <v>42.3</v>
          </cell>
          <cell r="AN146">
            <v>35.200000000000003</v>
          </cell>
          <cell r="AO146"/>
          <cell r="AP146">
            <v>41.2</v>
          </cell>
          <cell r="AQ146">
            <v>10</v>
          </cell>
          <cell r="AR146">
            <v>385</v>
          </cell>
          <cell r="AS146"/>
          <cell r="AT146">
            <v>671</v>
          </cell>
          <cell r="AU146">
            <v>14</v>
          </cell>
          <cell r="AV146">
            <v>394</v>
          </cell>
          <cell r="AW146"/>
          <cell r="AX146">
            <v>228</v>
          </cell>
          <cell r="AY146">
            <v>105.46</v>
          </cell>
          <cell r="AZ146">
            <v>112.25</v>
          </cell>
          <cell r="BA146"/>
          <cell r="BB146">
            <v>109.36</v>
          </cell>
          <cell r="BC146">
            <v>71</v>
          </cell>
          <cell r="BD146">
            <v>61</v>
          </cell>
          <cell r="BE146"/>
          <cell r="BF146">
            <v>65</v>
          </cell>
          <cell r="BG146">
            <v>6.1</v>
          </cell>
          <cell r="BH146">
            <v>3.9</v>
          </cell>
          <cell r="BI146"/>
          <cell r="BJ146">
            <v>4.5999999999999996</v>
          </cell>
        </row>
        <row r="147">
          <cell r="A147">
            <v>18605812</v>
          </cell>
          <cell r="B147">
            <v>1</v>
          </cell>
          <cell r="C147" t="str">
            <v>左半肝切除+门静脉修补+腔静脉修补+膈肌修补+肝门部胆管成形术</v>
          </cell>
          <cell r="D147">
            <v>18605812</v>
          </cell>
          <cell r="E147">
            <v>1</v>
          </cell>
          <cell r="F147" t="str">
            <v>42</v>
          </cell>
          <cell r="G147" t="str">
            <v>肝癌术后复发伴门静脉癌栓形成  肝硬化  慢性乙肝（复诊）                                    ,肝细胞癌,肝恶性肿瘤,肝硬化</v>
          </cell>
          <cell r="H147">
            <v>10</v>
          </cell>
          <cell r="I147" t="str">
            <v>176</v>
          </cell>
          <cell r="J147" t="str">
            <v>75</v>
          </cell>
          <cell r="K147">
            <v>0</v>
          </cell>
          <cell r="L147">
            <v>0</v>
          </cell>
          <cell r="M147">
            <v>0</v>
          </cell>
          <cell r="N147">
            <v>0</v>
          </cell>
          <cell r="O147">
            <v>0</v>
          </cell>
          <cell r="P147">
            <v>1</v>
          </cell>
          <cell r="Q147">
            <v>0</v>
          </cell>
          <cell r="R147">
            <v>1</v>
          </cell>
          <cell r="S147">
            <v>135</v>
          </cell>
          <cell r="T147">
            <v>121</v>
          </cell>
          <cell r="U147">
            <v>0.43</v>
          </cell>
          <cell r="V147">
            <v>0.37</v>
          </cell>
          <cell r="W147">
            <v>110</v>
          </cell>
          <cell r="X147">
            <v>129</v>
          </cell>
          <cell r="Y147">
            <v>777</v>
          </cell>
          <cell r="Z147">
            <v>82</v>
          </cell>
          <cell r="AA147">
            <v>29.5</v>
          </cell>
          <cell r="AB147">
            <v>35.200000000000003</v>
          </cell>
          <cell r="AC147"/>
          <cell r="AD147">
            <v>32.5</v>
          </cell>
          <cell r="AE147">
            <v>1.01</v>
          </cell>
          <cell r="AF147">
            <v>1.56</v>
          </cell>
          <cell r="AG147"/>
          <cell r="AH147">
            <v>1.26</v>
          </cell>
          <cell r="AI147">
            <v>16.100000000000001</v>
          </cell>
          <cell r="AJ147">
            <v>32.200000000000003</v>
          </cell>
          <cell r="AK147">
            <v>40.9</v>
          </cell>
          <cell r="AL147">
            <v>37.299999999999997</v>
          </cell>
          <cell r="AM147">
            <v>43.5</v>
          </cell>
          <cell r="AN147">
            <v>33.200000000000003</v>
          </cell>
          <cell r="AO147">
            <v>29</v>
          </cell>
          <cell r="AP147">
            <v>29.1</v>
          </cell>
          <cell r="AQ147">
            <v>35</v>
          </cell>
          <cell r="AR147">
            <v>162</v>
          </cell>
          <cell r="AS147">
            <v>208</v>
          </cell>
          <cell r="AT147">
            <v>148</v>
          </cell>
          <cell r="AU147">
            <v>39</v>
          </cell>
          <cell r="AV147">
            <v>244</v>
          </cell>
          <cell r="AW147">
            <v>194</v>
          </cell>
          <cell r="AX147">
            <v>90</v>
          </cell>
          <cell r="AY147">
            <v>77.489999999999995</v>
          </cell>
          <cell r="AZ147">
            <v>69.91</v>
          </cell>
          <cell r="BA147">
            <v>83.03</v>
          </cell>
          <cell r="BB147">
            <v>91.65</v>
          </cell>
          <cell r="BC147">
            <v>90</v>
          </cell>
          <cell r="BD147">
            <v>98</v>
          </cell>
          <cell r="BE147">
            <v>85</v>
          </cell>
          <cell r="BF147">
            <v>76</v>
          </cell>
          <cell r="BG147">
            <v>4.0999999999999996</v>
          </cell>
          <cell r="BH147">
            <v>3.6</v>
          </cell>
          <cell r="BI147">
            <v>4.2</v>
          </cell>
          <cell r="BJ147">
            <v>4.2</v>
          </cell>
        </row>
        <row r="148">
          <cell r="A148">
            <v>19066575</v>
          </cell>
          <cell r="B148">
            <v>1</v>
          </cell>
          <cell r="C148" t="str">
            <v>中肝切除+肝尾叶切除+膈肌修补+腔静脉修补+肠粘连松解术</v>
          </cell>
          <cell r="D148">
            <v>19066575</v>
          </cell>
          <cell r="E148">
            <v>1</v>
          </cell>
          <cell r="F148" t="str">
            <v>32</v>
          </cell>
          <cell r="G148" t="str">
            <v>多部位多房棘球蚴感染                                        ,肝肿瘤</v>
          </cell>
          <cell r="H148">
            <v>10</v>
          </cell>
          <cell r="I148" t="str">
            <v>169</v>
          </cell>
          <cell r="J148">
            <v>70</v>
          </cell>
          <cell r="K148">
            <v>0</v>
          </cell>
          <cell r="L148">
            <v>0</v>
          </cell>
          <cell r="M148">
            <v>0</v>
          </cell>
          <cell r="N148">
            <v>0</v>
          </cell>
          <cell r="O148">
            <v>0</v>
          </cell>
          <cell r="P148">
            <v>0</v>
          </cell>
          <cell r="Q148">
            <v>0</v>
          </cell>
          <cell r="R148">
            <v>0</v>
          </cell>
          <cell r="S148">
            <v>122</v>
          </cell>
          <cell r="T148">
            <v>115</v>
          </cell>
          <cell r="U148">
            <v>0.36</v>
          </cell>
          <cell r="V148">
            <v>0.35</v>
          </cell>
          <cell r="W148">
            <v>156</v>
          </cell>
          <cell r="X148">
            <v>153</v>
          </cell>
          <cell r="Y148"/>
          <cell r="Z148">
            <v>154</v>
          </cell>
          <cell r="AA148">
            <v>24.1</v>
          </cell>
          <cell r="AB148"/>
          <cell r="AC148"/>
          <cell r="AD148"/>
          <cell r="AE148">
            <v>1.05</v>
          </cell>
          <cell r="AF148"/>
          <cell r="AG148"/>
          <cell r="AH148"/>
          <cell r="AI148">
            <v>15.9</v>
          </cell>
          <cell r="AJ148">
            <v>43.5</v>
          </cell>
          <cell r="AK148"/>
          <cell r="AL148">
            <v>31.7</v>
          </cell>
          <cell r="AM148">
            <v>44</v>
          </cell>
          <cell r="AN148">
            <v>31.1</v>
          </cell>
          <cell r="AO148"/>
          <cell r="AP148">
            <v>36.4</v>
          </cell>
          <cell r="AQ148">
            <v>21</v>
          </cell>
          <cell r="AR148">
            <v>121</v>
          </cell>
          <cell r="AS148"/>
          <cell r="AT148">
            <v>43</v>
          </cell>
          <cell r="AU148">
            <v>28</v>
          </cell>
          <cell r="AV148">
            <v>87</v>
          </cell>
          <cell r="AW148"/>
          <cell r="AX148">
            <v>28</v>
          </cell>
          <cell r="AY148">
            <v>85.23</v>
          </cell>
          <cell r="AZ148">
            <v>112.59</v>
          </cell>
          <cell r="BA148"/>
          <cell r="BB148">
            <v>111.76</v>
          </cell>
          <cell r="BC148">
            <v>71</v>
          </cell>
          <cell r="BD148">
            <v>44</v>
          </cell>
          <cell r="BE148"/>
          <cell r="BF148">
            <v>45</v>
          </cell>
          <cell r="BG148">
            <v>3.81</v>
          </cell>
          <cell r="BH148">
            <v>2.8</v>
          </cell>
          <cell r="BI148"/>
          <cell r="BJ148">
            <v>2</v>
          </cell>
        </row>
        <row r="149">
          <cell r="A149">
            <v>19141748</v>
          </cell>
          <cell r="B149">
            <v>1</v>
          </cell>
          <cell r="C149" t="str">
            <v>肝包虫局部肝切除+腹膜后肝包虫内囊摘除术+膈肌修补术+大网膜病损切除术</v>
          </cell>
          <cell r="D149">
            <v>19141748</v>
          </cell>
          <cell r="E149">
            <v>1</v>
          </cell>
          <cell r="F149" t="str">
            <v>43</v>
          </cell>
          <cell r="G149" t="str">
            <v>肝细粒棘球蚴病（复治）  其他部位细粒棘球蚴感染（复治）                                      ,肝肿瘤</v>
          </cell>
          <cell r="H149">
            <v>10</v>
          </cell>
          <cell r="I149" t="str">
            <v>170</v>
          </cell>
          <cell r="J149" t="str">
            <v>80</v>
          </cell>
          <cell r="K149">
            <v>0</v>
          </cell>
          <cell r="L149">
            <v>0</v>
          </cell>
          <cell r="M149">
            <v>0</v>
          </cell>
          <cell r="N149">
            <v>0</v>
          </cell>
          <cell r="O149">
            <v>0</v>
          </cell>
          <cell r="P149">
            <v>0</v>
          </cell>
          <cell r="Q149">
            <v>0</v>
          </cell>
          <cell r="R149">
            <v>0</v>
          </cell>
          <cell r="S149">
            <v>131</v>
          </cell>
          <cell r="T149">
            <v>120</v>
          </cell>
          <cell r="U149">
            <v>0.39</v>
          </cell>
          <cell r="V149">
            <v>0.38</v>
          </cell>
          <cell r="W149">
            <v>84</v>
          </cell>
          <cell r="X149">
            <v>70</v>
          </cell>
          <cell r="Y149"/>
          <cell r="Z149"/>
          <cell r="AA149">
            <v>29.9</v>
          </cell>
          <cell r="AB149">
            <v>27.9</v>
          </cell>
          <cell r="AC149"/>
          <cell r="AD149"/>
          <cell r="AE149">
            <v>1.1000000000000001</v>
          </cell>
          <cell r="AF149">
            <v>1.37</v>
          </cell>
          <cell r="AG149"/>
          <cell r="AH149"/>
          <cell r="AI149">
            <v>6.3</v>
          </cell>
          <cell r="AJ149">
            <v>9.6</v>
          </cell>
          <cell r="AK149"/>
          <cell r="AL149"/>
          <cell r="AM149">
            <v>39.299999999999997</v>
          </cell>
          <cell r="AN149">
            <v>25.4</v>
          </cell>
          <cell r="AO149"/>
          <cell r="AP149"/>
          <cell r="AQ149">
            <v>23</v>
          </cell>
          <cell r="AR149">
            <v>197</v>
          </cell>
          <cell r="AS149"/>
          <cell r="AT149"/>
          <cell r="AU149">
            <v>28</v>
          </cell>
          <cell r="AV149">
            <v>186</v>
          </cell>
          <cell r="AW149"/>
          <cell r="AX149"/>
          <cell r="AY149">
            <v>83.03</v>
          </cell>
          <cell r="AZ149">
            <v>83.03</v>
          </cell>
          <cell r="BA149"/>
          <cell r="BB149"/>
          <cell r="BC149">
            <v>85</v>
          </cell>
          <cell r="BD149">
            <v>85</v>
          </cell>
          <cell r="BE149"/>
          <cell r="BF149"/>
          <cell r="BG149">
            <v>5.9</v>
          </cell>
          <cell r="BH149">
            <v>4.2</v>
          </cell>
          <cell r="BI149"/>
          <cell r="BJ149"/>
        </row>
        <row r="150">
          <cell r="A150">
            <v>20040283</v>
          </cell>
          <cell r="B150">
            <v>1</v>
          </cell>
          <cell r="C150" t="str">
            <v>复杂肝癌切除术、门静脉修补术、腔静脉修补术、膈肌修补术、胆囊切除术</v>
          </cell>
          <cell r="D150">
            <v>20040283</v>
          </cell>
          <cell r="E150">
            <v>1</v>
          </cell>
          <cell r="F150" t="str">
            <v>55</v>
          </cell>
          <cell r="G150" t="str">
            <v>肝肿瘤  酒精性肝硬化                                      ,肝细胞癌</v>
          </cell>
          <cell r="H150">
            <v>10</v>
          </cell>
          <cell r="I150" t="str">
            <v>170</v>
          </cell>
          <cell r="J150" t="str">
            <v>67</v>
          </cell>
          <cell r="K150">
            <v>0</v>
          </cell>
          <cell r="L150">
            <v>0</v>
          </cell>
          <cell r="M150">
            <v>0</v>
          </cell>
          <cell r="N150">
            <v>0</v>
          </cell>
          <cell r="O150">
            <v>0</v>
          </cell>
          <cell r="P150">
            <v>0</v>
          </cell>
          <cell r="Q150">
            <v>0</v>
          </cell>
          <cell r="R150">
            <v>1</v>
          </cell>
          <cell r="S150">
            <v>119</v>
          </cell>
          <cell r="T150">
            <v>118</v>
          </cell>
          <cell r="U150">
            <v>0.37</v>
          </cell>
          <cell r="V150">
            <v>0.35</v>
          </cell>
          <cell r="W150">
            <v>183</v>
          </cell>
          <cell r="X150">
            <v>119</v>
          </cell>
          <cell r="Y150"/>
          <cell r="Z150"/>
          <cell r="AA150">
            <v>30.3</v>
          </cell>
          <cell r="AB150">
            <v>33.1</v>
          </cell>
          <cell r="AC150"/>
          <cell r="AD150"/>
          <cell r="AE150">
            <v>1.1200000000000001</v>
          </cell>
          <cell r="AF150">
            <v>1.25</v>
          </cell>
          <cell r="AG150"/>
          <cell r="AH150"/>
          <cell r="AI150">
            <v>13.1</v>
          </cell>
          <cell r="AJ150">
            <v>19.8</v>
          </cell>
          <cell r="AK150"/>
          <cell r="AL150"/>
          <cell r="AM150">
            <v>37.4</v>
          </cell>
          <cell r="AN150">
            <v>29.5</v>
          </cell>
          <cell r="AO150"/>
          <cell r="AP150"/>
          <cell r="AQ150">
            <v>40</v>
          </cell>
          <cell r="AR150">
            <v>223</v>
          </cell>
          <cell r="AS150"/>
          <cell r="AT150"/>
          <cell r="AU150">
            <v>38</v>
          </cell>
          <cell r="AV150">
            <v>268</v>
          </cell>
          <cell r="AW150"/>
          <cell r="AX150"/>
          <cell r="AY150">
            <v>107.46</v>
          </cell>
          <cell r="AZ150">
            <v>108.77</v>
          </cell>
          <cell r="BA150"/>
          <cell r="BB150"/>
          <cell r="BC150">
            <v>69</v>
          </cell>
          <cell r="BD150">
            <v>67</v>
          </cell>
          <cell r="BE150"/>
          <cell r="BF150"/>
          <cell r="BG150">
            <v>4.7</v>
          </cell>
          <cell r="BH150">
            <v>3.6</v>
          </cell>
          <cell r="BI150"/>
          <cell r="BJ150"/>
        </row>
        <row r="151">
          <cell r="A151">
            <v>32194099</v>
          </cell>
          <cell r="B151">
            <v>1</v>
          </cell>
          <cell r="C151" t="str">
            <v>右半肝切除+腹腔包虫内囊摘除+膈肌修补+肠粘连松解术</v>
          </cell>
          <cell r="D151">
            <v>32194099</v>
          </cell>
          <cell r="E151">
            <v>1</v>
          </cell>
          <cell r="F151" t="str">
            <v>50</v>
          </cell>
          <cell r="G151" t="str">
            <v>1、肝包虫病</v>
          </cell>
          <cell r="H151">
            <v>10</v>
          </cell>
          <cell r="I151" t="str">
            <v>167</v>
          </cell>
          <cell r="J151" t="str">
            <v>67</v>
          </cell>
          <cell r="K151">
            <v>0</v>
          </cell>
          <cell r="L151">
            <v>0</v>
          </cell>
          <cell r="M151">
            <v>0</v>
          </cell>
          <cell r="N151">
            <v>0</v>
          </cell>
          <cell r="O151">
            <v>0</v>
          </cell>
          <cell r="P151">
            <v>0</v>
          </cell>
          <cell r="Q151">
            <v>0</v>
          </cell>
          <cell r="R151">
            <v>0</v>
          </cell>
          <cell r="S151">
            <v>139</v>
          </cell>
          <cell r="T151">
            <v>118</v>
          </cell>
          <cell r="U151">
            <v>0.42</v>
          </cell>
          <cell r="V151">
            <v>0.36</v>
          </cell>
          <cell r="W151">
            <v>168</v>
          </cell>
          <cell r="X151">
            <v>124</v>
          </cell>
          <cell r="Y151"/>
          <cell r="Z151">
            <v>111</v>
          </cell>
          <cell r="AA151">
            <v>26.9</v>
          </cell>
          <cell r="AB151">
            <v>27.3</v>
          </cell>
          <cell r="AC151"/>
          <cell r="AD151">
            <v>27.6</v>
          </cell>
          <cell r="AE151">
            <v>0.99</v>
          </cell>
          <cell r="AF151">
            <v>1.28</v>
          </cell>
          <cell r="AG151"/>
          <cell r="AH151">
            <v>1.1599999999999999</v>
          </cell>
          <cell r="AI151">
            <v>9.5</v>
          </cell>
          <cell r="AJ151">
            <v>27.1</v>
          </cell>
          <cell r="AK151"/>
          <cell r="AL151">
            <v>17.2</v>
          </cell>
          <cell r="AM151">
            <v>41.1</v>
          </cell>
          <cell r="AN151">
            <v>31.3</v>
          </cell>
          <cell r="AO151"/>
          <cell r="AP151">
            <v>33.799999999999997</v>
          </cell>
          <cell r="AQ151">
            <v>40</v>
          </cell>
          <cell r="AR151">
            <v>697</v>
          </cell>
          <cell r="AS151"/>
          <cell r="AT151">
            <v>580</v>
          </cell>
          <cell r="AU151">
            <v>46</v>
          </cell>
          <cell r="AV151">
            <v>816</v>
          </cell>
          <cell r="AW151"/>
          <cell r="AX151">
            <v>281</v>
          </cell>
          <cell r="AY151">
            <v>72.69</v>
          </cell>
          <cell r="AZ151">
            <v>66.760000000000005</v>
          </cell>
          <cell r="BA151"/>
          <cell r="BB151">
            <v>84.21</v>
          </cell>
          <cell r="BC151">
            <v>96</v>
          </cell>
          <cell r="BD151">
            <v>103</v>
          </cell>
          <cell r="BE151"/>
          <cell r="BF151">
            <v>85</v>
          </cell>
          <cell r="BG151">
            <v>7.1</v>
          </cell>
          <cell r="BH151">
            <v>6.9</v>
          </cell>
          <cell r="BI151"/>
          <cell r="BJ151">
            <v>6.2</v>
          </cell>
        </row>
        <row r="152">
          <cell r="A152">
            <v>32658956</v>
          </cell>
          <cell r="B152">
            <v>1</v>
          </cell>
          <cell r="C152" t="str">
            <v>中肝切除+胆囊切除+腹腔包虫切除+胰腺部分切除</v>
          </cell>
          <cell r="D152">
            <v>32658956</v>
          </cell>
          <cell r="E152">
            <v>2</v>
          </cell>
          <cell r="F152" t="str">
            <v>27</v>
          </cell>
          <cell r="G152" t="str">
            <v>1.泡状棘球蚴感染；2.腹腔内囊实性占位：包虫感染？其他？3.双肺多发结节：肺包虫？肿瘤？4.甲状腺左侧叶结节：性质待定？5.右胸壁囊性占位：性质待定？6.低蛋白血症；7.慢性胆囊炎。</v>
          </cell>
          <cell r="H152">
            <v>10</v>
          </cell>
          <cell r="I152" t="str">
            <v>159</v>
          </cell>
          <cell r="J152" t="str">
            <v>61</v>
          </cell>
          <cell r="K152">
            <v>0</v>
          </cell>
          <cell r="L152">
            <v>0</v>
          </cell>
          <cell r="M152">
            <v>0</v>
          </cell>
          <cell r="N152">
            <v>0</v>
          </cell>
          <cell r="O152">
            <v>0</v>
          </cell>
          <cell r="P152">
            <v>0</v>
          </cell>
          <cell r="Q152">
            <v>0</v>
          </cell>
          <cell r="R152">
            <v>0</v>
          </cell>
          <cell r="S152">
            <v>128</v>
          </cell>
          <cell r="T152">
            <v>117</v>
          </cell>
          <cell r="U152">
            <v>0.38</v>
          </cell>
          <cell r="V152">
            <v>0.34</v>
          </cell>
          <cell r="W152">
            <v>290</v>
          </cell>
          <cell r="X152">
            <v>237</v>
          </cell>
          <cell r="Y152"/>
          <cell r="Z152">
            <v>153</v>
          </cell>
          <cell r="AA152">
            <v>29.7</v>
          </cell>
          <cell r="AB152">
            <v>35.6</v>
          </cell>
          <cell r="AC152"/>
          <cell r="AD152">
            <v>34</v>
          </cell>
          <cell r="AE152">
            <v>1.05</v>
          </cell>
          <cell r="AF152">
            <v>1.31</v>
          </cell>
          <cell r="AG152"/>
          <cell r="AH152">
            <v>1.2</v>
          </cell>
          <cell r="AI152">
            <v>10</v>
          </cell>
          <cell r="AJ152">
            <v>27.8</v>
          </cell>
          <cell r="AK152"/>
          <cell r="AL152">
            <v>31.8</v>
          </cell>
          <cell r="AM152">
            <v>41.9</v>
          </cell>
          <cell r="AN152">
            <v>31.7</v>
          </cell>
          <cell r="AO152"/>
          <cell r="AP152">
            <v>27.1</v>
          </cell>
          <cell r="AQ152">
            <v>28</v>
          </cell>
          <cell r="AR152">
            <v>908</v>
          </cell>
          <cell r="AS152"/>
          <cell r="AT152">
            <v>388</v>
          </cell>
          <cell r="AU152">
            <v>26</v>
          </cell>
          <cell r="AV152">
            <v>1104</v>
          </cell>
          <cell r="AW152"/>
          <cell r="AX152">
            <v>81</v>
          </cell>
          <cell r="AY152">
            <v>111.87</v>
          </cell>
          <cell r="AZ152">
            <v>113.35</v>
          </cell>
          <cell r="BA152"/>
          <cell r="BB152">
            <v>118.33</v>
          </cell>
          <cell r="BC152">
            <v>51</v>
          </cell>
          <cell r="BD152">
            <v>49</v>
          </cell>
          <cell r="BE152"/>
          <cell r="BF152">
            <v>43</v>
          </cell>
          <cell r="BG152">
            <v>3.23</v>
          </cell>
          <cell r="BH152">
            <v>2.2000000000000002</v>
          </cell>
          <cell r="BI152"/>
          <cell r="BJ152">
            <v>2.5</v>
          </cell>
        </row>
        <row r="153">
          <cell r="A153">
            <v>32681045</v>
          </cell>
          <cell r="B153">
            <v>1</v>
          </cell>
          <cell r="C153" t="str">
            <v>左半肝切除、胆囊切除、门静脉修补、下腔静脉修补、肠粘连松解术</v>
          </cell>
          <cell r="D153">
            <v>32681045</v>
          </cell>
          <cell r="E153">
            <v>1</v>
          </cell>
          <cell r="F153" t="str">
            <v>57</v>
          </cell>
          <cell r="G153" t="str">
            <v>1.肝转移瘤；2.门静脉海绵样变；3.乙状结肠癌术后；4.肝转移瘤射频消融术后；5.肠粘连；6.慢性乙型病毒性肝炎（复治）；7.胆囊结石伴慢性胆囊炎；8.肝囊肿；9.右肝萎缩 ；10.胆红素升高；11.中度贫血。</v>
          </cell>
          <cell r="H153">
            <v>10</v>
          </cell>
          <cell r="I153" t="str">
            <v>172</v>
          </cell>
          <cell r="J153" t="str">
            <v>80</v>
          </cell>
          <cell r="K153">
            <v>0</v>
          </cell>
          <cell r="L153">
            <v>0</v>
          </cell>
          <cell r="M153">
            <v>0</v>
          </cell>
          <cell r="N153">
            <v>0</v>
          </cell>
          <cell r="O153">
            <v>0</v>
          </cell>
          <cell r="P153">
            <v>1</v>
          </cell>
          <cell r="Q153">
            <v>0</v>
          </cell>
          <cell r="R153">
            <v>0</v>
          </cell>
          <cell r="S153">
            <v>116</v>
          </cell>
          <cell r="T153">
            <v>98</v>
          </cell>
          <cell r="U153">
            <v>0.35</v>
          </cell>
          <cell r="V153">
            <v>0.28999999999999998</v>
          </cell>
          <cell r="W153">
            <v>54</v>
          </cell>
          <cell r="X153">
            <v>41</v>
          </cell>
          <cell r="Y153"/>
          <cell r="Z153"/>
          <cell r="AA153">
            <v>28.4</v>
          </cell>
          <cell r="AB153">
            <v>32.799999999999997</v>
          </cell>
          <cell r="AC153"/>
          <cell r="AD153"/>
          <cell r="AE153">
            <v>0.94</v>
          </cell>
          <cell r="AF153">
            <v>1.03</v>
          </cell>
          <cell r="AG153"/>
          <cell r="AH153"/>
          <cell r="AI153">
            <v>9.6999999999999993</v>
          </cell>
          <cell r="AJ153">
            <v>16.8</v>
          </cell>
          <cell r="AK153"/>
          <cell r="AL153"/>
          <cell r="AM153">
            <v>40.6</v>
          </cell>
          <cell r="AN153">
            <v>30.2</v>
          </cell>
          <cell r="AO153"/>
          <cell r="AP153"/>
          <cell r="AQ153">
            <v>37</v>
          </cell>
          <cell r="AR153">
            <v>217</v>
          </cell>
          <cell r="AS153"/>
          <cell r="AT153"/>
          <cell r="AU153">
            <v>45</v>
          </cell>
          <cell r="AV153">
            <v>226</v>
          </cell>
          <cell r="AW153"/>
          <cell r="AX153"/>
          <cell r="AY153">
            <v>69.010000000000005</v>
          </cell>
          <cell r="AZ153">
            <v>64.819999999999993</v>
          </cell>
          <cell r="BA153"/>
          <cell r="BB153"/>
          <cell r="BC153">
            <v>94</v>
          </cell>
          <cell r="BD153">
            <v>99</v>
          </cell>
          <cell r="BE153"/>
          <cell r="BF153"/>
          <cell r="BG153">
            <v>8.8000000000000007</v>
          </cell>
          <cell r="BH153">
            <v>7.6</v>
          </cell>
          <cell r="BI153"/>
          <cell r="BJ153"/>
        </row>
        <row r="154">
          <cell r="A154">
            <v>33036287</v>
          </cell>
          <cell r="B154">
            <v>1</v>
          </cell>
          <cell r="C154" t="str">
            <v>中肝切除+胆囊切除+下腔静脉修补+肝静脉修补+左肝血管瘤缝扎术</v>
          </cell>
          <cell r="D154">
            <v>33036287</v>
          </cell>
          <cell r="E154">
            <v>1</v>
          </cell>
          <cell r="F154" t="str">
            <v>57</v>
          </cell>
          <cell r="G154" t="str">
            <v>1.肝细胞癌（中国肝癌分期Ib期） 2.肝多发血管瘤 3.左肾囊肿</v>
          </cell>
          <cell r="H154">
            <v>10</v>
          </cell>
          <cell r="I154" t="str">
            <v>175</v>
          </cell>
          <cell r="J154" t="str">
            <v>75</v>
          </cell>
          <cell r="K154">
            <v>1</v>
          </cell>
          <cell r="L154">
            <v>0</v>
          </cell>
          <cell r="M154">
            <v>0</v>
          </cell>
          <cell r="N154">
            <v>0</v>
          </cell>
          <cell r="O154">
            <v>0</v>
          </cell>
          <cell r="P154">
            <v>1</v>
          </cell>
          <cell r="Q154">
            <v>0</v>
          </cell>
          <cell r="R154">
            <v>0</v>
          </cell>
          <cell r="S154">
            <v>145</v>
          </cell>
          <cell r="T154">
            <v>118</v>
          </cell>
          <cell r="U154">
            <v>0.44</v>
          </cell>
          <cell r="V154">
            <v>0.34</v>
          </cell>
          <cell r="W154">
            <v>120</v>
          </cell>
          <cell r="X154">
            <v>110</v>
          </cell>
          <cell r="Y154"/>
          <cell r="Z154"/>
          <cell r="AA154">
            <v>30.6</v>
          </cell>
          <cell r="AB154">
            <v>44.6</v>
          </cell>
          <cell r="AC154"/>
          <cell r="AD154"/>
          <cell r="AE154">
            <v>1.06</v>
          </cell>
          <cell r="AF154">
            <v>1.21</v>
          </cell>
          <cell r="AG154"/>
          <cell r="AH154"/>
          <cell r="AI154">
            <v>157.19999999999999</v>
          </cell>
          <cell r="AJ154">
            <v>194.5</v>
          </cell>
          <cell r="AK154"/>
          <cell r="AL154"/>
          <cell r="AM154">
            <v>37.799999999999997</v>
          </cell>
          <cell r="AN154">
            <v>20.8</v>
          </cell>
          <cell r="AO154"/>
          <cell r="AP154"/>
          <cell r="AQ154">
            <v>85</v>
          </cell>
          <cell r="AR154">
            <v>86</v>
          </cell>
          <cell r="AS154"/>
          <cell r="AT154"/>
          <cell r="AU154">
            <v>90</v>
          </cell>
          <cell r="AV154">
            <v>129</v>
          </cell>
          <cell r="AW154"/>
          <cell r="AX154"/>
          <cell r="AY154">
            <v>98.31</v>
          </cell>
          <cell r="AZ154">
            <v>82.45</v>
          </cell>
          <cell r="BA154"/>
          <cell r="BB154"/>
          <cell r="BC154">
            <v>63</v>
          </cell>
          <cell r="BD154">
            <v>85</v>
          </cell>
          <cell r="BE154"/>
          <cell r="BF154"/>
          <cell r="BG154">
            <v>3.4</v>
          </cell>
          <cell r="BH154">
            <v>4.9000000000000004</v>
          </cell>
          <cell r="BI154"/>
          <cell r="BJ154"/>
        </row>
        <row r="155">
          <cell r="A155">
            <v>33305110</v>
          </cell>
          <cell r="B155">
            <v>1</v>
          </cell>
          <cell r="C155" t="str">
            <v>左三肝切除+尾叶肿瘤切除+门静脉修补+腔静脉修补+胆囊切除</v>
          </cell>
          <cell r="D155">
            <v>33305110</v>
          </cell>
          <cell r="E155">
            <v>1</v>
          </cell>
          <cell r="F155" t="str">
            <v>53</v>
          </cell>
          <cell r="G155" t="str">
            <v>1.肝脏占位：肝内胆管细胞癌；2.肝血管瘤；3.肝囊肿；4.肝功能不全。,</v>
          </cell>
          <cell r="H155">
            <v>10</v>
          </cell>
          <cell r="I155" t="str">
            <v>167</v>
          </cell>
          <cell r="J155" t="str">
            <v>60</v>
          </cell>
          <cell r="K155">
            <v>0</v>
          </cell>
          <cell r="L155">
            <v>0</v>
          </cell>
          <cell r="M155">
            <v>0</v>
          </cell>
          <cell r="N155">
            <v>0</v>
          </cell>
          <cell r="O155">
            <v>0</v>
          </cell>
          <cell r="P155">
            <v>0</v>
          </cell>
          <cell r="Q155">
            <v>0</v>
          </cell>
          <cell r="R155">
            <v>0</v>
          </cell>
          <cell r="S155">
            <v>138</v>
          </cell>
          <cell r="T155">
            <v>137</v>
          </cell>
          <cell r="U155">
            <v>0.44</v>
          </cell>
          <cell r="V155">
            <v>0.43</v>
          </cell>
          <cell r="W155">
            <v>186</v>
          </cell>
          <cell r="X155">
            <v>137</v>
          </cell>
          <cell r="Y155"/>
          <cell r="Z155"/>
          <cell r="AA155">
            <v>28</v>
          </cell>
          <cell r="AB155">
            <v>27.9</v>
          </cell>
          <cell r="AC155"/>
          <cell r="AD155"/>
          <cell r="AE155">
            <v>1.08</v>
          </cell>
          <cell r="AF155">
            <v>1.31</v>
          </cell>
          <cell r="AG155"/>
          <cell r="AH155"/>
          <cell r="AI155">
            <v>9</v>
          </cell>
          <cell r="AJ155">
            <v>17.600000000000001</v>
          </cell>
          <cell r="AK155"/>
          <cell r="AL155"/>
          <cell r="AM155">
            <v>48.1</v>
          </cell>
          <cell r="AN155">
            <v>40.1</v>
          </cell>
          <cell r="AO155"/>
          <cell r="AP155"/>
          <cell r="AQ155">
            <v>14</v>
          </cell>
          <cell r="AR155">
            <v>269</v>
          </cell>
          <cell r="AS155"/>
          <cell r="AT155"/>
          <cell r="AU155">
            <v>28</v>
          </cell>
          <cell r="AV155">
            <v>291</v>
          </cell>
          <cell r="AW155"/>
          <cell r="AX155"/>
          <cell r="AY155">
            <v>109.4</v>
          </cell>
          <cell r="AZ155">
            <v>109.4</v>
          </cell>
          <cell r="BA155"/>
          <cell r="BB155"/>
          <cell r="BC155">
            <v>47</v>
          </cell>
          <cell r="BD155">
            <v>47</v>
          </cell>
          <cell r="BE155"/>
          <cell r="BF155"/>
          <cell r="BG155">
            <v>4.3</v>
          </cell>
          <cell r="BH155">
            <v>4.3</v>
          </cell>
          <cell r="BI155"/>
          <cell r="BJ155"/>
        </row>
        <row r="156">
          <cell r="A156">
            <v>34819012</v>
          </cell>
          <cell r="B156">
            <v>1</v>
          </cell>
          <cell r="C156" t="str">
            <v>中肝切除，胆囊切除，腹腔包块切除，门静脉修补，肠粘连松解术</v>
          </cell>
          <cell r="D156">
            <v>34819012</v>
          </cell>
          <cell r="E156">
            <v>1</v>
          </cell>
          <cell r="F156" t="str">
            <v>71</v>
          </cell>
          <cell r="G156" t="str">
            <v>1.右肝胆管细胞癌  、2.腹腔网膜包块 、3.结肠癌术后 、4.家族性结肠息肉病 、5.2型糖尿病 、6.双肾囊肿 、7.前列腺增生症</v>
          </cell>
          <cell r="H156">
            <v>10</v>
          </cell>
          <cell r="I156" t="str">
            <v>162</v>
          </cell>
          <cell r="J156" t="str">
            <v>56</v>
          </cell>
          <cell r="K156">
            <v>0</v>
          </cell>
          <cell r="L156">
            <v>1</v>
          </cell>
          <cell r="M156">
            <v>0</v>
          </cell>
          <cell r="N156">
            <v>0</v>
          </cell>
          <cell r="O156">
            <v>0</v>
          </cell>
          <cell r="P156">
            <v>0</v>
          </cell>
          <cell r="Q156">
            <v>0</v>
          </cell>
          <cell r="R156">
            <v>0</v>
          </cell>
          <cell r="S156">
            <v>193</v>
          </cell>
          <cell r="T156">
            <v>165</v>
          </cell>
          <cell r="U156">
            <v>0.59</v>
          </cell>
          <cell r="V156">
            <v>0.49</v>
          </cell>
          <cell r="W156">
            <v>306</v>
          </cell>
          <cell r="X156">
            <v>262</v>
          </cell>
          <cell r="Y156">
            <v>226</v>
          </cell>
          <cell r="Z156">
            <v>209</v>
          </cell>
          <cell r="AA156">
            <v>30.9</v>
          </cell>
          <cell r="AB156">
            <v>41.9</v>
          </cell>
          <cell r="AC156">
            <v>31.6</v>
          </cell>
          <cell r="AD156">
            <v>32.299999999999997</v>
          </cell>
          <cell r="AE156">
            <v>1.06</v>
          </cell>
          <cell r="AF156">
            <v>1.24</v>
          </cell>
          <cell r="AG156">
            <v>1.1000000000000001</v>
          </cell>
          <cell r="AH156">
            <v>1.1499999999999999</v>
          </cell>
          <cell r="AI156">
            <v>17.100000000000001</v>
          </cell>
          <cell r="AJ156">
            <v>24.6</v>
          </cell>
          <cell r="AK156">
            <v>30.8</v>
          </cell>
          <cell r="AL156">
            <v>35.5</v>
          </cell>
          <cell r="AM156">
            <v>42.6</v>
          </cell>
          <cell r="AN156">
            <v>28.9</v>
          </cell>
          <cell r="AO156">
            <v>29.8</v>
          </cell>
          <cell r="AP156">
            <v>40.6</v>
          </cell>
          <cell r="AQ156">
            <v>34</v>
          </cell>
          <cell r="AR156">
            <v>143</v>
          </cell>
          <cell r="AS156">
            <v>160</v>
          </cell>
          <cell r="AT156">
            <v>110</v>
          </cell>
          <cell r="AU156">
            <v>48</v>
          </cell>
          <cell r="AV156">
            <v>181</v>
          </cell>
          <cell r="AW156">
            <v>134</v>
          </cell>
          <cell r="AX156">
            <v>74</v>
          </cell>
          <cell r="AY156">
            <v>110.52</v>
          </cell>
          <cell r="AZ156">
            <v>112.56</v>
          </cell>
          <cell r="BA156">
            <v>114.73</v>
          </cell>
          <cell r="BB156">
            <v>121.32</v>
          </cell>
          <cell r="BC156">
            <v>69</v>
          </cell>
          <cell r="BD156">
            <v>66</v>
          </cell>
          <cell r="BE156">
            <v>63</v>
          </cell>
          <cell r="BF156">
            <v>55</v>
          </cell>
          <cell r="BG156">
            <v>4.3</v>
          </cell>
          <cell r="BH156">
            <v>1.9</v>
          </cell>
          <cell r="BI156">
            <v>3.3</v>
          </cell>
          <cell r="BJ156">
            <v>5.3</v>
          </cell>
        </row>
        <row r="157">
          <cell r="A157">
            <v>34827583</v>
          </cell>
          <cell r="B157">
            <v>1</v>
          </cell>
          <cell r="C157" t="str">
            <v>左半肝切除+胆囊切除+术中胆道镜取石+胆总管探查+T管引流+肠粘连松解+门静脉修补术</v>
          </cell>
          <cell r="D157">
            <v>34827583</v>
          </cell>
          <cell r="E157">
            <v>2</v>
          </cell>
          <cell r="F157" t="str">
            <v>69</v>
          </cell>
          <cell r="G157" t="str">
            <v>1、肝内胆管结石；2、胆总管下段结石；3、胆囊结石伴慢性胆囊炎；4、头晕、耳鸣待诊。</v>
          </cell>
          <cell r="H157">
            <v>10</v>
          </cell>
          <cell r="I157" t="str">
            <v>150</v>
          </cell>
          <cell r="J157" t="str">
            <v>53</v>
          </cell>
          <cell r="K157">
            <v>0</v>
          </cell>
          <cell r="L157">
            <v>0</v>
          </cell>
          <cell r="M157">
            <v>0</v>
          </cell>
          <cell r="N157">
            <v>0</v>
          </cell>
          <cell r="O157">
            <v>0</v>
          </cell>
          <cell r="P157">
            <v>0</v>
          </cell>
          <cell r="Q157">
            <v>0</v>
          </cell>
          <cell r="R157">
            <v>0</v>
          </cell>
          <cell r="S157">
            <v>143</v>
          </cell>
          <cell r="T157">
            <v>134</v>
          </cell>
          <cell r="U157">
            <v>0.41</v>
          </cell>
          <cell r="V157">
            <v>0.38</v>
          </cell>
          <cell r="W157">
            <v>121</v>
          </cell>
          <cell r="X157">
            <v>111</v>
          </cell>
          <cell r="Y157"/>
          <cell r="Z157">
            <v>99</v>
          </cell>
          <cell r="AA157">
            <v>27.2</v>
          </cell>
          <cell r="AB157">
            <v>25.1</v>
          </cell>
          <cell r="AC157"/>
          <cell r="AD157"/>
          <cell r="AE157">
            <v>0.92</v>
          </cell>
          <cell r="AF157">
            <v>1.03</v>
          </cell>
          <cell r="AG157"/>
          <cell r="AH157"/>
          <cell r="AI157">
            <v>9.6</v>
          </cell>
          <cell r="AJ157">
            <v>13.4</v>
          </cell>
          <cell r="AK157"/>
          <cell r="AL157">
            <v>22.7</v>
          </cell>
          <cell r="AM157">
            <v>44</v>
          </cell>
          <cell r="AN157">
            <v>33.5</v>
          </cell>
          <cell r="AO157"/>
          <cell r="AP157">
            <v>33.9</v>
          </cell>
          <cell r="AQ157">
            <v>38</v>
          </cell>
          <cell r="AR157">
            <v>492</v>
          </cell>
          <cell r="AS157"/>
          <cell r="AT157">
            <v>532</v>
          </cell>
          <cell r="AU157">
            <v>38</v>
          </cell>
          <cell r="AV157">
            <v>628</v>
          </cell>
          <cell r="AW157"/>
          <cell r="AX157">
            <v>199</v>
          </cell>
          <cell r="AY157">
            <v>106.21</v>
          </cell>
          <cell r="AZ157">
            <v>110.84</v>
          </cell>
          <cell r="BA157"/>
          <cell r="BB157">
            <v>112.29</v>
          </cell>
          <cell r="BC157">
            <v>71</v>
          </cell>
          <cell r="BD157">
            <v>64</v>
          </cell>
          <cell r="BE157"/>
          <cell r="BF157">
            <v>62</v>
          </cell>
          <cell r="BG157">
            <v>5.0999999999999996</v>
          </cell>
          <cell r="BH157">
            <v>3.2</v>
          </cell>
          <cell r="BI157"/>
          <cell r="BJ157">
            <v>2.5</v>
          </cell>
        </row>
        <row r="158">
          <cell r="A158">
            <v>5909262</v>
          </cell>
          <cell r="B158">
            <v>2</v>
          </cell>
          <cell r="C158" t="str">
            <v>右半肝切除+门静脉右支癌栓取出+门静脉修补+胆囊切除术</v>
          </cell>
          <cell r="D158">
            <v>5909262</v>
          </cell>
          <cell r="E158">
            <v>1</v>
          </cell>
          <cell r="F158" t="str">
            <v>47</v>
          </cell>
          <cell r="G158" t="str">
            <v>1.肝细胞癌（中国国内分期 Ⅲa期，BCLC分期 C期）2、门静脉右支癌栓3.肝硬化4、急性胰腺炎</v>
          </cell>
          <cell r="H158">
            <v>10</v>
          </cell>
          <cell r="I158" t="str">
            <v>175</v>
          </cell>
          <cell r="J158" t="str">
            <v>82</v>
          </cell>
          <cell r="K158">
            <v>0</v>
          </cell>
          <cell r="L158">
            <v>0</v>
          </cell>
          <cell r="M158">
            <v>0</v>
          </cell>
          <cell r="N158">
            <v>0</v>
          </cell>
          <cell r="O158">
            <v>0</v>
          </cell>
          <cell r="P158">
            <v>1</v>
          </cell>
          <cell r="Q158">
            <v>0</v>
          </cell>
          <cell r="R158">
            <v>1</v>
          </cell>
          <cell r="S158">
            <v>144</v>
          </cell>
          <cell r="T158">
            <v>141</v>
          </cell>
          <cell r="U158">
            <v>0.45</v>
          </cell>
          <cell r="V158">
            <v>0.44</v>
          </cell>
          <cell r="W158">
            <v>126</v>
          </cell>
          <cell r="X158">
            <v>113</v>
          </cell>
          <cell r="Y158">
            <v>78</v>
          </cell>
          <cell r="Z158"/>
          <cell r="AA158">
            <v>25</v>
          </cell>
          <cell r="AB158">
            <v>22.2</v>
          </cell>
          <cell r="AC158">
            <v>24.9</v>
          </cell>
          <cell r="AD158"/>
          <cell r="AE158">
            <v>0.94</v>
          </cell>
          <cell r="AF158">
            <v>1.07</v>
          </cell>
          <cell r="AG158">
            <v>1.24</v>
          </cell>
          <cell r="AH158"/>
          <cell r="AI158">
            <v>16.399999999999999</v>
          </cell>
          <cell r="AJ158">
            <v>28.1</v>
          </cell>
          <cell r="AK158">
            <v>27.7</v>
          </cell>
          <cell r="AL158"/>
          <cell r="AM158">
            <v>44.3</v>
          </cell>
          <cell r="AN158">
            <v>34.799999999999997</v>
          </cell>
          <cell r="AO158">
            <v>33.200000000000003</v>
          </cell>
          <cell r="AP158"/>
          <cell r="AQ158">
            <v>34</v>
          </cell>
          <cell r="AR158">
            <v>150</v>
          </cell>
          <cell r="AS158">
            <v>177</v>
          </cell>
          <cell r="AT158"/>
          <cell r="AU158">
            <v>32</v>
          </cell>
          <cell r="AV158">
            <v>176</v>
          </cell>
          <cell r="AW158">
            <v>157</v>
          </cell>
          <cell r="AX158"/>
          <cell r="AY158">
            <v>96.04</v>
          </cell>
          <cell r="AZ158">
            <v>100.35</v>
          </cell>
          <cell r="BA158">
            <v>94.37</v>
          </cell>
          <cell r="BB158"/>
          <cell r="BC158">
            <v>71</v>
          </cell>
          <cell r="BD158">
            <v>69</v>
          </cell>
          <cell r="BE158">
            <v>62</v>
          </cell>
          <cell r="BF158"/>
          <cell r="BG158">
            <v>3.9</v>
          </cell>
          <cell r="BH158">
            <v>4.3</v>
          </cell>
          <cell r="BI158">
            <v>3.1</v>
          </cell>
          <cell r="BJ158"/>
        </row>
        <row r="159">
          <cell r="A159">
            <v>10447498</v>
          </cell>
          <cell r="B159">
            <v>2</v>
          </cell>
          <cell r="C159" t="str">
            <v>开腹右半肝切除+胆囊切除+腔静脉修补术</v>
          </cell>
          <cell r="D159">
            <v>10447498</v>
          </cell>
          <cell r="E159">
            <v>1</v>
          </cell>
          <cell r="F159" t="str">
            <v>61</v>
          </cell>
          <cell r="G159" t="str">
            <v>1、肝细胞癌（中国肝癌分期IIa，肝癌BCLC分期stageB）；2、直肠癌术后；3、食管癌术后；4、双肺炎性结节；5、慢性支气管炎；6、肺气肿；7、支气管轻度扩张；8、肺大泡</v>
          </cell>
          <cell r="H159">
            <v>10</v>
          </cell>
          <cell r="I159" t="str">
            <v>172</v>
          </cell>
          <cell r="J159" t="str">
            <v>56</v>
          </cell>
          <cell r="K159">
            <v>0</v>
          </cell>
          <cell r="L159">
            <v>0</v>
          </cell>
          <cell r="M159">
            <v>0</v>
          </cell>
          <cell r="N159">
            <v>0</v>
          </cell>
          <cell r="O159">
            <v>0</v>
          </cell>
          <cell r="P159">
            <v>0</v>
          </cell>
          <cell r="Q159">
            <v>0</v>
          </cell>
          <cell r="R159">
            <v>0</v>
          </cell>
          <cell r="S159">
            <v>134</v>
          </cell>
          <cell r="T159">
            <v>111</v>
          </cell>
          <cell r="U159">
            <v>0.41</v>
          </cell>
          <cell r="V159">
            <v>0.35</v>
          </cell>
          <cell r="W159">
            <v>268</v>
          </cell>
          <cell r="X159">
            <v>280</v>
          </cell>
          <cell r="Y159"/>
          <cell r="Z159"/>
          <cell r="AA159">
            <v>27.6</v>
          </cell>
          <cell r="AB159">
            <v>26.6</v>
          </cell>
          <cell r="AC159"/>
          <cell r="AD159"/>
          <cell r="AE159">
            <v>0.98</v>
          </cell>
          <cell r="AF159">
            <v>1.05</v>
          </cell>
          <cell r="AG159"/>
          <cell r="AH159"/>
          <cell r="AI159">
            <v>13.9</v>
          </cell>
          <cell r="AJ159">
            <v>24.6</v>
          </cell>
          <cell r="AK159"/>
          <cell r="AL159"/>
          <cell r="AM159">
            <v>42.8</v>
          </cell>
          <cell r="AN159">
            <v>31.4</v>
          </cell>
          <cell r="AO159"/>
          <cell r="AP159"/>
          <cell r="AQ159">
            <v>33</v>
          </cell>
          <cell r="AR159">
            <v>555</v>
          </cell>
          <cell r="AS159"/>
          <cell r="AT159"/>
          <cell r="AU159">
            <v>62</v>
          </cell>
          <cell r="AV159">
            <v>825</v>
          </cell>
          <cell r="AW159"/>
          <cell r="AX159"/>
          <cell r="AY159">
            <v>103.14</v>
          </cell>
          <cell r="AZ159">
            <v>104.61</v>
          </cell>
          <cell r="BA159"/>
          <cell r="BB159"/>
          <cell r="BC159">
            <v>59</v>
          </cell>
          <cell r="BD159">
            <v>57</v>
          </cell>
          <cell r="BE159"/>
          <cell r="BF159"/>
          <cell r="BG159">
            <v>3.7</v>
          </cell>
          <cell r="BH159">
            <v>6</v>
          </cell>
          <cell r="BI159"/>
          <cell r="BJ159"/>
        </row>
        <row r="160">
          <cell r="A160">
            <v>15677928</v>
          </cell>
          <cell r="B160">
            <v>2</v>
          </cell>
          <cell r="C160" t="str">
            <v>复杂右肝切除+胆囊切除+右肝静脉修补+门静脉修补术</v>
          </cell>
          <cell r="D160">
            <v>15677928</v>
          </cell>
          <cell r="E160">
            <v>1</v>
          </cell>
          <cell r="F160" t="str">
            <v>51</v>
          </cell>
          <cell r="G160" t="str">
            <v>1.肝癌术后复发；2.慢性乙型病毒性肝炎（复治） 乙肝后肝硬化；3.高血压1级 低危；4.双肾囊肿</v>
          </cell>
          <cell r="H160">
            <v>10</v>
          </cell>
          <cell r="I160" t="str">
            <v>165</v>
          </cell>
          <cell r="J160" t="str">
            <v>59</v>
          </cell>
          <cell r="K160">
            <v>1</v>
          </cell>
          <cell r="L160">
            <v>0</v>
          </cell>
          <cell r="M160">
            <v>0</v>
          </cell>
          <cell r="N160">
            <v>0</v>
          </cell>
          <cell r="O160">
            <v>0</v>
          </cell>
          <cell r="P160">
            <v>1</v>
          </cell>
          <cell r="Q160">
            <v>0</v>
          </cell>
          <cell r="R160">
            <v>1</v>
          </cell>
          <cell r="S160">
            <v>148</v>
          </cell>
          <cell r="T160">
            <v>128</v>
          </cell>
          <cell r="U160">
            <v>0.45</v>
          </cell>
          <cell r="V160">
            <v>0.41</v>
          </cell>
          <cell r="W160">
            <v>314</v>
          </cell>
          <cell r="X160">
            <v>199</v>
          </cell>
          <cell r="Y160"/>
          <cell r="Z160">
            <v>197</v>
          </cell>
          <cell r="AA160">
            <v>30.5</v>
          </cell>
          <cell r="AB160">
            <v>25.9</v>
          </cell>
          <cell r="AC160"/>
          <cell r="AD160"/>
          <cell r="AE160">
            <v>0.86</v>
          </cell>
          <cell r="AF160">
            <v>1.1100000000000001</v>
          </cell>
          <cell r="AG160"/>
          <cell r="AH160"/>
          <cell r="AI160">
            <v>10.4</v>
          </cell>
          <cell r="AJ160">
            <v>21.5</v>
          </cell>
          <cell r="AK160"/>
          <cell r="AL160">
            <v>18.100000000000001</v>
          </cell>
          <cell r="AM160">
            <v>45.2</v>
          </cell>
          <cell r="AN160">
            <v>32.6</v>
          </cell>
          <cell r="AO160"/>
          <cell r="AP160">
            <v>32.4</v>
          </cell>
          <cell r="AQ160">
            <v>35</v>
          </cell>
          <cell r="AR160">
            <v>203</v>
          </cell>
          <cell r="AS160"/>
          <cell r="AT160">
            <v>125</v>
          </cell>
          <cell r="AU160">
            <v>24</v>
          </cell>
          <cell r="AV160">
            <v>244</v>
          </cell>
          <cell r="AW160"/>
          <cell r="AX160">
            <v>75</v>
          </cell>
          <cell r="AY160">
            <v>105.46</v>
          </cell>
          <cell r="AZ160">
            <v>104.11</v>
          </cell>
          <cell r="BA160"/>
          <cell r="BB160">
            <v>110.69</v>
          </cell>
          <cell r="BC160">
            <v>63</v>
          </cell>
          <cell r="BD160">
            <v>65</v>
          </cell>
          <cell r="BE160"/>
          <cell r="BF160">
            <v>56</v>
          </cell>
          <cell r="BG160">
            <v>3.4</v>
          </cell>
          <cell r="BH160">
            <v>2.6</v>
          </cell>
          <cell r="BI160"/>
          <cell r="BJ160">
            <v>4.2</v>
          </cell>
        </row>
        <row r="161">
          <cell r="A161">
            <v>19259814</v>
          </cell>
          <cell r="B161">
            <v>2</v>
          </cell>
          <cell r="C161" t="str">
            <v>不规则右半肝切除+胆囊切除术+下腔静脉修补+膈肌修补</v>
          </cell>
          <cell r="D161">
            <v>19259814</v>
          </cell>
          <cell r="E161">
            <v>2</v>
          </cell>
          <cell r="F161" t="str">
            <v>29</v>
          </cell>
          <cell r="G161" t="str">
            <v>1、肝占位性病变：肝包虫？  2、先天性心脏病动脉导管未闭（管型）左向右分流  3、动脉导管未闭封堵术后  4、慢性乙肝病毒感染                                  ,肝占位性病变</v>
          </cell>
          <cell r="H161">
            <v>10</v>
          </cell>
          <cell r="I161" t="str">
            <v>158</v>
          </cell>
          <cell r="J161" t="str">
            <v>61</v>
          </cell>
          <cell r="K161">
            <v>0</v>
          </cell>
          <cell r="L161">
            <v>0</v>
          </cell>
          <cell r="M161">
            <v>0</v>
          </cell>
          <cell r="N161">
            <v>0</v>
          </cell>
          <cell r="O161">
            <v>0</v>
          </cell>
          <cell r="P161">
            <v>1</v>
          </cell>
          <cell r="Q161">
            <v>0</v>
          </cell>
          <cell r="R161">
            <v>0</v>
          </cell>
          <cell r="S161">
            <v>171</v>
          </cell>
          <cell r="T161">
            <v>123</v>
          </cell>
          <cell r="U161">
            <v>0.52</v>
          </cell>
          <cell r="V161">
            <v>0.37</v>
          </cell>
          <cell r="W161">
            <v>239</v>
          </cell>
          <cell r="X161">
            <v>268</v>
          </cell>
          <cell r="Y161"/>
          <cell r="Z161">
            <v>166</v>
          </cell>
          <cell r="AA161">
            <v>27.9</v>
          </cell>
          <cell r="AB161">
            <v>26.4</v>
          </cell>
          <cell r="AC161"/>
          <cell r="AD161">
            <v>33.299999999999997</v>
          </cell>
          <cell r="AE161">
            <v>0.93</v>
          </cell>
          <cell r="AF161">
            <v>1.1599999999999999</v>
          </cell>
          <cell r="AG161"/>
          <cell r="AH161">
            <v>1.1200000000000001</v>
          </cell>
          <cell r="AI161">
            <v>12</v>
          </cell>
          <cell r="AJ161">
            <v>13.4</v>
          </cell>
          <cell r="AK161"/>
          <cell r="AL161">
            <v>14</v>
          </cell>
          <cell r="AM161">
            <v>41.9</v>
          </cell>
          <cell r="AN161">
            <v>31.7</v>
          </cell>
          <cell r="AO161"/>
          <cell r="AP161">
            <v>27.9</v>
          </cell>
          <cell r="AQ161">
            <v>16</v>
          </cell>
          <cell r="AR161">
            <v>488</v>
          </cell>
          <cell r="AS161"/>
          <cell r="AT161">
            <v>356</v>
          </cell>
          <cell r="AU161">
            <v>18</v>
          </cell>
          <cell r="AV161">
            <v>389</v>
          </cell>
          <cell r="AW161"/>
          <cell r="AX161">
            <v>109</v>
          </cell>
          <cell r="AY161">
            <v>82.5</v>
          </cell>
          <cell r="AZ161">
            <v>77.22</v>
          </cell>
          <cell r="BA161"/>
          <cell r="BB161">
            <v>92.45</v>
          </cell>
          <cell r="BC161">
            <v>89</v>
          </cell>
          <cell r="BD161">
            <v>94</v>
          </cell>
          <cell r="BE161"/>
          <cell r="BF161">
            <v>81</v>
          </cell>
          <cell r="BG161">
            <v>6.7</v>
          </cell>
          <cell r="BH161">
            <v>4.5999999999999996</v>
          </cell>
          <cell r="BI161"/>
          <cell r="BJ161">
            <v>3.5</v>
          </cell>
        </row>
        <row r="162">
          <cell r="A162">
            <v>19918687</v>
          </cell>
          <cell r="B162">
            <v>2</v>
          </cell>
          <cell r="C162" t="str">
            <v>右半肝切除+腔静脉修补+膈肌修补+胆囊切除术+肾上腺部分切除术</v>
          </cell>
          <cell r="D162">
            <v>19918687</v>
          </cell>
          <cell r="E162">
            <v>1</v>
          </cell>
          <cell r="F162" t="str">
            <v>43</v>
          </cell>
          <cell r="G162" t="str">
            <v>肝癌切除术后  慢性乙肝（复治）  肝硬化                                    ,肝细胞癌,肝恶性肿瘤,肝硬化</v>
          </cell>
          <cell r="H162">
            <v>10</v>
          </cell>
          <cell r="I162" t="str">
            <v>167</v>
          </cell>
          <cell r="J162" t="str">
            <v>64</v>
          </cell>
          <cell r="K162">
            <v>0</v>
          </cell>
          <cell r="L162">
            <v>0</v>
          </cell>
          <cell r="M162">
            <v>0</v>
          </cell>
          <cell r="N162">
            <v>0</v>
          </cell>
          <cell r="O162">
            <v>0</v>
          </cell>
          <cell r="P162">
            <v>1</v>
          </cell>
          <cell r="Q162">
            <v>0</v>
          </cell>
          <cell r="R162">
            <v>1</v>
          </cell>
          <cell r="S162">
            <v>159</v>
          </cell>
          <cell r="T162">
            <v>111</v>
          </cell>
          <cell r="U162">
            <v>0.49</v>
          </cell>
          <cell r="V162">
            <v>0.35</v>
          </cell>
          <cell r="W162">
            <v>138</v>
          </cell>
          <cell r="X162">
            <v>120</v>
          </cell>
          <cell r="Y162"/>
          <cell r="Z162">
            <v>81</v>
          </cell>
          <cell r="AA162"/>
          <cell r="AB162">
            <v>25.3</v>
          </cell>
          <cell r="AC162"/>
          <cell r="AD162"/>
          <cell r="AE162"/>
          <cell r="AF162">
            <v>1.1299999999999999</v>
          </cell>
          <cell r="AG162"/>
          <cell r="AH162"/>
          <cell r="AI162">
            <v>14.9</v>
          </cell>
          <cell r="AJ162">
            <v>43.4</v>
          </cell>
          <cell r="AK162"/>
          <cell r="AL162">
            <v>58.5</v>
          </cell>
          <cell r="AM162">
            <v>43.6</v>
          </cell>
          <cell r="AN162">
            <v>28.2</v>
          </cell>
          <cell r="AO162"/>
          <cell r="AP162">
            <v>31.9</v>
          </cell>
          <cell r="AQ162">
            <v>48</v>
          </cell>
          <cell r="AR162">
            <v>501</v>
          </cell>
          <cell r="AS162"/>
          <cell r="AT162">
            <v>693</v>
          </cell>
          <cell r="AU162">
            <v>34</v>
          </cell>
          <cell r="AV162">
            <v>590</v>
          </cell>
          <cell r="AW162"/>
          <cell r="AX162">
            <v>233</v>
          </cell>
          <cell r="AY162">
            <v>79.14</v>
          </cell>
          <cell r="AZ162">
            <v>99.82</v>
          </cell>
          <cell r="BA162"/>
          <cell r="BB162">
            <v>92.61</v>
          </cell>
          <cell r="BC162">
            <v>90</v>
          </cell>
          <cell r="BD162">
            <v>65</v>
          </cell>
          <cell r="BE162"/>
          <cell r="BF162">
            <v>78</v>
          </cell>
          <cell r="BG162">
            <v>6.7</v>
          </cell>
          <cell r="BH162">
            <v>6.7</v>
          </cell>
          <cell r="BI162"/>
          <cell r="BJ162">
            <v>4.3</v>
          </cell>
        </row>
        <row r="163">
          <cell r="A163">
            <v>20431303</v>
          </cell>
          <cell r="B163">
            <v>2</v>
          </cell>
          <cell r="C163" t="str">
            <v>左三肝切除+胆囊切除+门静脉修补+腔静脉修补术+大网膜病损切除</v>
          </cell>
          <cell r="D163">
            <v>20431303</v>
          </cell>
          <cell r="E163">
            <v>1</v>
          </cell>
          <cell r="F163" t="str">
            <v>64</v>
          </cell>
          <cell r="G163" t="str">
            <v>肝细胞癌  乙型肝炎后肝硬化代偿期。  低蛋白血症                                    ,肝占位性病变</v>
          </cell>
          <cell r="H163">
            <v>10</v>
          </cell>
          <cell r="I163" t="str">
            <v>170</v>
          </cell>
          <cell r="J163">
            <v>79</v>
          </cell>
          <cell r="K163">
            <v>0</v>
          </cell>
          <cell r="L163">
            <v>0</v>
          </cell>
          <cell r="M163">
            <v>0</v>
          </cell>
          <cell r="N163">
            <v>0</v>
          </cell>
          <cell r="O163">
            <v>0</v>
          </cell>
          <cell r="P163">
            <v>1</v>
          </cell>
          <cell r="Q163">
            <v>0</v>
          </cell>
          <cell r="R163">
            <v>1</v>
          </cell>
          <cell r="S163">
            <v>135</v>
          </cell>
          <cell r="T163">
            <v>129</v>
          </cell>
          <cell r="U163">
            <v>0.39</v>
          </cell>
          <cell r="V163">
            <v>0.38</v>
          </cell>
          <cell r="W163">
            <v>61</v>
          </cell>
          <cell r="X163">
            <v>53</v>
          </cell>
          <cell r="Y163"/>
          <cell r="Z163">
            <v>41</v>
          </cell>
          <cell r="AA163">
            <v>27.3</v>
          </cell>
          <cell r="AB163">
            <v>32.299999999999997</v>
          </cell>
          <cell r="AC163"/>
          <cell r="AD163"/>
          <cell r="AE163">
            <v>1</v>
          </cell>
          <cell r="AF163">
            <v>1.18</v>
          </cell>
          <cell r="AG163"/>
          <cell r="AH163"/>
          <cell r="AI163">
            <v>12.7</v>
          </cell>
          <cell r="AJ163">
            <v>18.8</v>
          </cell>
          <cell r="AK163">
            <v>27.8</v>
          </cell>
          <cell r="AL163">
            <v>22.7</v>
          </cell>
          <cell r="AM163">
            <v>38.5</v>
          </cell>
          <cell r="AN163">
            <v>34.299999999999997</v>
          </cell>
          <cell r="AO163">
            <v>38.799999999999997</v>
          </cell>
          <cell r="AP163">
            <v>35.200000000000003</v>
          </cell>
          <cell r="AQ163">
            <v>19</v>
          </cell>
          <cell r="AR163">
            <v>162</v>
          </cell>
          <cell r="AS163">
            <v>153</v>
          </cell>
          <cell r="AT163">
            <v>105</v>
          </cell>
          <cell r="AU163">
            <v>21</v>
          </cell>
          <cell r="AV163">
            <v>157</v>
          </cell>
          <cell r="AW163">
            <v>121</v>
          </cell>
          <cell r="AX163">
            <v>52</v>
          </cell>
          <cell r="AY163">
            <v>72.92</v>
          </cell>
          <cell r="AZ163">
            <v>92.83</v>
          </cell>
          <cell r="BA163">
            <v>91.76</v>
          </cell>
          <cell r="BB163">
            <v>93.94</v>
          </cell>
          <cell r="BC163">
            <v>93</v>
          </cell>
          <cell r="BD163">
            <v>70</v>
          </cell>
          <cell r="BE163">
            <v>72</v>
          </cell>
          <cell r="BF163">
            <v>68</v>
          </cell>
          <cell r="BG163">
            <v>5.3</v>
          </cell>
          <cell r="BH163">
            <v>3.9</v>
          </cell>
          <cell r="BI163">
            <v>3.6</v>
          </cell>
          <cell r="BJ163">
            <v>3.4</v>
          </cell>
        </row>
        <row r="164">
          <cell r="A164">
            <v>21329810</v>
          </cell>
          <cell r="B164">
            <v>2</v>
          </cell>
          <cell r="C164" t="str">
            <v>中肝切除+胆囊切除+右肝结节切除术</v>
          </cell>
          <cell r="D164">
            <v>21329810</v>
          </cell>
          <cell r="E164">
            <v>1</v>
          </cell>
          <cell r="F164" t="str">
            <v>52</v>
          </cell>
          <cell r="G164" t="str">
            <v>原发性肝癌中国分期IIABCLC分期A1  慢性乙型病毒性肝炎复治  慢性乙肝后肝硬化  左肾囊肿  肺部感染                                ,肝肿物,肝恶性肿瘤,肝炎后肝硬化</v>
          </cell>
          <cell r="H164">
            <v>10</v>
          </cell>
          <cell r="I164" t="str">
            <v>170</v>
          </cell>
          <cell r="J164" t="str">
            <v>67</v>
          </cell>
          <cell r="K164">
            <v>0</v>
          </cell>
          <cell r="L164">
            <v>0</v>
          </cell>
          <cell r="M164">
            <v>0</v>
          </cell>
          <cell r="N164">
            <v>0</v>
          </cell>
          <cell r="O164">
            <v>0</v>
          </cell>
          <cell r="P164">
            <v>1</v>
          </cell>
          <cell r="Q164">
            <v>0</v>
          </cell>
          <cell r="R164">
            <v>1</v>
          </cell>
          <cell r="S164">
            <v>183</v>
          </cell>
          <cell r="T164">
            <v>153</v>
          </cell>
          <cell r="U164">
            <v>0.56999999999999995</v>
          </cell>
          <cell r="V164">
            <v>0.49</v>
          </cell>
          <cell r="W164">
            <v>285</v>
          </cell>
          <cell r="X164">
            <v>278</v>
          </cell>
          <cell r="Y164"/>
          <cell r="Z164"/>
          <cell r="AA164">
            <v>30.5</v>
          </cell>
          <cell r="AB164"/>
          <cell r="AC164"/>
          <cell r="AD164"/>
          <cell r="AE164">
            <v>1.1000000000000001</v>
          </cell>
          <cell r="AF164"/>
          <cell r="AG164"/>
          <cell r="AH164"/>
          <cell r="AI164">
            <v>9.6</v>
          </cell>
          <cell r="AJ164">
            <v>20.100000000000001</v>
          </cell>
          <cell r="AK164"/>
          <cell r="AL164"/>
          <cell r="AM164">
            <v>70.8</v>
          </cell>
          <cell r="AN164">
            <v>52.5</v>
          </cell>
          <cell r="AO164"/>
          <cell r="AP164"/>
          <cell r="AQ164">
            <v>16</v>
          </cell>
          <cell r="AR164">
            <v>390</v>
          </cell>
          <cell r="AS164"/>
          <cell r="AT164"/>
          <cell r="AU164">
            <v>31</v>
          </cell>
          <cell r="AV164">
            <v>460</v>
          </cell>
          <cell r="AW164"/>
          <cell r="AX164"/>
          <cell r="AY164">
            <v>82.67</v>
          </cell>
          <cell r="AZ164">
            <v>57.63</v>
          </cell>
          <cell r="BA164"/>
          <cell r="BB164"/>
          <cell r="BC164">
            <v>92</v>
          </cell>
          <cell r="BD164">
            <v>124</v>
          </cell>
          <cell r="BE164"/>
          <cell r="BF164"/>
          <cell r="BG164">
            <v>7</v>
          </cell>
          <cell r="BH164">
            <v>8.5</v>
          </cell>
          <cell r="BI164"/>
          <cell r="BJ164"/>
        </row>
        <row r="165">
          <cell r="A165">
            <v>34606552</v>
          </cell>
          <cell r="B165">
            <v>2</v>
          </cell>
          <cell r="C165" t="str">
            <v>探查+胆囊切除+右半肝切除+右侧尾叶切除+右肝管癌栓取出+胆道镜探查取栓术</v>
          </cell>
          <cell r="D165">
            <v>34606552</v>
          </cell>
          <cell r="E165">
            <v>1</v>
          </cell>
          <cell r="F165" t="str">
            <v>52</v>
          </cell>
          <cell r="G165" t="str">
            <v>1.药物性皮炎？ 2.增生性瘢痕 3.肝癌术后 4.高血压</v>
          </cell>
          <cell r="H165">
            <v>10</v>
          </cell>
          <cell r="I165" t="str">
            <v>164</v>
          </cell>
          <cell r="J165" t="str">
            <v>65</v>
          </cell>
          <cell r="K165">
            <v>1</v>
          </cell>
          <cell r="L165">
            <v>0</v>
          </cell>
          <cell r="M165">
            <v>0</v>
          </cell>
          <cell r="N165">
            <v>0</v>
          </cell>
          <cell r="O165">
            <v>0</v>
          </cell>
          <cell r="P165">
            <v>1</v>
          </cell>
          <cell r="Q165">
            <v>0</v>
          </cell>
          <cell r="R165">
            <v>0</v>
          </cell>
          <cell r="S165">
            <v>123</v>
          </cell>
          <cell r="T165">
            <v>107</v>
          </cell>
          <cell r="U165">
            <v>0.4</v>
          </cell>
          <cell r="V165">
            <v>0.34</v>
          </cell>
          <cell r="W165">
            <v>167</v>
          </cell>
          <cell r="X165">
            <v>152</v>
          </cell>
          <cell r="Y165">
            <v>111</v>
          </cell>
          <cell r="Z165">
            <v>102</v>
          </cell>
          <cell r="AA165">
            <v>26.6</v>
          </cell>
          <cell r="AB165">
            <v>31.4</v>
          </cell>
          <cell r="AC165">
            <v>36.799999999999997</v>
          </cell>
          <cell r="AD165">
            <v>36.6</v>
          </cell>
          <cell r="AE165">
            <v>0.95</v>
          </cell>
          <cell r="AF165">
            <v>1.39</v>
          </cell>
          <cell r="AG165">
            <v>1.35</v>
          </cell>
          <cell r="AH165">
            <v>1.21</v>
          </cell>
          <cell r="AI165">
            <v>9.6999999999999993</v>
          </cell>
          <cell r="AJ165">
            <v>26.1</v>
          </cell>
          <cell r="AK165">
            <v>20.7</v>
          </cell>
          <cell r="AL165">
            <v>20.9</v>
          </cell>
          <cell r="AM165">
            <v>40.200000000000003</v>
          </cell>
          <cell r="AN165">
            <v>27.5</v>
          </cell>
          <cell r="AO165">
            <v>33.700000000000003</v>
          </cell>
          <cell r="AP165">
            <v>32.700000000000003</v>
          </cell>
          <cell r="AQ165">
            <v>23</v>
          </cell>
          <cell r="AR165">
            <v>523</v>
          </cell>
          <cell r="AS165">
            <v>387</v>
          </cell>
          <cell r="AT165">
            <v>236</v>
          </cell>
          <cell r="AU165">
            <v>23</v>
          </cell>
          <cell r="AV165">
            <v>613</v>
          </cell>
          <cell r="AW165">
            <v>300</v>
          </cell>
          <cell r="AX165">
            <v>120</v>
          </cell>
          <cell r="AY165">
            <v>114.56</v>
          </cell>
          <cell r="AZ165">
            <v>116.51</v>
          </cell>
          <cell r="BA165">
            <v>120.86</v>
          </cell>
          <cell r="BB165">
            <v>123.29</v>
          </cell>
          <cell r="BC165">
            <v>60</v>
          </cell>
          <cell r="BD165">
            <v>57</v>
          </cell>
          <cell r="BE165">
            <v>51</v>
          </cell>
          <cell r="BF165">
            <v>48</v>
          </cell>
          <cell r="BG165">
            <v>3.4</v>
          </cell>
          <cell r="BH165">
            <v>2</v>
          </cell>
          <cell r="BI165">
            <v>1.7</v>
          </cell>
          <cell r="BJ165">
            <v>1.9</v>
          </cell>
        </row>
        <row r="166">
          <cell r="A166">
            <v>33341094</v>
          </cell>
          <cell r="B166">
            <v>1</v>
          </cell>
          <cell r="C166" t="str">
            <v>中肝切除+胆囊切除+大网膜病损切除+肠粘连松解</v>
          </cell>
          <cell r="D166">
            <v>33341094</v>
          </cell>
          <cell r="E166">
            <v>1</v>
          </cell>
          <cell r="F166" t="str">
            <v>47</v>
          </cell>
          <cell r="G166" t="str">
            <v>1.肝癌术后（高危复发因素） 、2.乙肝肝硬化 、3.慢性乙型病毒型肝炎（复治）</v>
          </cell>
          <cell r="H166">
            <v>9.5</v>
          </cell>
          <cell r="I166" t="str">
            <v>168</v>
          </cell>
          <cell r="J166" t="str">
            <v>59</v>
          </cell>
          <cell r="K166">
            <v>0</v>
          </cell>
          <cell r="L166">
            <v>0</v>
          </cell>
          <cell r="M166">
            <v>0</v>
          </cell>
          <cell r="N166">
            <v>0</v>
          </cell>
          <cell r="O166">
            <v>0</v>
          </cell>
          <cell r="P166">
            <v>1</v>
          </cell>
          <cell r="Q166">
            <v>0</v>
          </cell>
          <cell r="R166">
            <v>1</v>
          </cell>
          <cell r="S166">
            <v>143</v>
          </cell>
          <cell r="T166">
            <v>124</v>
          </cell>
          <cell r="U166">
            <v>0.45</v>
          </cell>
          <cell r="V166">
            <v>0.39</v>
          </cell>
          <cell r="W166">
            <v>353</v>
          </cell>
          <cell r="X166">
            <v>231</v>
          </cell>
          <cell r="Y166"/>
          <cell r="Z166">
            <v>119</v>
          </cell>
          <cell r="AA166">
            <v>30.9</v>
          </cell>
          <cell r="AB166">
            <v>35.5</v>
          </cell>
          <cell r="AC166"/>
          <cell r="AD166">
            <v>41.4</v>
          </cell>
          <cell r="AE166">
            <v>1.1200000000000001</v>
          </cell>
          <cell r="AF166">
            <v>1.28</v>
          </cell>
          <cell r="AG166"/>
          <cell r="AH166">
            <v>1.27</v>
          </cell>
          <cell r="AI166">
            <v>10.6</v>
          </cell>
          <cell r="AJ166">
            <v>24.3</v>
          </cell>
          <cell r="AK166"/>
          <cell r="AL166">
            <v>27.1</v>
          </cell>
          <cell r="AM166">
            <v>38.700000000000003</v>
          </cell>
          <cell r="AN166">
            <v>28.1</v>
          </cell>
          <cell r="AO166"/>
          <cell r="AP166">
            <v>30.3</v>
          </cell>
          <cell r="AQ166">
            <v>40</v>
          </cell>
          <cell r="AR166">
            <v>508</v>
          </cell>
          <cell r="AS166"/>
          <cell r="AT166">
            <v>277</v>
          </cell>
          <cell r="AU166">
            <v>40</v>
          </cell>
          <cell r="AV166">
            <v>594</v>
          </cell>
          <cell r="AW166"/>
          <cell r="AX166">
            <v>183</v>
          </cell>
          <cell r="AY166">
            <v>108.68</v>
          </cell>
          <cell r="AZ166">
            <v>98.48</v>
          </cell>
          <cell r="BA166"/>
          <cell r="BB166">
            <v>108.01</v>
          </cell>
          <cell r="BC166">
            <v>66</v>
          </cell>
          <cell r="BD166">
            <v>81</v>
          </cell>
          <cell r="BE166"/>
          <cell r="BF166">
            <v>67</v>
          </cell>
          <cell r="BG166">
            <v>3.3</v>
          </cell>
          <cell r="BH166">
            <v>6.7</v>
          </cell>
          <cell r="BI166"/>
          <cell r="BJ166">
            <v>5.6</v>
          </cell>
        </row>
        <row r="167">
          <cell r="A167">
            <v>6979926</v>
          </cell>
          <cell r="B167">
            <v>1</v>
          </cell>
          <cell r="C167" t="str">
            <v>中肝切除+胆囊切除+肠粘连松解+膈肌修补术</v>
          </cell>
          <cell r="D167">
            <v>6979926</v>
          </cell>
          <cell r="E167">
            <v>2</v>
          </cell>
          <cell r="F167" t="str">
            <v>53</v>
          </cell>
          <cell r="G167" t="str">
            <v>1.肝包虫、2.肝内多发囊肿 、3.右肾囊肿</v>
          </cell>
          <cell r="H167">
            <v>9</v>
          </cell>
          <cell r="I167" t="str">
            <v>158</v>
          </cell>
          <cell r="J167" t="str">
            <v>53</v>
          </cell>
          <cell r="K167">
            <v>0</v>
          </cell>
          <cell r="L167">
            <v>0</v>
          </cell>
          <cell r="M167">
            <v>0</v>
          </cell>
          <cell r="N167">
            <v>0</v>
          </cell>
          <cell r="O167">
            <v>0</v>
          </cell>
          <cell r="P167">
            <v>0</v>
          </cell>
          <cell r="Q167">
            <v>0</v>
          </cell>
          <cell r="R167">
            <v>0</v>
          </cell>
          <cell r="S167">
            <v>133</v>
          </cell>
          <cell r="T167">
            <v>125</v>
          </cell>
          <cell r="U167">
            <v>0.39</v>
          </cell>
          <cell r="V167">
            <v>0.37</v>
          </cell>
          <cell r="W167">
            <v>261</v>
          </cell>
          <cell r="X167">
            <v>197</v>
          </cell>
          <cell r="Y167">
            <v>194</v>
          </cell>
          <cell r="Z167"/>
          <cell r="AA167">
            <v>24.6</v>
          </cell>
          <cell r="AB167">
            <v>27</v>
          </cell>
          <cell r="AC167"/>
          <cell r="AD167">
            <v>28.2</v>
          </cell>
          <cell r="AE167">
            <v>0.92</v>
          </cell>
          <cell r="AF167">
            <v>0.98</v>
          </cell>
          <cell r="AG167"/>
          <cell r="AH167">
            <v>1.02</v>
          </cell>
          <cell r="AI167">
            <v>32.6</v>
          </cell>
          <cell r="AJ167">
            <v>26.4</v>
          </cell>
          <cell r="AK167"/>
          <cell r="AL167">
            <v>30.3</v>
          </cell>
          <cell r="AM167">
            <v>38.799999999999997</v>
          </cell>
          <cell r="AN167">
            <v>26.2</v>
          </cell>
          <cell r="AO167"/>
          <cell r="AP167">
            <v>35.4</v>
          </cell>
          <cell r="AQ167">
            <v>223</v>
          </cell>
          <cell r="AR167">
            <v>300</v>
          </cell>
          <cell r="AS167"/>
          <cell r="AT167">
            <v>360</v>
          </cell>
          <cell r="AU167">
            <v>89</v>
          </cell>
          <cell r="AV167">
            <v>334</v>
          </cell>
          <cell r="AW167"/>
          <cell r="AX167">
            <v>149</v>
          </cell>
          <cell r="AY167">
            <v>74.34</v>
          </cell>
          <cell r="AZ167">
            <v>92.18</v>
          </cell>
          <cell r="BA167"/>
          <cell r="BB167">
            <v>84.32</v>
          </cell>
          <cell r="BC167">
            <v>91</v>
          </cell>
          <cell r="BD167">
            <v>70</v>
          </cell>
          <cell r="BE167"/>
          <cell r="BF167">
            <v>82</v>
          </cell>
          <cell r="BG167">
            <v>4.9000000000000004</v>
          </cell>
          <cell r="BH167">
            <v>2.6</v>
          </cell>
          <cell r="BI167"/>
          <cell r="BJ167">
            <v>3.5</v>
          </cell>
        </row>
        <row r="168">
          <cell r="A168">
            <v>19185264</v>
          </cell>
          <cell r="B168">
            <v>1</v>
          </cell>
          <cell r="C168" t="str">
            <v>右半肝切除+胆囊切除+膈肌修补+下腔静脉缝合修补术</v>
          </cell>
          <cell r="D168">
            <v>19185264</v>
          </cell>
          <cell r="E168">
            <v>1</v>
          </cell>
          <cell r="F168" t="str">
            <v>47</v>
          </cell>
          <cell r="G168" t="str">
            <v>1.肝癌术后复发伴腹腔淋巴结转移（ⅢB期） 、2.肝硬化 、3.慢性乙肝（复诊）</v>
          </cell>
          <cell r="H168">
            <v>9</v>
          </cell>
          <cell r="I168" t="str">
            <v>167</v>
          </cell>
          <cell r="J168" t="str">
            <v>64</v>
          </cell>
          <cell r="K168">
            <v>0</v>
          </cell>
          <cell r="L168">
            <v>0</v>
          </cell>
          <cell r="M168">
            <v>0</v>
          </cell>
          <cell r="N168">
            <v>0</v>
          </cell>
          <cell r="O168">
            <v>0</v>
          </cell>
          <cell r="P168">
            <v>1</v>
          </cell>
          <cell r="Q168">
            <v>0</v>
          </cell>
          <cell r="R168">
            <v>1</v>
          </cell>
          <cell r="S168">
            <v>158</v>
          </cell>
          <cell r="T168">
            <v>132</v>
          </cell>
          <cell r="U168">
            <v>0.47</v>
          </cell>
          <cell r="V168">
            <v>0.4</v>
          </cell>
          <cell r="W168">
            <v>150</v>
          </cell>
          <cell r="X168">
            <v>119</v>
          </cell>
          <cell r="Y168">
            <v>106</v>
          </cell>
          <cell r="Z168">
            <v>117</v>
          </cell>
          <cell r="AA168">
            <v>26.7</v>
          </cell>
          <cell r="AB168">
            <v>27.2</v>
          </cell>
          <cell r="AC168">
            <v>29.5</v>
          </cell>
          <cell r="AD168">
            <v>28.6</v>
          </cell>
          <cell r="AE168">
            <v>0.87</v>
          </cell>
          <cell r="AF168">
            <v>1.17</v>
          </cell>
          <cell r="AG168">
            <v>1.1299999999999999</v>
          </cell>
          <cell r="AH168">
            <v>0.96</v>
          </cell>
          <cell r="AI168">
            <v>7.3</v>
          </cell>
          <cell r="AJ168">
            <v>15.6</v>
          </cell>
          <cell r="AK168">
            <v>18.7</v>
          </cell>
          <cell r="AL168">
            <v>21.6</v>
          </cell>
          <cell r="AM168">
            <v>39</v>
          </cell>
          <cell r="AN168">
            <v>32.200000000000003</v>
          </cell>
          <cell r="AO168">
            <v>33.700000000000003</v>
          </cell>
          <cell r="AP168">
            <v>35.299999999999997</v>
          </cell>
          <cell r="AQ168">
            <v>18</v>
          </cell>
          <cell r="AR168">
            <v>361</v>
          </cell>
          <cell r="AS168">
            <v>329</v>
          </cell>
          <cell r="AT168">
            <v>257</v>
          </cell>
          <cell r="AU168">
            <v>17</v>
          </cell>
          <cell r="AV168">
            <v>339</v>
          </cell>
          <cell r="AW168">
            <v>228</v>
          </cell>
          <cell r="AX168">
            <v>125</v>
          </cell>
          <cell r="AY168">
            <v>112.56</v>
          </cell>
          <cell r="AZ168">
            <v>110.52</v>
          </cell>
          <cell r="BA168">
            <v>110.52</v>
          </cell>
          <cell r="BB168">
            <v>119.55</v>
          </cell>
          <cell r="BC168">
            <v>66</v>
          </cell>
          <cell r="BD168">
            <v>69</v>
          </cell>
          <cell r="BE168">
            <v>69</v>
          </cell>
          <cell r="BF168">
            <v>57</v>
          </cell>
          <cell r="BG168">
            <v>3</v>
          </cell>
          <cell r="BH168">
            <v>5.2</v>
          </cell>
          <cell r="BI168">
            <v>3.6</v>
          </cell>
          <cell r="BJ168">
            <v>3.1</v>
          </cell>
        </row>
        <row r="169">
          <cell r="A169">
            <v>19648482</v>
          </cell>
          <cell r="B169">
            <v>1</v>
          </cell>
          <cell r="C169" t="str">
            <v>中肝切除+膈肌修补+腔静脉修补成形+|门静脉癌栓取出术</v>
          </cell>
          <cell r="D169">
            <v>19648482</v>
          </cell>
          <cell r="E169">
            <v>2</v>
          </cell>
          <cell r="F169" t="str">
            <v>30</v>
          </cell>
          <cell r="G169" t="str">
            <v>肝癌术后  肝硬化  慢性乙肝（复诊）                                    ,肝细胞癌,肝恶性肿瘤,肝硬化</v>
          </cell>
          <cell r="H169">
            <v>9</v>
          </cell>
          <cell r="I169" t="str">
            <v>148</v>
          </cell>
          <cell r="J169" t="str">
            <v>47.5</v>
          </cell>
          <cell r="K169">
            <v>0</v>
          </cell>
          <cell r="L169">
            <v>0</v>
          </cell>
          <cell r="M169">
            <v>0</v>
          </cell>
          <cell r="N169">
            <v>0</v>
          </cell>
          <cell r="O169">
            <v>0</v>
          </cell>
          <cell r="P169">
            <v>1</v>
          </cell>
          <cell r="Q169">
            <v>0</v>
          </cell>
          <cell r="R169">
            <v>1</v>
          </cell>
          <cell r="S169">
            <v>147</v>
          </cell>
          <cell r="T169">
            <v>132</v>
          </cell>
          <cell r="U169">
            <v>0.43</v>
          </cell>
          <cell r="V169">
            <v>0.4</v>
          </cell>
          <cell r="W169">
            <v>83</v>
          </cell>
          <cell r="X169">
            <v>91</v>
          </cell>
          <cell r="Y169"/>
          <cell r="Z169"/>
          <cell r="AA169">
            <v>32.299999999999997</v>
          </cell>
          <cell r="AB169">
            <v>39.5</v>
          </cell>
          <cell r="AC169"/>
          <cell r="AD169"/>
          <cell r="AE169">
            <v>1.1000000000000001</v>
          </cell>
          <cell r="AF169">
            <v>1.32</v>
          </cell>
          <cell r="AG169"/>
          <cell r="AH169"/>
          <cell r="AI169">
            <v>16.7</v>
          </cell>
          <cell r="AJ169">
            <v>33.6</v>
          </cell>
          <cell r="AK169"/>
          <cell r="AL169"/>
          <cell r="AM169">
            <v>41.7</v>
          </cell>
          <cell r="AN169">
            <v>32.1</v>
          </cell>
          <cell r="AO169"/>
          <cell r="AP169"/>
          <cell r="AQ169">
            <v>130</v>
          </cell>
          <cell r="AR169">
            <v>167</v>
          </cell>
          <cell r="AS169"/>
          <cell r="AT169"/>
          <cell r="AU169">
            <v>192</v>
          </cell>
          <cell r="AV169">
            <v>254</v>
          </cell>
          <cell r="AW169"/>
          <cell r="AX169"/>
          <cell r="AY169">
            <v>81.349999999999994</v>
          </cell>
          <cell r="AZ169">
            <v>94.42</v>
          </cell>
          <cell r="BA169"/>
          <cell r="BB169"/>
          <cell r="BC169">
            <v>89</v>
          </cell>
          <cell r="BD169">
            <v>77</v>
          </cell>
          <cell r="BE169"/>
          <cell r="BF169"/>
          <cell r="BG169">
            <v>7.49</v>
          </cell>
          <cell r="BH169">
            <v>9.99</v>
          </cell>
          <cell r="BI169"/>
          <cell r="BJ169"/>
        </row>
        <row r="170">
          <cell r="A170">
            <v>34019471</v>
          </cell>
          <cell r="B170">
            <v>1</v>
          </cell>
          <cell r="C170" t="str">
            <v>右肝癌切除+中肝切除+左肝癌切除+胆囊切除+门静脉修补术</v>
          </cell>
          <cell r="D170">
            <v>34019471</v>
          </cell>
          <cell r="E170">
            <v>1</v>
          </cell>
          <cell r="F170" t="str">
            <v>46</v>
          </cell>
          <cell r="G170" t="str">
            <v>1.多灶肝细胞癌术后 CNLC分期 IIb</v>
          </cell>
          <cell r="H170">
            <v>9</v>
          </cell>
          <cell r="I170" t="str">
            <v>168</v>
          </cell>
          <cell r="J170" t="str">
            <v>75</v>
          </cell>
          <cell r="K170">
            <v>0</v>
          </cell>
          <cell r="L170">
            <v>0</v>
          </cell>
          <cell r="M170">
            <v>0</v>
          </cell>
          <cell r="N170">
            <v>0</v>
          </cell>
          <cell r="O170">
            <v>0</v>
          </cell>
          <cell r="P170">
            <v>1</v>
          </cell>
          <cell r="Q170">
            <v>0</v>
          </cell>
          <cell r="R170">
            <v>0</v>
          </cell>
          <cell r="S170">
            <v>125</v>
          </cell>
          <cell r="T170">
            <v>113</v>
          </cell>
          <cell r="U170">
            <v>0.42</v>
          </cell>
          <cell r="V170">
            <v>0.36</v>
          </cell>
          <cell r="W170">
            <v>237</v>
          </cell>
          <cell r="X170">
            <v>181</v>
          </cell>
          <cell r="Y170"/>
          <cell r="Z170">
            <v>151</v>
          </cell>
          <cell r="AA170">
            <v>29.3</v>
          </cell>
          <cell r="AB170">
            <v>28.5</v>
          </cell>
          <cell r="AC170"/>
          <cell r="AD170"/>
          <cell r="AE170">
            <v>0.94</v>
          </cell>
          <cell r="AF170">
            <v>1.1599999999999999</v>
          </cell>
          <cell r="AG170"/>
          <cell r="AH170"/>
          <cell r="AI170">
            <v>13.2</v>
          </cell>
          <cell r="AJ170">
            <v>21.2</v>
          </cell>
          <cell r="AK170"/>
          <cell r="AL170">
            <v>25.4</v>
          </cell>
          <cell r="AM170">
            <v>43.1</v>
          </cell>
          <cell r="AN170">
            <v>31.6</v>
          </cell>
          <cell r="AO170"/>
          <cell r="AP170">
            <v>35.5</v>
          </cell>
          <cell r="AQ170">
            <v>13</v>
          </cell>
          <cell r="AR170">
            <v>122</v>
          </cell>
          <cell r="AS170"/>
          <cell r="AT170">
            <v>59</v>
          </cell>
          <cell r="AU170">
            <v>19</v>
          </cell>
          <cell r="AV170">
            <v>147</v>
          </cell>
          <cell r="AW170"/>
          <cell r="AX170">
            <v>34</v>
          </cell>
          <cell r="AY170">
            <v>93.41</v>
          </cell>
          <cell r="AZ170">
            <v>97</v>
          </cell>
          <cell r="BA170"/>
          <cell r="BB170">
            <v>102.26</v>
          </cell>
          <cell r="BC170">
            <v>54</v>
          </cell>
          <cell r="BD170">
            <v>48</v>
          </cell>
          <cell r="BE170"/>
          <cell r="BF170">
            <v>41</v>
          </cell>
          <cell r="BG170">
            <v>4.3</v>
          </cell>
          <cell r="BH170">
            <v>3.6</v>
          </cell>
          <cell r="BI170"/>
          <cell r="BJ170">
            <v>1.5</v>
          </cell>
        </row>
        <row r="171">
          <cell r="A171">
            <v>1061076</v>
          </cell>
          <cell r="B171">
            <v>2</v>
          </cell>
          <cell r="C171" t="str">
            <v>探查+开腹右半肝切除+肝门胆管成形+中肝静脉修补+膈肌修补+大网膜病损切除术</v>
          </cell>
          <cell r="D171">
            <v>1061076</v>
          </cell>
          <cell r="E171">
            <v>2</v>
          </cell>
          <cell r="F171" t="str">
            <v>71</v>
          </cell>
          <cell r="G171" t="str">
            <v>1.恶性肿瘤化疗；2.恶性肿瘤靶向治疗；3.肝混合性肝细胞癌-胆管细胞癌术后肝内、下腔静脉后淋巴结转移、肺转移；4.肝硬化门脉高压；5.肝囊肿；6.双肾多发囊肿；7.乙肝（复治）</v>
          </cell>
          <cell r="H171">
            <v>9</v>
          </cell>
          <cell r="I171" t="str">
            <v>158</v>
          </cell>
          <cell r="J171" t="str">
            <v>55</v>
          </cell>
          <cell r="K171">
            <v>0</v>
          </cell>
          <cell r="L171">
            <v>0</v>
          </cell>
          <cell r="M171">
            <v>0</v>
          </cell>
          <cell r="N171">
            <v>0</v>
          </cell>
          <cell r="O171">
            <v>0</v>
          </cell>
          <cell r="P171">
            <v>1</v>
          </cell>
          <cell r="Q171">
            <v>0</v>
          </cell>
          <cell r="R171">
            <v>1</v>
          </cell>
          <cell r="S171">
            <v>152</v>
          </cell>
          <cell r="T171">
            <v>107</v>
          </cell>
          <cell r="U171">
            <v>0.47</v>
          </cell>
          <cell r="V171">
            <v>0.34</v>
          </cell>
          <cell r="W171">
            <v>192</v>
          </cell>
          <cell r="X171">
            <v>178</v>
          </cell>
          <cell r="Y171"/>
          <cell r="Z171"/>
          <cell r="AA171">
            <v>29.9</v>
          </cell>
          <cell r="AB171">
            <v>28.6</v>
          </cell>
          <cell r="AC171"/>
          <cell r="AD171"/>
          <cell r="AE171">
            <v>1.07</v>
          </cell>
          <cell r="AF171">
            <v>1.33</v>
          </cell>
          <cell r="AG171"/>
          <cell r="AH171"/>
          <cell r="AI171">
            <v>23.1</v>
          </cell>
          <cell r="AJ171">
            <v>19.7</v>
          </cell>
          <cell r="AK171"/>
          <cell r="AL171"/>
          <cell r="AM171">
            <v>47.8</v>
          </cell>
          <cell r="AN171">
            <v>24.9</v>
          </cell>
          <cell r="AO171"/>
          <cell r="AP171"/>
          <cell r="AQ171">
            <v>14</v>
          </cell>
          <cell r="AR171">
            <v>176</v>
          </cell>
          <cell r="AS171"/>
          <cell r="AT171"/>
          <cell r="AU171">
            <v>18</v>
          </cell>
          <cell r="AV171">
            <v>178</v>
          </cell>
          <cell r="AW171"/>
          <cell r="AX171"/>
          <cell r="AY171">
            <v>99.66</v>
          </cell>
          <cell r="AZ171">
            <v>99.66</v>
          </cell>
          <cell r="BA171"/>
          <cell r="BB171"/>
          <cell r="BC171">
            <v>86</v>
          </cell>
          <cell r="BD171">
            <v>86</v>
          </cell>
          <cell r="BE171"/>
          <cell r="BF171"/>
          <cell r="BG171">
            <v>5</v>
          </cell>
          <cell r="BH171">
            <v>4.7</v>
          </cell>
          <cell r="BI171"/>
          <cell r="BJ171"/>
        </row>
        <row r="172">
          <cell r="A172">
            <v>20000895</v>
          </cell>
          <cell r="B172">
            <v>2</v>
          </cell>
          <cell r="C172" t="str">
            <v>右半肝切除+胆囊切除+中肝静脉修补+下腔静脉修补术</v>
          </cell>
          <cell r="D172">
            <v>20000895</v>
          </cell>
          <cell r="E172">
            <v>1</v>
          </cell>
          <cell r="F172" t="str">
            <v>52</v>
          </cell>
          <cell r="G172" t="str">
            <v>肝癌术后复发  慢性乙肝（复诊）  肝硬化                                    ,肝占位性病变,肝恶性肿瘤,肝硬化</v>
          </cell>
          <cell r="H172">
            <v>9</v>
          </cell>
          <cell r="I172" t="str">
            <v>165</v>
          </cell>
          <cell r="J172" t="str">
            <v>75</v>
          </cell>
          <cell r="K172">
            <v>0</v>
          </cell>
          <cell r="L172">
            <v>0</v>
          </cell>
          <cell r="M172">
            <v>0</v>
          </cell>
          <cell r="N172">
            <v>0</v>
          </cell>
          <cell r="O172">
            <v>0</v>
          </cell>
          <cell r="P172">
            <v>1</v>
          </cell>
          <cell r="Q172">
            <v>0</v>
          </cell>
          <cell r="R172">
            <v>1</v>
          </cell>
          <cell r="S172">
            <v>142</v>
          </cell>
          <cell r="T172">
            <v>134</v>
          </cell>
          <cell r="U172">
            <v>0.44</v>
          </cell>
          <cell r="V172">
            <v>0.41</v>
          </cell>
          <cell r="W172">
            <v>111</v>
          </cell>
          <cell r="X172">
            <v>97</v>
          </cell>
          <cell r="Y172"/>
          <cell r="Z172">
            <v>88</v>
          </cell>
          <cell r="AA172">
            <v>24.6</v>
          </cell>
          <cell r="AB172">
            <v>24.8</v>
          </cell>
          <cell r="AC172"/>
          <cell r="AD172"/>
          <cell r="AE172">
            <v>1.06</v>
          </cell>
          <cell r="AF172">
            <v>1.08</v>
          </cell>
          <cell r="AG172"/>
          <cell r="AH172"/>
          <cell r="AI172">
            <v>14.9</v>
          </cell>
          <cell r="AJ172">
            <v>19.3</v>
          </cell>
          <cell r="AK172"/>
          <cell r="AL172">
            <v>19.100000000000001</v>
          </cell>
          <cell r="AM172">
            <v>40.5</v>
          </cell>
          <cell r="AN172">
            <v>29.1</v>
          </cell>
          <cell r="AO172"/>
          <cell r="AP172">
            <v>35</v>
          </cell>
          <cell r="AQ172">
            <v>27</v>
          </cell>
          <cell r="AR172">
            <v>87</v>
          </cell>
          <cell r="AS172"/>
          <cell r="AT172">
            <v>69</v>
          </cell>
          <cell r="AU172">
            <v>23</v>
          </cell>
          <cell r="AV172">
            <v>90</v>
          </cell>
          <cell r="AW172"/>
          <cell r="AX172">
            <v>48</v>
          </cell>
          <cell r="AY172">
            <v>80.84</v>
          </cell>
          <cell r="AZ172">
            <v>86.86</v>
          </cell>
          <cell r="BA172"/>
          <cell r="BB172">
            <v>86.38</v>
          </cell>
          <cell r="BC172">
            <v>82</v>
          </cell>
          <cell r="BD172">
            <v>73</v>
          </cell>
          <cell r="BE172"/>
          <cell r="BF172">
            <v>74</v>
          </cell>
          <cell r="BG172">
            <v>5.5</v>
          </cell>
          <cell r="BH172">
            <v>3.6</v>
          </cell>
          <cell r="BI172"/>
          <cell r="BJ172">
            <v>3</v>
          </cell>
        </row>
        <row r="173">
          <cell r="A173">
            <v>6840498</v>
          </cell>
          <cell r="B173">
            <v>1</v>
          </cell>
          <cell r="C173" t="str">
            <v>中肝切除+胆囊切除+门静脉修补+腔静脉修补术</v>
          </cell>
          <cell r="D173">
            <v>6840498</v>
          </cell>
          <cell r="E173">
            <v>1</v>
          </cell>
          <cell r="F173" t="str">
            <v>55</v>
          </cell>
          <cell r="G173" t="str">
            <v>1.肝癌术后复发（CNLC 分期 IIIa）；2.肝动脉化疗栓塞术后；3.胆囊切除术后；4.慢性乙型病毒性肝炎（复治）；5.肝囊肿。</v>
          </cell>
          <cell r="H173">
            <v>8</v>
          </cell>
          <cell r="I173" t="str">
            <v>168</v>
          </cell>
          <cell r="J173" t="str">
            <v>56</v>
          </cell>
          <cell r="K173">
            <v>0</v>
          </cell>
          <cell r="L173">
            <v>0</v>
          </cell>
          <cell r="M173">
            <v>0</v>
          </cell>
          <cell r="N173">
            <v>0</v>
          </cell>
          <cell r="O173">
            <v>0</v>
          </cell>
          <cell r="P173">
            <v>1</v>
          </cell>
          <cell r="Q173">
            <v>0</v>
          </cell>
          <cell r="R173">
            <v>0</v>
          </cell>
          <cell r="S173">
            <v>138</v>
          </cell>
          <cell r="T173">
            <v>113</v>
          </cell>
          <cell r="U173">
            <v>0.42</v>
          </cell>
          <cell r="V173">
            <v>0.34</v>
          </cell>
          <cell r="W173">
            <v>138</v>
          </cell>
          <cell r="X173">
            <v>168</v>
          </cell>
          <cell r="Y173"/>
          <cell r="Z173">
            <v>109</v>
          </cell>
          <cell r="AA173">
            <v>30.1</v>
          </cell>
          <cell r="AB173">
            <v>27.5</v>
          </cell>
          <cell r="AC173"/>
          <cell r="AD173"/>
          <cell r="AE173">
            <v>0.99</v>
          </cell>
          <cell r="AF173">
            <v>1.36</v>
          </cell>
          <cell r="AG173"/>
          <cell r="AH173"/>
          <cell r="AI173">
            <v>11.7</v>
          </cell>
          <cell r="AJ173">
            <v>18.399999999999999</v>
          </cell>
          <cell r="AK173"/>
          <cell r="AL173">
            <v>22.8</v>
          </cell>
          <cell r="AM173">
            <v>42.8</v>
          </cell>
          <cell r="AN173">
            <v>28.5</v>
          </cell>
          <cell r="AO173"/>
          <cell r="AP173">
            <v>29.5</v>
          </cell>
          <cell r="AQ173">
            <v>59</v>
          </cell>
          <cell r="AR173">
            <v>153</v>
          </cell>
          <cell r="AS173"/>
          <cell r="AT173">
            <v>114</v>
          </cell>
          <cell r="AU173">
            <v>120</v>
          </cell>
          <cell r="AV173">
            <v>377</v>
          </cell>
          <cell r="AW173"/>
          <cell r="AX173">
            <v>121</v>
          </cell>
          <cell r="AY173">
            <v>93.51</v>
          </cell>
          <cell r="AZ173">
            <v>107.89</v>
          </cell>
          <cell r="BA173"/>
          <cell r="BB173">
            <v>105.7</v>
          </cell>
          <cell r="BC173">
            <v>65</v>
          </cell>
          <cell r="BD173">
            <v>48</v>
          </cell>
          <cell r="BE173"/>
          <cell r="BF173">
            <v>50</v>
          </cell>
          <cell r="BG173">
            <v>4.3</v>
          </cell>
          <cell r="BH173">
            <v>6.2</v>
          </cell>
          <cell r="BI173"/>
          <cell r="BJ173">
            <v>4.0999999999999996</v>
          </cell>
        </row>
        <row r="174">
          <cell r="A174">
            <v>16975680</v>
          </cell>
          <cell r="B174">
            <v>1</v>
          </cell>
          <cell r="C174" t="str">
            <v>中肝切除+胆囊切除+腔静脉修补+膈肌修补+肠粘连松解术</v>
          </cell>
          <cell r="D174">
            <v>16975680</v>
          </cell>
          <cell r="E174">
            <v>1</v>
          </cell>
          <cell r="F174" t="str">
            <v>63</v>
          </cell>
          <cell r="G174" t="str">
            <v>1.直肠溃疡型中分化腺癌术后（pT4aN1M0）化疗后肝转移术后（IV期）2.化疗后骨髓移植(II度白细胞、中性粒细胞减少)</v>
          </cell>
          <cell r="H174">
            <v>8</v>
          </cell>
          <cell r="I174" t="str">
            <v>160</v>
          </cell>
          <cell r="J174" t="str">
            <v>54</v>
          </cell>
          <cell r="K174">
            <v>0</v>
          </cell>
          <cell r="L174">
            <v>0</v>
          </cell>
          <cell r="M174">
            <v>0</v>
          </cell>
          <cell r="N174">
            <v>0</v>
          </cell>
          <cell r="O174">
            <v>0</v>
          </cell>
          <cell r="P174">
            <v>0</v>
          </cell>
          <cell r="Q174">
            <v>0</v>
          </cell>
          <cell r="R174">
            <v>0</v>
          </cell>
          <cell r="S174">
            <v>139</v>
          </cell>
          <cell r="T174">
            <v>117</v>
          </cell>
          <cell r="U174">
            <v>0.42</v>
          </cell>
          <cell r="V174">
            <v>0.36</v>
          </cell>
          <cell r="W174">
            <v>261</v>
          </cell>
          <cell r="X174">
            <v>2448</v>
          </cell>
          <cell r="Y174">
            <v>209</v>
          </cell>
          <cell r="Z174">
            <v>154</v>
          </cell>
          <cell r="AA174">
            <v>33.9</v>
          </cell>
          <cell r="AB174">
            <v>35.6</v>
          </cell>
          <cell r="AC174">
            <v>35.6</v>
          </cell>
          <cell r="AD174">
            <v>34.700000000000003</v>
          </cell>
          <cell r="AE174">
            <v>1.29</v>
          </cell>
          <cell r="AF174">
            <v>1.45</v>
          </cell>
          <cell r="AG174">
            <v>1.73</v>
          </cell>
          <cell r="AH174">
            <v>1.25</v>
          </cell>
          <cell r="AI174">
            <v>108.7</v>
          </cell>
          <cell r="AJ174">
            <v>105.7</v>
          </cell>
          <cell r="AK174">
            <v>120.4</v>
          </cell>
          <cell r="AL174">
            <v>78.900000000000006</v>
          </cell>
          <cell r="AM174">
            <v>36</v>
          </cell>
          <cell r="AN174">
            <v>25.4</v>
          </cell>
          <cell r="AO174">
            <v>34.1</v>
          </cell>
          <cell r="AP174">
            <v>31.8</v>
          </cell>
          <cell r="AQ174">
            <v>304</v>
          </cell>
          <cell r="AR174">
            <v>388</v>
          </cell>
          <cell r="AS174">
            <v>381</v>
          </cell>
          <cell r="AT174">
            <v>344</v>
          </cell>
          <cell r="AU174">
            <v>268</v>
          </cell>
          <cell r="AV174">
            <v>447</v>
          </cell>
          <cell r="AW174">
            <v>429</v>
          </cell>
          <cell r="AX174">
            <v>358</v>
          </cell>
          <cell r="AY174">
            <v>107.66</v>
          </cell>
          <cell r="AZ174">
            <v>109.87</v>
          </cell>
          <cell r="BA174">
            <v>92.32</v>
          </cell>
          <cell r="BB174">
            <v>112.26</v>
          </cell>
          <cell r="BC174">
            <v>62</v>
          </cell>
          <cell r="BD174">
            <v>59</v>
          </cell>
          <cell r="BE174">
            <v>83</v>
          </cell>
          <cell r="BF174">
            <v>79</v>
          </cell>
          <cell r="BG174">
            <v>4.5</v>
          </cell>
          <cell r="BH174">
            <v>4.5</v>
          </cell>
          <cell r="BI174">
            <v>6.1</v>
          </cell>
          <cell r="BJ174">
            <v>6.5</v>
          </cell>
        </row>
        <row r="175">
          <cell r="A175">
            <v>17768317</v>
          </cell>
          <cell r="B175">
            <v>1</v>
          </cell>
          <cell r="C175" t="str">
            <v>中肝切除+胆囊切除+膈肌修补+肝门部胆管成形</v>
          </cell>
          <cell r="D175">
            <v>17768317</v>
          </cell>
          <cell r="E175">
            <v>2</v>
          </cell>
          <cell r="F175" t="str">
            <v>19</v>
          </cell>
          <cell r="G175" t="str">
            <v>肝细粒棘球蚴病（复治）                                        ,肝肿瘤</v>
          </cell>
          <cell r="H175">
            <v>8</v>
          </cell>
          <cell r="I175" t="str">
            <v>158</v>
          </cell>
          <cell r="J175" t="str">
            <v>52</v>
          </cell>
          <cell r="K175">
            <v>0</v>
          </cell>
          <cell r="L175">
            <v>0</v>
          </cell>
          <cell r="M175">
            <v>0</v>
          </cell>
          <cell r="N175">
            <v>0</v>
          </cell>
          <cell r="O175">
            <v>0</v>
          </cell>
          <cell r="P175">
            <v>0</v>
          </cell>
          <cell r="Q175">
            <v>0</v>
          </cell>
          <cell r="R175">
            <v>0</v>
          </cell>
          <cell r="S175">
            <v>138</v>
          </cell>
          <cell r="T175">
            <v>112</v>
          </cell>
          <cell r="U175">
            <v>0.43</v>
          </cell>
          <cell r="V175">
            <v>0.36</v>
          </cell>
          <cell r="W175">
            <v>141</v>
          </cell>
          <cell r="X175">
            <v>100</v>
          </cell>
          <cell r="Y175">
            <v>77</v>
          </cell>
          <cell r="Z175">
            <v>76</v>
          </cell>
          <cell r="AA175">
            <v>26.8</v>
          </cell>
          <cell r="AB175">
            <v>31.2</v>
          </cell>
          <cell r="AC175">
            <v>34.200000000000003</v>
          </cell>
          <cell r="AD175">
            <v>29.6</v>
          </cell>
          <cell r="AE175">
            <v>0.97</v>
          </cell>
          <cell r="AF175">
            <v>1.21</v>
          </cell>
          <cell r="AG175">
            <v>1.22</v>
          </cell>
          <cell r="AH175">
            <v>1.1399999999999999</v>
          </cell>
          <cell r="AI175">
            <v>12.5</v>
          </cell>
          <cell r="AJ175">
            <v>17.899999999999999</v>
          </cell>
          <cell r="AK175">
            <v>15.8</v>
          </cell>
          <cell r="AL175">
            <v>18</v>
          </cell>
          <cell r="AM175">
            <v>48.9</v>
          </cell>
          <cell r="AN175">
            <v>25.8</v>
          </cell>
          <cell r="AO175">
            <v>31.5</v>
          </cell>
          <cell r="AP175">
            <v>38.4</v>
          </cell>
          <cell r="AQ175">
            <v>14</v>
          </cell>
          <cell r="AR175">
            <v>266</v>
          </cell>
          <cell r="AS175">
            <v>263</v>
          </cell>
          <cell r="AT175">
            <v>173</v>
          </cell>
          <cell r="AU175">
            <v>20</v>
          </cell>
          <cell r="AV175">
            <v>382</v>
          </cell>
          <cell r="AW175">
            <v>227</v>
          </cell>
          <cell r="AX175">
            <v>74</v>
          </cell>
          <cell r="AY175">
            <v>90.74</v>
          </cell>
          <cell r="AZ175">
            <v>93.11</v>
          </cell>
          <cell r="BA175">
            <v>91.31</v>
          </cell>
          <cell r="BB175">
            <v>95.76</v>
          </cell>
          <cell r="BC175">
            <v>53</v>
          </cell>
          <cell r="BD175">
            <v>49</v>
          </cell>
          <cell r="BE175">
            <v>52</v>
          </cell>
          <cell r="BF175">
            <v>45</v>
          </cell>
          <cell r="BG175">
            <v>5.9</v>
          </cell>
          <cell r="BH175">
            <v>5.9</v>
          </cell>
          <cell r="BI175">
            <v>6.6</v>
          </cell>
          <cell r="BJ175">
            <v>8.3000000000000007</v>
          </cell>
        </row>
        <row r="176">
          <cell r="A176">
            <v>17854939</v>
          </cell>
          <cell r="B176">
            <v>1</v>
          </cell>
          <cell r="C176" t="str">
            <v>不规则左半肝切除，膈肌修补，肠粘连松解</v>
          </cell>
          <cell r="D176">
            <v>17854939</v>
          </cell>
          <cell r="E176">
            <v>1</v>
          </cell>
          <cell r="F176" t="str">
            <v>60</v>
          </cell>
          <cell r="G176" t="str">
            <v>1.肝肿瘤：直肠癌肝转移？ 、2.直肠癌术后 、3.肝部分切除术后,</v>
          </cell>
          <cell r="H176">
            <v>8</v>
          </cell>
          <cell r="I176" t="str">
            <v>155</v>
          </cell>
          <cell r="J176" t="str">
            <v>52</v>
          </cell>
          <cell r="K176">
            <v>0</v>
          </cell>
          <cell r="L176">
            <v>0</v>
          </cell>
          <cell r="M176">
            <v>0</v>
          </cell>
          <cell r="N176">
            <v>0</v>
          </cell>
          <cell r="O176">
            <v>0</v>
          </cell>
          <cell r="P176">
            <v>0</v>
          </cell>
          <cell r="Q176">
            <v>0</v>
          </cell>
          <cell r="R176">
            <v>0</v>
          </cell>
          <cell r="S176">
            <v>103</v>
          </cell>
          <cell r="T176">
            <v>102</v>
          </cell>
          <cell r="U176">
            <v>0.34</v>
          </cell>
          <cell r="V176">
            <v>0.33</v>
          </cell>
          <cell r="W176">
            <v>270</v>
          </cell>
          <cell r="X176">
            <v>2323</v>
          </cell>
          <cell r="Y176">
            <v>231</v>
          </cell>
          <cell r="Z176">
            <v>221</v>
          </cell>
          <cell r="AA176">
            <v>29</v>
          </cell>
          <cell r="AB176">
            <v>30</v>
          </cell>
          <cell r="AC176"/>
          <cell r="AD176"/>
          <cell r="AE176">
            <v>0.97</v>
          </cell>
          <cell r="AF176">
            <v>1.22</v>
          </cell>
          <cell r="AG176"/>
          <cell r="AH176"/>
          <cell r="AI176">
            <v>6.4</v>
          </cell>
          <cell r="AJ176">
            <v>22.8</v>
          </cell>
          <cell r="AK176">
            <v>31.4</v>
          </cell>
          <cell r="AL176">
            <v>31.3</v>
          </cell>
          <cell r="AM176">
            <v>44.5</v>
          </cell>
          <cell r="AN176">
            <v>32.4</v>
          </cell>
          <cell r="AO176">
            <v>34.700000000000003</v>
          </cell>
          <cell r="AP176">
            <v>31.3</v>
          </cell>
          <cell r="AQ176">
            <v>8</v>
          </cell>
          <cell r="AR176">
            <v>60</v>
          </cell>
          <cell r="AS176">
            <v>57</v>
          </cell>
          <cell r="AT176">
            <v>39</v>
          </cell>
          <cell r="AU176">
            <v>20</v>
          </cell>
          <cell r="AV176">
            <v>223</v>
          </cell>
          <cell r="AW176">
            <v>138</v>
          </cell>
          <cell r="AX176">
            <v>64</v>
          </cell>
          <cell r="AY176">
            <v>97.98</v>
          </cell>
          <cell r="AZ176">
            <v>103.15</v>
          </cell>
          <cell r="BA176">
            <v>104.6</v>
          </cell>
          <cell r="BB176">
            <v>106.91</v>
          </cell>
          <cell r="BC176">
            <v>68</v>
          </cell>
          <cell r="BD176">
            <v>60</v>
          </cell>
          <cell r="BE176">
            <v>58</v>
          </cell>
          <cell r="BF176">
            <v>55</v>
          </cell>
          <cell r="BG176">
            <v>4.5999999999999996</v>
          </cell>
          <cell r="BH176">
            <v>3.1</v>
          </cell>
          <cell r="BI176">
            <v>1.6</v>
          </cell>
          <cell r="BJ176">
            <v>2.2000000000000002</v>
          </cell>
        </row>
        <row r="177">
          <cell r="A177">
            <v>18488331</v>
          </cell>
          <cell r="B177">
            <v>1</v>
          </cell>
          <cell r="C177" t="str">
            <v>左半肝切除+下腔静脉缝合+门静脉修复+膈肌修补术</v>
          </cell>
          <cell r="D177">
            <v>18488331</v>
          </cell>
          <cell r="E177">
            <v>1</v>
          </cell>
          <cell r="F177" t="str">
            <v>31</v>
          </cell>
          <cell r="G177" t="str">
            <v>细菌性肝脓肿  糖尿病                                      ,肝占位性病变</v>
          </cell>
          <cell r="H177">
            <v>8</v>
          </cell>
          <cell r="I177">
            <v>162</v>
          </cell>
          <cell r="J177" t="str">
            <v>75</v>
          </cell>
          <cell r="K177">
            <v>0</v>
          </cell>
          <cell r="L177">
            <v>1</v>
          </cell>
          <cell r="M177">
            <v>0</v>
          </cell>
          <cell r="N177">
            <v>0</v>
          </cell>
          <cell r="O177">
            <v>0</v>
          </cell>
          <cell r="P177">
            <v>0</v>
          </cell>
          <cell r="Q177">
            <v>0</v>
          </cell>
          <cell r="R177">
            <v>0</v>
          </cell>
          <cell r="S177">
            <v>166</v>
          </cell>
          <cell r="T177">
            <v>159</v>
          </cell>
          <cell r="U177">
            <v>0.51</v>
          </cell>
          <cell r="V177">
            <v>0.48</v>
          </cell>
          <cell r="W177">
            <v>195</v>
          </cell>
          <cell r="X177">
            <v>129</v>
          </cell>
          <cell r="Y177">
            <v>122</v>
          </cell>
          <cell r="Z177">
            <v>128</v>
          </cell>
          <cell r="AA177">
            <v>33.5</v>
          </cell>
          <cell r="AB177"/>
          <cell r="AC177">
            <v>38.6</v>
          </cell>
          <cell r="AD177">
            <v>33.5</v>
          </cell>
          <cell r="AE177">
            <v>1.08</v>
          </cell>
          <cell r="AF177"/>
          <cell r="AG177">
            <v>1.48</v>
          </cell>
          <cell r="AH177">
            <v>1.27</v>
          </cell>
          <cell r="AI177">
            <v>10.8</v>
          </cell>
          <cell r="AJ177">
            <v>22.8</v>
          </cell>
          <cell r="AK177">
            <v>25</v>
          </cell>
          <cell r="AL177">
            <v>33.299999999999997</v>
          </cell>
          <cell r="AM177">
            <v>48.1</v>
          </cell>
          <cell r="AN177">
            <v>31.6</v>
          </cell>
          <cell r="AO177">
            <v>33</v>
          </cell>
          <cell r="AP177">
            <v>34.299999999999997</v>
          </cell>
          <cell r="AQ177">
            <v>51</v>
          </cell>
          <cell r="AR177">
            <v>381</v>
          </cell>
          <cell r="AS177">
            <v>462</v>
          </cell>
          <cell r="AT177">
            <v>339</v>
          </cell>
          <cell r="AU177">
            <v>29</v>
          </cell>
          <cell r="AV177">
            <v>274</v>
          </cell>
          <cell r="AW177">
            <v>226</v>
          </cell>
          <cell r="AX177">
            <v>124</v>
          </cell>
          <cell r="AY177">
            <v>107.7</v>
          </cell>
          <cell r="AZ177">
            <v>103.23</v>
          </cell>
          <cell r="BA177">
            <v>119.15</v>
          </cell>
          <cell r="BB177">
            <v>117.84</v>
          </cell>
          <cell r="BC177">
            <v>84</v>
          </cell>
          <cell r="BD177">
            <v>87</v>
          </cell>
          <cell r="BE177">
            <v>73</v>
          </cell>
          <cell r="BF177">
            <v>75</v>
          </cell>
          <cell r="BG177">
            <v>3.6</v>
          </cell>
          <cell r="BH177">
            <v>2.9</v>
          </cell>
          <cell r="BI177">
            <v>1.8</v>
          </cell>
          <cell r="BJ177">
            <v>2.2000000000000002</v>
          </cell>
        </row>
        <row r="178">
          <cell r="A178">
            <v>18750913</v>
          </cell>
          <cell r="B178">
            <v>1</v>
          </cell>
          <cell r="C178" t="str">
            <v>左半肝切除，胆囊切除术，门静脉肝静脉修补，肝门部胆管成形，膈肌修补，肠粘连松解术</v>
          </cell>
          <cell r="D178">
            <v>18750913</v>
          </cell>
          <cell r="E178">
            <v>2</v>
          </cell>
          <cell r="F178" t="str">
            <v>48</v>
          </cell>
          <cell r="G178" t="str">
            <v>肝细粒棘球绦虫感染  肠粘连性狭窄                                      ,肝占位性病变</v>
          </cell>
          <cell r="H178">
            <v>8</v>
          </cell>
          <cell r="I178" t="str">
            <v>163</v>
          </cell>
          <cell r="J178" t="str">
            <v>47</v>
          </cell>
          <cell r="K178">
            <v>0</v>
          </cell>
          <cell r="L178">
            <v>0</v>
          </cell>
          <cell r="M178">
            <v>0</v>
          </cell>
          <cell r="N178">
            <v>0</v>
          </cell>
          <cell r="O178">
            <v>0</v>
          </cell>
          <cell r="P178">
            <v>0</v>
          </cell>
          <cell r="Q178">
            <v>0</v>
          </cell>
          <cell r="R178">
            <v>0</v>
          </cell>
          <cell r="S178">
            <v>138</v>
          </cell>
          <cell r="T178">
            <v>118</v>
          </cell>
          <cell r="U178">
            <v>0.42</v>
          </cell>
          <cell r="V178">
            <v>0.36</v>
          </cell>
          <cell r="W178">
            <v>64</v>
          </cell>
          <cell r="X178">
            <v>63</v>
          </cell>
          <cell r="Y178">
            <v>68</v>
          </cell>
          <cell r="Z178">
            <v>73</v>
          </cell>
          <cell r="AA178">
            <v>29.9</v>
          </cell>
          <cell r="AB178">
            <v>30.2</v>
          </cell>
          <cell r="AC178">
            <v>34</v>
          </cell>
          <cell r="AD178">
            <v>30.2</v>
          </cell>
          <cell r="AE178">
            <v>1.1299999999999999</v>
          </cell>
          <cell r="AF178">
            <v>1.49</v>
          </cell>
          <cell r="AG178">
            <v>1.45</v>
          </cell>
          <cell r="AH178">
            <v>1.19</v>
          </cell>
          <cell r="AI178">
            <v>25.6</v>
          </cell>
          <cell r="AJ178">
            <v>42.6</v>
          </cell>
          <cell r="AK178">
            <v>30.8</v>
          </cell>
          <cell r="AL178">
            <v>28.8</v>
          </cell>
          <cell r="AM178">
            <v>51.4</v>
          </cell>
          <cell r="AN178">
            <v>31.7</v>
          </cell>
          <cell r="AO178">
            <v>34.4</v>
          </cell>
          <cell r="AP178">
            <v>34.5</v>
          </cell>
          <cell r="AQ178">
            <v>39</v>
          </cell>
          <cell r="AR178">
            <v>505</v>
          </cell>
          <cell r="AS178">
            <v>463</v>
          </cell>
          <cell r="AT178">
            <v>326</v>
          </cell>
          <cell r="AU178">
            <v>35</v>
          </cell>
          <cell r="AV178">
            <v>316</v>
          </cell>
          <cell r="AW178">
            <v>188</v>
          </cell>
          <cell r="AX178">
            <v>97</v>
          </cell>
          <cell r="AY178">
            <v>112.76</v>
          </cell>
          <cell r="AZ178">
            <v>114.87</v>
          </cell>
          <cell r="BA178">
            <v>117.91</v>
          </cell>
          <cell r="BB178">
            <v>118.71</v>
          </cell>
          <cell r="BC178">
            <v>68</v>
          </cell>
          <cell r="BD178">
            <v>65</v>
          </cell>
          <cell r="BE178">
            <v>61</v>
          </cell>
          <cell r="BF178">
            <v>60</v>
          </cell>
          <cell r="BG178">
            <v>5</v>
          </cell>
          <cell r="BH178">
            <v>4</v>
          </cell>
          <cell r="BI178">
            <v>3.7</v>
          </cell>
          <cell r="BJ178">
            <v>4.9000000000000004</v>
          </cell>
        </row>
        <row r="179">
          <cell r="A179">
            <v>19044022</v>
          </cell>
          <cell r="B179">
            <v>1</v>
          </cell>
          <cell r="C179" t="str">
            <v>中肝切除+腔静脉修补+膈肌修补术</v>
          </cell>
          <cell r="D179">
            <v>19044022</v>
          </cell>
          <cell r="E179">
            <v>1</v>
          </cell>
          <cell r="F179" t="str">
            <v>45</v>
          </cell>
          <cell r="G179" t="str">
            <v>肝癌术后  肝硬化  慢性乙肝（复诊）                                    ,肝细胞癌</v>
          </cell>
          <cell r="H179">
            <v>8</v>
          </cell>
          <cell r="I179" t="str">
            <v>172</v>
          </cell>
          <cell r="J179" t="str">
            <v>65</v>
          </cell>
          <cell r="K179">
            <v>0</v>
          </cell>
          <cell r="L179">
            <v>0</v>
          </cell>
          <cell r="M179">
            <v>0</v>
          </cell>
          <cell r="N179">
            <v>0</v>
          </cell>
          <cell r="O179">
            <v>0</v>
          </cell>
          <cell r="P179">
            <v>1</v>
          </cell>
          <cell r="Q179">
            <v>0</v>
          </cell>
          <cell r="R179">
            <v>1</v>
          </cell>
          <cell r="S179">
            <v>156</v>
          </cell>
          <cell r="T179">
            <v>142</v>
          </cell>
          <cell r="U179">
            <v>0.46</v>
          </cell>
          <cell r="V179">
            <v>0.43</v>
          </cell>
          <cell r="W179">
            <v>288</v>
          </cell>
          <cell r="X179">
            <v>213</v>
          </cell>
          <cell r="Y179"/>
          <cell r="Z179"/>
          <cell r="AA179">
            <v>28.4</v>
          </cell>
          <cell r="AB179">
            <v>35.6</v>
          </cell>
          <cell r="AC179"/>
          <cell r="AD179"/>
          <cell r="AE179">
            <v>0.96</v>
          </cell>
          <cell r="AF179">
            <v>1.06</v>
          </cell>
          <cell r="AG179"/>
          <cell r="AH179"/>
          <cell r="AI179">
            <v>11.7</v>
          </cell>
          <cell r="AJ179">
            <v>21.1</v>
          </cell>
          <cell r="AK179"/>
          <cell r="AL179"/>
          <cell r="AM179">
            <v>45.5</v>
          </cell>
          <cell r="AN179">
            <v>29.4</v>
          </cell>
          <cell r="AO179"/>
          <cell r="AP179"/>
          <cell r="AQ179">
            <v>67</v>
          </cell>
          <cell r="AR179">
            <v>130</v>
          </cell>
          <cell r="AS179"/>
          <cell r="AT179"/>
          <cell r="AU179">
            <v>35</v>
          </cell>
          <cell r="AV179">
            <v>146</v>
          </cell>
          <cell r="AW179"/>
          <cell r="AX179"/>
          <cell r="AY179">
            <v>95.42</v>
          </cell>
          <cell r="AZ179">
            <v>100.88</v>
          </cell>
          <cell r="BA179"/>
          <cell r="BB179"/>
          <cell r="BC179">
            <v>79</v>
          </cell>
          <cell r="BD179">
            <v>69</v>
          </cell>
          <cell r="BE179"/>
          <cell r="BF179"/>
          <cell r="BG179">
            <v>6.73</v>
          </cell>
          <cell r="BH179">
            <v>4.5999999999999996</v>
          </cell>
          <cell r="BI179"/>
          <cell r="BJ179"/>
        </row>
        <row r="180">
          <cell r="A180">
            <v>21053888</v>
          </cell>
          <cell r="B180">
            <v>1</v>
          </cell>
          <cell r="C180" t="str">
            <v>中肝切除+膈肌修补+腔静脉修补术</v>
          </cell>
          <cell r="D180">
            <v>21053888</v>
          </cell>
          <cell r="E180">
            <v>1</v>
          </cell>
          <cell r="F180" t="str">
            <v>36</v>
          </cell>
          <cell r="G180" t="str">
            <v>肝泡状棘球蚴病  乙肝后肝硬化  慢性活动性乙型病毒性肝炎（复治）                                    ,肝肿瘤</v>
          </cell>
          <cell r="H180">
            <v>8</v>
          </cell>
          <cell r="I180" t="str">
            <v>168</v>
          </cell>
          <cell r="J180" t="str">
            <v>55</v>
          </cell>
          <cell r="K180">
            <v>0</v>
          </cell>
          <cell r="L180">
            <v>0</v>
          </cell>
          <cell r="M180">
            <v>0</v>
          </cell>
          <cell r="N180">
            <v>0</v>
          </cell>
          <cell r="O180">
            <v>0</v>
          </cell>
          <cell r="P180">
            <v>1</v>
          </cell>
          <cell r="Q180">
            <v>0</v>
          </cell>
          <cell r="R180">
            <v>1</v>
          </cell>
          <cell r="S180">
            <v>126</v>
          </cell>
          <cell r="T180">
            <v>106</v>
          </cell>
          <cell r="U180">
            <v>0.39</v>
          </cell>
          <cell r="V180">
            <v>0.32</v>
          </cell>
          <cell r="W180">
            <v>157</v>
          </cell>
          <cell r="X180">
            <v>131</v>
          </cell>
          <cell r="Y180">
            <v>111</v>
          </cell>
          <cell r="Z180"/>
          <cell r="AA180">
            <v>26.2</v>
          </cell>
          <cell r="AB180">
            <v>31.8</v>
          </cell>
          <cell r="AC180">
            <v>37.200000000000003</v>
          </cell>
          <cell r="AD180"/>
          <cell r="AE180">
            <v>1.05</v>
          </cell>
          <cell r="AF180">
            <v>1.1200000000000001</v>
          </cell>
          <cell r="AG180">
            <v>1.1599999999999999</v>
          </cell>
          <cell r="AH180"/>
          <cell r="AI180">
            <v>10.1</v>
          </cell>
          <cell r="AJ180">
            <v>37.700000000000003</v>
          </cell>
          <cell r="AK180">
            <v>26.6</v>
          </cell>
          <cell r="AL180"/>
          <cell r="AM180">
            <v>44.2</v>
          </cell>
          <cell r="AN180">
            <v>35.6</v>
          </cell>
          <cell r="AO180">
            <v>36.200000000000003</v>
          </cell>
          <cell r="AP180"/>
          <cell r="AQ180">
            <v>32</v>
          </cell>
          <cell r="AR180">
            <v>600</v>
          </cell>
          <cell r="AS180">
            <v>436</v>
          </cell>
          <cell r="AT180"/>
          <cell r="AU180">
            <v>29</v>
          </cell>
          <cell r="AV180">
            <v>799</v>
          </cell>
          <cell r="AW180">
            <v>198</v>
          </cell>
          <cell r="AX180"/>
          <cell r="AY180">
            <v>78.489999999999995</v>
          </cell>
          <cell r="AZ180">
            <v>78.489999999999995</v>
          </cell>
          <cell r="BA180">
            <v>59.59</v>
          </cell>
          <cell r="BB180"/>
          <cell r="BC180">
            <v>86</v>
          </cell>
          <cell r="BD180">
            <v>86</v>
          </cell>
          <cell r="BE180">
            <v>108</v>
          </cell>
          <cell r="BF180"/>
          <cell r="BG180">
            <v>7.6</v>
          </cell>
          <cell r="BH180">
            <v>5.7</v>
          </cell>
          <cell r="BI180">
            <v>7.33</v>
          </cell>
          <cell r="BJ180"/>
        </row>
        <row r="181">
          <cell r="A181">
            <v>32644338</v>
          </cell>
          <cell r="B181">
            <v>1</v>
          </cell>
          <cell r="C181" t="str">
            <v>不规则右半肝切除+胆囊切除+门静脉修补术</v>
          </cell>
          <cell r="D181">
            <v>32644338</v>
          </cell>
          <cell r="E181">
            <v>2</v>
          </cell>
          <cell r="F181" t="str">
            <v>26</v>
          </cell>
          <cell r="G181" t="str">
            <v>肝包虫病,</v>
          </cell>
          <cell r="H181">
            <v>8</v>
          </cell>
          <cell r="I181" t="str">
            <v>170</v>
          </cell>
          <cell r="J181" t="str">
            <v>67</v>
          </cell>
          <cell r="K181">
            <v>0</v>
          </cell>
          <cell r="L181">
            <v>0</v>
          </cell>
          <cell r="M181">
            <v>0</v>
          </cell>
          <cell r="N181">
            <v>0</v>
          </cell>
          <cell r="O181">
            <v>0</v>
          </cell>
          <cell r="P181">
            <v>0</v>
          </cell>
          <cell r="Q181">
            <v>0</v>
          </cell>
          <cell r="R181">
            <v>0</v>
          </cell>
          <cell r="S181">
            <v>129</v>
          </cell>
          <cell r="T181">
            <v>105</v>
          </cell>
          <cell r="U181">
            <v>0.39</v>
          </cell>
          <cell r="V181">
            <v>0.31</v>
          </cell>
          <cell r="W181">
            <v>114</v>
          </cell>
          <cell r="X181">
            <v>124</v>
          </cell>
          <cell r="Y181"/>
          <cell r="Z181">
            <v>123</v>
          </cell>
          <cell r="AA181">
            <v>29.6</v>
          </cell>
          <cell r="AB181">
            <v>40.200000000000003</v>
          </cell>
          <cell r="AC181"/>
          <cell r="AD181"/>
          <cell r="AE181">
            <v>1.03</v>
          </cell>
          <cell r="AF181">
            <v>1.33</v>
          </cell>
          <cell r="AG181"/>
          <cell r="AH181"/>
          <cell r="AI181">
            <v>18.2</v>
          </cell>
          <cell r="AJ181">
            <v>31.1</v>
          </cell>
          <cell r="AK181"/>
          <cell r="AL181">
            <v>24.5</v>
          </cell>
          <cell r="AM181">
            <v>41.8</v>
          </cell>
          <cell r="AN181">
            <v>22.1</v>
          </cell>
          <cell r="AO181"/>
          <cell r="AP181">
            <v>27.7</v>
          </cell>
          <cell r="AQ181">
            <v>42</v>
          </cell>
          <cell r="AR181">
            <v>545</v>
          </cell>
          <cell r="AS181"/>
          <cell r="AT181">
            <v>181</v>
          </cell>
          <cell r="AU181">
            <v>136</v>
          </cell>
          <cell r="AV181">
            <v>1113</v>
          </cell>
          <cell r="AW181"/>
          <cell r="AX181">
            <v>94</v>
          </cell>
          <cell r="AY181">
            <v>86.64</v>
          </cell>
          <cell r="AZ181">
            <v>95.48</v>
          </cell>
          <cell r="BA181"/>
          <cell r="BB181">
            <v>92.98</v>
          </cell>
          <cell r="BC181">
            <v>76</v>
          </cell>
          <cell r="BD181">
            <v>60</v>
          </cell>
          <cell r="BE181"/>
          <cell r="BF181">
            <v>64</v>
          </cell>
          <cell r="BG181">
            <v>6.4</v>
          </cell>
          <cell r="BH181">
            <v>6.3</v>
          </cell>
          <cell r="BI181"/>
          <cell r="BJ181">
            <v>5.5</v>
          </cell>
        </row>
        <row r="182">
          <cell r="A182">
            <v>6906683</v>
          </cell>
          <cell r="B182">
            <v>2</v>
          </cell>
          <cell r="C182" t="str">
            <v>左三肝切除+胆囊切除+门静脉修补+腔静脉修补+右侧膈肌部分切除+胸腔闭式引流</v>
          </cell>
          <cell r="D182">
            <v>6906683</v>
          </cell>
          <cell r="E182">
            <v>2</v>
          </cell>
          <cell r="F182" t="str">
            <v>77</v>
          </cell>
          <cell r="G182" t="str">
            <v>肝转移瘤切除术后  肝错构瘤？  小肠平滑肌肉瘤扩大切除术后  肾囊肿                                  ,肝占位性病变,肝占位性病变</v>
          </cell>
          <cell r="H182">
            <v>8</v>
          </cell>
          <cell r="I182" t="str">
            <v>150</v>
          </cell>
          <cell r="J182" t="str">
            <v>52</v>
          </cell>
          <cell r="K182">
            <v>1</v>
          </cell>
          <cell r="L182">
            <v>0</v>
          </cell>
          <cell r="M182">
            <v>0</v>
          </cell>
          <cell r="N182">
            <v>0</v>
          </cell>
          <cell r="O182">
            <v>0</v>
          </cell>
          <cell r="P182">
            <v>0</v>
          </cell>
          <cell r="Q182">
            <v>0</v>
          </cell>
          <cell r="R182">
            <v>0</v>
          </cell>
          <cell r="S182">
            <v>160</v>
          </cell>
          <cell r="T182">
            <v>148</v>
          </cell>
          <cell r="U182">
            <v>0.48</v>
          </cell>
          <cell r="V182">
            <v>0.41</v>
          </cell>
          <cell r="W182">
            <v>138</v>
          </cell>
          <cell r="X182">
            <v>124</v>
          </cell>
          <cell r="Y182"/>
          <cell r="Z182">
            <v>82</v>
          </cell>
          <cell r="AA182">
            <v>29.6</v>
          </cell>
          <cell r="AB182">
            <v>35</v>
          </cell>
          <cell r="AC182"/>
          <cell r="AD182">
            <v>32.700000000000003</v>
          </cell>
          <cell r="AE182">
            <v>0.97</v>
          </cell>
          <cell r="AF182">
            <v>1.17</v>
          </cell>
          <cell r="AG182"/>
          <cell r="AH182">
            <v>1.06</v>
          </cell>
          <cell r="AI182">
            <v>11.2</v>
          </cell>
          <cell r="AJ182">
            <v>25.6</v>
          </cell>
          <cell r="AK182"/>
          <cell r="AL182">
            <v>19.3</v>
          </cell>
          <cell r="AM182">
            <v>47.3</v>
          </cell>
          <cell r="AN182">
            <v>32.700000000000003</v>
          </cell>
          <cell r="AO182"/>
          <cell r="AP182">
            <v>29.6</v>
          </cell>
          <cell r="AQ182">
            <v>20</v>
          </cell>
          <cell r="AR182">
            <v>282</v>
          </cell>
          <cell r="AS182"/>
          <cell r="AT182">
            <v>124</v>
          </cell>
          <cell r="AU182">
            <v>22</v>
          </cell>
          <cell r="AV182">
            <v>265</v>
          </cell>
          <cell r="AW182"/>
          <cell r="AX182">
            <v>46</v>
          </cell>
          <cell r="AY182">
            <v>102.42</v>
          </cell>
          <cell r="AZ182">
            <v>105.42</v>
          </cell>
          <cell r="BA182"/>
          <cell r="BB182">
            <v>107.88</v>
          </cell>
          <cell r="BC182">
            <v>59</v>
          </cell>
          <cell r="BD182">
            <v>55</v>
          </cell>
          <cell r="BE182"/>
          <cell r="BF182">
            <v>52</v>
          </cell>
          <cell r="BG182">
            <v>5</v>
          </cell>
          <cell r="BH182">
            <v>3.9</v>
          </cell>
          <cell r="BI182"/>
          <cell r="BJ182">
            <v>3.8</v>
          </cell>
        </row>
        <row r="183">
          <cell r="A183">
            <v>19388740</v>
          </cell>
          <cell r="B183">
            <v>2</v>
          </cell>
          <cell r="C183" t="str">
            <v>中肝切除+胆囊切除+门静脉修复</v>
          </cell>
          <cell r="D183">
            <v>19388740</v>
          </cell>
          <cell r="E183">
            <v>1</v>
          </cell>
          <cell r="F183" t="str">
            <v>48</v>
          </cell>
          <cell r="G183" t="str">
            <v>肝门包块：肝癌淋巴结转移？  肝癌术后  肝囊肿  慢性乙肝  高血压                                ,肝细胞癌,腹腔肿瘤</v>
          </cell>
          <cell r="H183">
            <v>8</v>
          </cell>
          <cell r="I183" t="str">
            <v>173</v>
          </cell>
          <cell r="J183" t="str">
            <v>69</v>
          </cell>
          <cell r="K183">
            <v>1</v>
          </cell>
          <cell r="L183">
            <v>0</v>
          </cell>
          <cell r="M183">
            <v>0</v>
          </cell>
          <cell r="N183">
            <v>0</v>
          </cell>
          <cell r="O183">
            <v>0</v>
          </cell>
          <cell r="P183">
            <v>1</v>
          </cell>
          <cell r="Q183">
            <v>0</v>
          </cell>
          <cell r="R183">
            <v>0</v>
          </cell>
          <cell r="S183">
            <v>152</v>
          </cell>
          <cell r="T183">
            <v>125</v>
          </cell>
          <cell r="U183">
            <v>0.45</v>
          </cell>
          <cell r="V183">
            <v>0.37</v>
          </cell>
          <cell r="W183">
            <v>72</v>
          </cell>
          <cell r="X183">
            <v>51</v>
          </cell>
          <cell r="Y183">
            <v>46</v>
          </cell>
          <cell r="Z183">
            <v>51</v>
          </cell>
          <cell r="AA183">
            <v>27.1</v>
          </cell>
          <cell r="AB183">
            <v>32.5</v>
          </cell>
          <cell r="AC183">
            <v>37.9</v>
          </cell>
          <cell r="AD183">
            <v>32.700000000000003</v>
          </cell>
          <cell r="AE183">
            <v>0.99</v>
          </cell>
          <cell r="AF183">
            <v>1.2</v>
          </cell>
          <cell r="AG183">
            <v>1.37</v>
          </cell>
          <cell r="AH183">
            <v>1.19</v>
          </cell>
          <cell r="AI183">
            <v>14.3</v>
          </cell>
          <cell r="AJ183">
            <v>23</v>
          </cell>
          <cell r="AK183">
            <v>38</v>
          </cell>
          <cell r="AL183">
            <v>40.5</v>
          </cell>
          <cell r="AM183">
            <v>47.4</v>
          </cell>
          <cell r="AN183">
            <v>29.8</v>
          </cell>
          <cell r="AO183">
            <v>28.2</v>
          </cell>
          <cell r="AP183">
            <v>38.5</v>
          </cell>
          <cell r="AQ183">
            <v>30</v>
          </cell>
          <cell r="AR183">
            <v>384</v>
          </cell>
          <cell r="AS183">
            <v>508</v>
          </cell>
          <cell r="AT183">
            <v>453</v>
          </cell>
          <cell r="AU183">
            <v>28</v>
          </cell>
          <cell r="AV183">
            <v>392</v>
          </cell>
          <cell r="AW183">
            <v>391</v>
          </cell>
          <cell r="AX183">
            <v>197</v>
          </cell>
          <cell r="AY183">
            <v>67.08</v>
          </cell>
          <cell r="AZ183">
            <v>80.180000000000007</v>
          </cell>
          <cell r="BA183">
            <v>75.989999999999995</v>
          </cell>
          <cell r="BB183">
            <v>68.7</v>
          </cell>
          <cell r="BC183">
            <v>102</v>
          </cell>
          <cell r="BD183">
            <v>88</v>
          </cell>
          <cell r="BE183">
            <v>92</v>
          </cell>
          <cell r="BF183">
            <v>100</v>
          </cell>
          <cell r="BG183">
            <v>6</v>
          </cell>
          <cell r="BH183">
            <v>4.3</v>
          </cell>
          <cell r="BI183">
            <v>4.3</v>
          </cell>
          <cell r="BJ183">
            <v>3.8</v>
          </cell>
        </row>
        <row r="184">
          <cell r="A184">
            <v>32885336</v>
          </cell>
          <cell r="B184">
            <v>2</v>
          </cell>
          <cell r="C184" t="str">
            <v>1.中肝切除.2.胆囊切除.3.下腔静脉修补.4.膈肌修补.5.门静脉修补</v>
          </cell>
          <cell r="D184">
            <v>32885336</v>
          </cell>
          <cell r="E184">
            <v>2</v>
          </cell>
          <cell r="F184" t="str">
            <v>58</v>
          </cell>
          <cell r="G184" t="str">
            <v>1.肝细胞癌 、2.肝癌切除术后 、3.慢性乙肝复治 、4.高血压</v>
          </cell>
          <cell r="H184">
            <v>8</v>
          </cell>
          <cell r="I184" t="str">
            <v>148</v>
          </cell>
          <cell r="J184" t="str">
            <v>68</v>
          </cell>
          <cell r="K184">
            <v>1</v>
          </cell>
          <cell r="L184">
            <v>0</v>
          </cell>
          <cell r="M184">
            <v>0</v>
          </cell>
          <cell r="N184">
            <v>0</v>
          </cell>
          <cell r="O184">
            <v>0</v>
          </cell>
          <cell r="P184">
            <v>1</v>
          </cell>
          <cell r="Q184">
            <v>0</v>
          </cell>
          <cell r="R184">
            <v>0</v>
          </cell>
          <cell r="S184">
            <v>143</v>
          </cell>
          <cell r="T184">
            <v>123</v>
          </cell>
          <cell r="U184">
            <v>0.43</v>
          </cell>
          <cell r="V184">
            <v>0.37</v>
          </cell>
          <cell r="W184">
            <v>260</v>
          </cell>
          <cell r="X184">
            <v>258</v>
          </cell>
          <cell r="Y184">
            <v>237</v>
          </cell>
          <cell r="Z184">
            <v>221</v>
          </cell>
          <cell r="AA184">
            <v>30.5</v>
          </cell>
          <cell r="AB184">
            <v>30.9</v>
          </cell>
          <cell r="AC184">
            <v>29.1</v>
          </cell>
          <cell r="AD184">
            <v>29.8</v>
          </cell>
          <cell r="AE184">
            <v>1.1000000000000001</v>
          </cell>
          <cell r="AF184">
            <v>1.4</v>
          </cell>
          <cell r="AG184">
            <v>1.23</v>
          </cell>
          <cell r="AH184">
            <v>1.31</v>
          </cell>
          <cell r="AI184">
            <v>51.8</v>
          </cell>
          <cell r="AJ184">
            <v>58.6</v>
          </cell>
          <cell r="AK184">
            <v>44.2</v>
          </cell>
          <cell r="AL184">
            <v>46.4</v>
          </cell>
          <cell r="AM184">
            <v>34.6</v>
          </cell>
          <cell r="AN184">
            <v>28.8</v>
          </cell>
          <cell r="AO184">
            <v>32.5</v>
          </cell>
          <cell r="AP184">
            <v>34</v>
          </cell>
          <cell r="AQ184">
            <v>32</v>
          </cell>
          <cell r="AR184">
            <v>420</v>
          </cell>
          <cell r="AS184">
            <v>275</v>
          </cell>
          <cell r="AT184">
            <v>174</v>
          </cell>
          <cell r="AU184">
            <v>61</v>
          </cell>
          <cell r="AV184">
            <v>803</v>
          </cell>
          <cell r="AW184">
            <v>312</v>
          </cell>
          <cell r="AX184">
            <v>128</v>
          </cell>
          <cell r="AY184">
            <v>96.27</v>
          </cell>
          <cell r="AZ184">
            <v>105.38</v>
          </cell>
          <cell r="BA184">
            <v>102.02</v>
          </cell>
          <cell r="BB184">
            <v>101.39</v>
          </cell>
          <cell r="BC184">
            <v>76</v>
          </cell>
          <cell r="BD184">
            <v>61</v>
          </cell>
          <cell r="BE184">
            <v>66</v>
          </cell>
          <cell r="BF184">
            <v>67</v>
          </cell>
          <cell r="BG184">
            <v>4.5999999999999996</v>
          </cell>
          <cell r="BH184">
            <v>2.7</v>
          </cell>
          <cell r="BI184">
            <v>2.6</v>
          </cell>
          <cell r="BJ184">
            <v>4.0999999999999996</v>
          </cell>
        </row>
        <row r="185">
          <cell r="A185">
            <v>35444948</v>
          </cell>
          <cell r="B185">
            <v>2</v>
          </cell>
          <cell r="C185" t="str">
            <v>中肝切除+胆囊切除+肝静脉修复+门静脉修复术。</v>
          </cell>
          <cell r="D185">
            <v>35444948</v>
          </cell>
          <cell r="E185">
            <v>1</v>
          </cell>
          <cell r="F185" t="str">
            <v>60</v>
          </cell>
          <cell r="G185" t="str">
            <v>1.肝癌伴肝静脉癌栓形成（BCLC C期 CNLC IIIA期）2.肝癌介入靶向、免疫治疗后；3.乙肝后肝硬化、4.血小板减低、5.慢性乙肝（复诊）、6.胆囊结石伴慢性胆囊炎、7.高血压病 2级 高危</v>
          </cell>
          <cell r="H185">
            <v>8</v>
          </cell>
          <cell r="I185" t="str">
            <v>170</v>
          </cell>
          <cell r="J185" t="str">
            <v>77.5</v>
          </cell>
          <cell r="K185">
            <v>1</v>
          </cell>
          <cell r="L185">
            <v>0</v>
          </cell>
          <cell r="M185">
            <v>0</v>
          </cell>
          <cell r="N185">
            <v>0</v>
          </cell>
          <cell r="O185">
            <v>0</v>
          </cell>
          <cell r="P185">
            <v>1</v>
          </cell>
          <cell r="Q185">
            <v>0</v>
          </cell>
          <cell r="R185">
            <v>1</v>
          </cell>
          <cell r="S185">
            <v>141</v>
          </cell>
          <cell r="T185">
            <v>108</v>
          </cell>
          <cell r="U185">
            <v>0.43</v>
          </cell>
          <cell r="V185">
            <v>0.34</v>
          </cell>
          <cell r="W185">
            <v>263</v>
          </cell>
          <cell r="X185">
            <v>146</v>
          </cell>
          <cell r="Y185">
            <v>96</v>
          </cell>
          <cell r="Z185">
            <v>120</v>
          </cell>
          <cell r="AA185">
            <v>27.3</v>
          </cell>
          <cell r="AB185">
            <v>34.299999999999997</v>
          </cell>
          <cell r="AC185">
            <v>32.4</v>
          </cell>
          <cell r="AD185">
            <v>29.9</v>
          </cell>
          <cell r="AE185">
            <v>1.08</v>
          </cell>
          <cell r="AF185">
            <v>1.26</v>
          </cell>
          <cell r="AG185">
            <v>1.39</v>
          </cell>
          <cell r="AH185">
            <v>1.1599999999999999</v>
          </cell>
          <cell r="AI185">
            <v>28</v>
          </cell>
          <cell r="AJ185">
            <v>32.6</v>
          </cell>
          <cell r="AK185">
            <v>25.9</v>
          </cell>
          <cell r="AL185">
            <v>26.2</v>
          </cell>
          <cell r="AM185">
            <v>38.700000000000003</v>
          </cell>
          <cell r="AN185">
            <v>32.9</v>
          </cell>
          <cell r="AO185">
            <v>36.1</v>
          </cell>
          <cell r="AP185">
            <v>29</v>
          </cell>
          <cell r="AQ185">
            <v>35</v>
          </cell>
          <cell r="AR185">
            <v>805</v>
          </cell>
          <cell r="AS185">
            <v>1482</v>
          </cell>
          <cell r="AT185">
            <v>1209</v>
          </cell>
          <cell r="AU185">
            <v>25</v>
          </cell>
          <cell r="AV185">
            <v>852</v>
          </cell>
          <cell r="AW185">
            <v>1315</v>
          </cell>
          <cell r="AX185">
            <v>623</v>
          </cell>
          <cell r="AY185">
            <v>60.84</v>
          </cell>
          <cell r="AZ185">
            <v>88.19</v>
          </cell>
          <cell r="BA185">
            <v>86.55</v>
          </cell>
          <cell r="BB185">
            <v>97.27</v>
          </cell>
          <cell r="BC185">
            <v>87</v>
          </cell>
          <cell r="BD185">
            <v>64</v>
          </cell>
          <cell r="BE185">
            <v>65</v>
          </cell>
          <cell r="BF185">
            <v>52</v>
          </cell>
          <cell r="BG185">
            <v>4.5</v>
          </cell>
          <cell r="BH185">
            <v>4.2</v>
          </cell>
          <cell r="BI185">
            <v>5.9</v>
          </cell>
          <cell r="BJ185">
            <v>5.9</v>
          </cell>
        </row>
        <row r="186">
          <cell r="A186">
            <v>32723836</v>
          </cell>
          <cell r="B186">
            <v>2</v>
          </cell>
          <cell r="C186" t="str">
            <v>开腹中肝切除+右肝癌局部切除+胆囊切除+肝静脉修补+门静脉修补术</v>
          </cell>
          <cell r="D186">
            <v>32723836</v>
          </cell>
          <cell r="E186">
            <v>1</v>
          </cell>
          <cell r="F186" t="str">
            <v>27</v>
          </cell>
          <cell r="G186" t="str">
            <v>1.肝细胞癌（BCLC分期：C期，CNLC分期：IIIa期）；2.慢性乙型病毒性肝炎（复治）；3.双肺结节；4.乙肝后肝硬化。</v>
          </cell>
          <cell r="H186">
            <v>7.9</v>
          </cell>
          <cell r="I186" t="str">
            <v>170</v>
          </cell>
          <cell r="J186">
            <v>75</v>
          </cell>
          <cell r="K186">
            <v>0</v>
          </cell>
          <cell r="L186">
            <v>0</v>
          </cell>
          <cell r="M186">
            <v>0</v>
          </cell>
          <cell r="N186">
            <v>0</v>
          </cell>
          <cell r="O186">
            <v>0</v>
          </cell>
          <cell r="P186">
            <v>1</v>
          </cell>
          <cell r="Q186">
            <v>0</v>
          </cell>
          <cell r="R186">
            <v>1</v>
          </cell>
          <cell r="S186">
            <v>148</v>
          </cell>
          <cell r="T186">
            <v>137</v>
          </cell>
          <cell r="U186">
            <v>0.46</v>
          </cell>
          <cell r="V186">
            <v>0.4</v>
          </cell>
          <cell r="W186">
            <v>377</v>
          </cell>
          <cell r="X186">
            <v>70</v>
          </cell>
          <cell r="Y186">
            <v>67</v>
          </cell>
          <cell r="Z186">
            <v>66</v>
          </cell>
          <cell r="AA186">
            <v>29.3</v>
          </cell>
          <cell r="AB186">
            <v>32.799999999999997</v>
          </cell>
          <cell r="AC186">
            <v>35.700000000000003</v>
          </cell>
          <cell r="AD186"/>
          <cell r="AE186">
            <v>1.1299999999999999</v>
          </cell>
          <cell r="AF186">
            <v>1.55</v>
          </cell>
          <cell r="AG186">
            <v>1.56</v>
          </cell>
          <cell r="AH186"/>
          <cell r="AI186">
            <v>14.9</v>
          </cell>
          <cell r="AJ186">
            <v>78.2</v>
          </cell>
          <cell r="AK186">
            <v>63.9</v>
          </cell>
          <cell r="AL186">
            <v>75.7</v>
          </cell>
          <cell r="AM186">
            <v>35.299999999999997</v>
          </cell>
          <cell r="AN186">
            <v>38.1</v>
          </cell>
          <cell r="AO186">
            <v>39.799999999999997</v>
          </cell>
          <cell r="AP186">
            <v>34.9</v>
          </cell>
          <cell r="AQ186">
            <v>18</v>
          </cell>
          <cell r="AR186">
            <v>2640</v>
          </cell>
          <cell r="AS186">
            <v>2265</v>
          </cell>
          <cell r="AT186">
            <v>2287</v>
          </cell>
          <cell r="AU186">
            <v>14</v>
          </cell>
          <cell r="AV186">
            <v>5285</v>
          </cell>
          <cell r="AW186">
            <v>2427</v>
          </cell>
          <cell r="AX186">
            <v>1806</v>
          </cell>
          <cell r="AY186">
            <v>102.24</v>
          </cell>
          <cell r="AZ186">
            <v>97.11</v>
          </cell>
          <cell r="BA186">
            <v>97.11</v>
          </cell>
          <cell r="BB186">
            <v>99.53</v>
          </cell>
          <cell r="BC186">
            <v>74</v>
          </cell>
          <cell r="BD186">
            <v>81</v>
          </cell>
          <cell r="BE186">
            <v>81</v>
          </cell>
          <cell r="BF186">
            <v>79</v>
          </cell>
          <cell r="BG186">
            <v>4.4000000000000004</v>
          </cell>
          <cell r="BH186">
            <v>4.5999999999999996</v>
          </cell>
          <cell r="BI186">
            <v>5</v>
          </cell>
          <cell r="BJ186">
            <v>5.3</v>
          </cell>
        </row>
        <row r="187">
          <cell r="A187">
            <v>7884814</v>
          </cell>
          <cell r="B187">
            <v>1</v>
          </cell>
          <cell r="C187" t="str">
            <v>中肝切除+膈肌修补+门静脉修补+肠粘连松解术</v>
          </cell>
          <cell r="D187">
            <v>7884814</v>
          </cell>
          <cell r="E187">
            <v>1</v>
          </cell>
          <cell r="F187" t="str">
            <v>48</v>
          </cell>
          <cell r="G187" t="str">
            <v>1.肝血管瘤；2.肝囊肿；3.双肾囊肿。</v>
          </cell>
          <cell r="H187">
            <v>7.5</v>
          </cell>
          <cell r="I187" t="str">
            <v>167</v>
          </cell>
          <cell r="J187" t="str">
            <v>60</v>
          </cell>
          <cell r="K187">
            <v>0</v>
          </cell>
          <cell r="L187">
            <v>0</v>
          </cell>
          <cell r="M187">
            <v>0</v>
          </cell>
          <cell r="N187">
            <v>0</v>
          </cell>
          <cell r="O187">
            <v>0</v>
          </cell>
          <cell r="P187">
            <v>0</v>
          </cell>
          <cell r="Q187">
            <v>0</v>
          </cell>
          <cell r="R187">
            <v>0</v>
          </cell>
          <cell r="S187">
            <v>126</v>
          </cell>
          <cell r="T187">
            <v>99</v>
          </cell>
          <cell r="U187">
            <v>0.4</v>
          </cell>
          <cell r="V187">
            <v>0.31</v>
          </cell>
          <cell r="W187">
            <v>221</v>
          </cell>
          <cell r="X187">
            <v>160</v>
          </cell>
          <cell r="Y187"/>
          <cell r="Z187">
            <v>176</v>
          </cell>
          <cell r="AA187">
            <v>26.5</v>
          </cell>
          <cell r="AB187">
            <v>28.8</v>
          </cell>
          <cell r="AC187"/>
          <cell r="AD187">
            <v>28</v>
          </cell>
          <cell r="AE187">
            <v>0.92</v>
          </cell>
          <cell r="AF187">
            <v>1.18</v>
          </cell>
          <cell r="AG187"/>
          <cell r="AH187">
            <v>1.1200000000000001</v>
          </cell>
          <cell r="AI187">
            <v>7.5</v>
          </cell>
          <cell r="AJ187">
            <v>17</v>
          </cell>
          <cell r="AK187"/>
          <cell r="AL187">
            <v>19.7</v>
          </cell>
          <cell r="AM187">
            <v>44.6</v>
          </cell>
          <cell r="AN187">
            <v>27.6</v>
          </cell>
          <cell r="AO187"/>
          <cell r="AP187">
            <v>35.1</v>
          </cell>
          <cell r="AQ187">
            <v>10</v>
          </cell>
          <cell r="AR187">
            <v>875</v>
          </cell>
          <cell r="AS187"/>
          <cell r="AT187">
            <v>544</v>
          </cell>
          <cell r="AU187">
            <v>17</v>
          </cell>
          <cell r="AV187">
            <v>1294</v>
          </cell>
          <cell r="AW187"/>
          <cell r="AX187">
            <v>161</v>
          </cell>
          <cell r="AY187">
            <v>71.69</v>
          </cell>
          <cell r="AZ187">
            <v>82.33</v>
          </cell>
          <cell r="BA187"/>
          <cell r="BB187">
            <v>75.790000000000006</v>
          </cell>
          <cell r="BC187">
            <v>89</v>
          </cell>
          <cell r="BD187">
            <v>79</v>
          </cell>
          <cell r="BE187"/>
          <cell r="BF187">
            <v>85</v>
          </cell>
          <cell r="BG187">
            <v>4.7</v>
          </cell>
          <cell r="BH187">
            <v>4.5</v>
          </cell>
          <cell r="BI187"/>
          <cell r="BJ187">
            <v>5.5</v>
          </cell>
        </row>
        <row r="188">
          <cell r="A188">
            <v>4148639</v>
          </cell>
          <cell r="B188">
            <v>1</v>
          </cell>
          <cell r="C188" t="str">
            <v>左半肝切除，大网膜病损切除，门静脉切开取栓修补，肝静脉修补，胆囊切除</v>
          </cell>
          <cell r="D188">
            <v>4148639</v>
          </cell>
          <cell r="E188">
            <v>1</v>
          </cell>
          <cell r="F188" t="str">
            <v>62</v>
          </cell>
          <cell r="G188" t="str">
            <v>1.肝细胞癌（中国肝癌分期IIIa期）；2.高血压1级 高危；3.慢性乙型病毒性肝炎。</v>
          </cell>
          <cell r="H188">
            <v>7</v>
          </cell>
          <cell r="I188" t="str">
            <v>162</v>
          </cell>
          <cell r="J188" t="str">
            <v>63</v>
          </cell>
          <cell r="K188">
            <v>1</v>
          </cell>
          <cell r="L188">
            <v>0</v>
          </cell>
          <cell r="M188">
            <v>0</v>
          </cell>
          <cell r="N188">
            <v>0</v>
          </cell>
          <cell r="O188">
            <v>0</v>
          </cell>
          <cell r="P188">
            <v>1</v>
          </cell>
          <cell r="Q188">
            <v>0</v>
          </cell>
          <cell r="R188">
            <v>0</v>
          </cell>
          <cell r="S188">
            <v>162</v>
          </cell>
          <cell r="T188">
            <v>130</v>
          </cell>
          <cell r="U188">
            <v>0.48</v>
          </cell>
          <cell r="V188">
            <v>0.38</v>
          </cell>
          <cell r="W188">
            <v>106</v>
          </cell>
          <cell r="X188">
            <v>84</v>
          </cell>
          <cell r="Y188"/>
          <cell r="Z188"/>
          <cell r="AA188">
            <v>30</v>
          </cell>
          <cell r="AB188">
            <v>34.5</v>
          </cell>
          <cell r="AC188"/>
          <cell r="AD188"/>
          <cell r="AE188">
            <v>0.92</v>
          </cell>
          <cell r="AF188">
            <v>1.08</v>
          </cell>
          <cell r="AG188"/>
          <cell r="AH188"/>
          <cell r="AI188">
            <v>16.600000000000001</v>
          </cell>
          <cell r="AJ188">
            <v>20</v>
          </cell>
          <cell r="AK188"/>
          <cell r="AL188"/>
          <cell r="AM188">
            <v>49.1</v>
          </cell>
          <cell r="AN188">
            <v>33.799999999999997</v>
          </cell>
          <cell r="AO188"/>
          <cell r="AP188"/>
          <cell r="AQ188">
            <v>32</v>
          </cell>
          <cell r="AR188">
            <v>208</v>
          </cell>
          <cell r="AS188"/>
          <cell r="AT188"/>
          <cell r="AU188">
            <v>28</v>
          </cell>
          <cell r="AV188">
            <v>173</v>
          </cell>
          <cell r="AW188"/>
          <cell r="AX188"/>
          <cell r="AY188">
            <v>95.76</v>
          </cell>
          <cell r="AZ188">
            <v>100.81</v>
          </cell>
          <cell r="BA188"/>
          <cell r="BB188"/>
          <cell r="BC188">
            <v>81</v>
          </cell>
          <cell r="BD188">
            <v>74</v>
          </cell>
          <cell r="BE188"/>
          <cell r="BF188"/>
          <cell r="BG188">
            <v>4.9000000000000004</v>
          </cell>
          <cell r="BH188">
            <v>4.3</v>
          </cell>
          <cell r="BI188"/>
          <cell r="BJ188"/>
        </row>
        <row r="189">
          <cell r="A189">
            <v>18210576</v>
          </cell>
          <cell r="B189">
            <v>1</v>
          </cell>
          <cell r="C189" t="str">
            <v>中肝切除+门静脉修补+腔静脉修补+肠粘连松解+膈肌修补+右侧肾上腺部分切除</v>
          </cell>
          <cell r="D189">
            <v>18210576</v>
          </cell>
          <cell r="E189">
            <v>1</v>
          </cell>
          <cell r="F189" t="str">
            <v>59</v>
          </cell>
          <cell r="G189" t="str">
            <v>肝细胞癌  肺部感染                                      ,肝占位性病变</v>
          </cell>
          <cell r="H189">
            <v>7</v>
          </cell>
          <cell r="I189" t="str">
            <v>156</v>
          </cell>
          <cell r="J189" t="str">
            <v>53</v>
          </cell>
          <cell r="K189">
            <v>0</v>
          </cell>
          <cell r="L189">
            <v>0</v>
          </cell>
          <cell r="M189">
            <v>0</v>
          </cell>
          <cell r="N189">
            <v>0</v>
          </cell>
          <cell r="O189">
            <v>0</v>
          </cell>
          <cell r="P189">
            <v>1</v>
          </cell>
          <cell r="Q189">
            <v>0</v>
          </cell>
          <cell r="R189">
            <v>0</v>
          </cell>
          <cell r="S189">
            <v>126</v>
          </cell>
          <cell r="T189">
            <v>114</v>
          </cell>
          <cell r="U189">
            <v>0.39</v>
          </cell>
          <cell r="V189">
            <v>0.35</v>
          </cell>
          <cell r="W189">
            <v>107</v>
          </cell>
          <cell r="X189">
            <v>75</v>
          </cell>
          <cell r="Y189"/>
          <cell r="Z189">
            <v>72</v>
          </cell>
          <cell r="AA189">
            <v>22.5</v>
          </cell>
          <cell r="AB189"/>
          <cell r="AC189"/>
          <cell r="AD189"/>
          <cell r="AE189">
            <v>0.91</v>
          </cell>
          <cell r="AF189"/>
          <cell r="AG189"/>
          <cell r="AH189"/>
          <cell r="AI189">
            <v>14.9</v>
          </cell>
          <cell r="AJ189">
            <v>30.9</v>
          </cell>
          <cell r="AK189"/>
          <cell r="AL189">
            <v>18.7</v>
          </cell>
          <cell r="AM189">
            <v>444.3</v>
          </cell>
          <cell r="AN189">
            <v>32</v>
          </cell>
          <cell r="AO189"/>
          <cell r="AP189">
            <v>32.9</v>
          </cell>
          <cell r="AQ189">
            <v>13</v>
          </cell>
          <cell r="AR189">
            <v>901</v>
          </cell>
          <cell r="AS189"/>
          <cell r="AT189">
            <v>405</v>
          </cell>
          <cell r="AU189">
            <v>20</v>
          </cell>
          <cell r="AV189">
            <v>1176</v>
          </cell>
          <cell r="AW189"/>
          <cell r="AX189">
            <v>146</v>
          </cell>
          <cell r="AY189">
            <v>96.62</v>
          </cell>
          <cell r="AZ189">
            <v>105.9</v>
          </cell>
          <cell r="BA189"/>
          <cell r="BB189">
            <v>107.95</v>
          </cell>
          <cell r="BC189">
            <v>64</v>
          </cell>
          <cell r="BD189">
            <v>53</v>
          </cell>
          <cell r="BE189"/>
          <cell r="BF189">
            <v>50</v>
          </cell>
          <cell r="BG189">
            <v>5.8</v>
          </cell>
          <cell r="BH189">
            <v>4.8</v>
          </cell>
          <cell r="BI189"/>
          <cell r="BJ189">
            <v>4.4000000000000004</v>
          </cell>
        </row>
        <row r="190">
          <cell r="A190">
            <v>18499242</v>
          </cell>
          <cell r="B190">
            <v>1</v>
          </cell>
          <cell r="C190" t="str">
            <v>中肝切除+膈肌修补+下腔静脉修补术</v>
          </cell>
          <cell r="D190">
            <v>18499242</v>
          </cell>
          <cell r="E190">
            <v>2</v>
          </cell>
          <cell r="F190" t="str">
            <v>33</v>
          </cell>
          <cell r="G190" t="str">
            <v>肝泡型棘球蚴病（复治）                                        ,肝肿瘤</v>
          </cell>
          <cell r="H190">
            <v>7</v>
          </cell>
          <cell r="I190" t="str">
            <v>155</v>
          </cell>
          <cell r="J190" t="str">
            <v>42</v>
          </cell>
          <cell r="K190">
            <v>0</v>
          </cell>
          <cell r="L190">
            <v>0</v>
          </cell>
          <cell r="M190">
            <v>0</v>
          </cell>
          <cell r="N190">
            <v>0</v>
          </cell>
          <cell r="O190">
            <v>0</v>
          </cell>
          <cell r="P190">
            <v>0</v>
          </cell>
          <cell r="Q190">
            <v>0</v>
          </cell>
          <cell r="R190">
            <v>0</v>
          </cell>
          <cell r="S190">
            <v>136</v>
          </cell>
          <cell r="T190">
            <v>105</v>
          </cell>
          <cell r="U190">
            <v>0.42</v>
          </cell>
          <cell r="V190">
            <v>0.35</v>
          </cell>
          <cell r="W190">
            <v>186</v>
          </cell>
          <cell r="X190"/>
          <cell r="Y190"/>
          <cell r="Z190">
            <v>158</v>
          </cell>
          <cell r="AA190">
            <v>26.6</v>
          </cell>
          <cell r="AB190"/>
          <cell r="AC190"/>
          <cell r="AD190"/>
          <cell r="AE190">
            <v>0.94</v>
          </cell>
          <cell r="AF190"/>
          <cell r="AG190"/>
          <cell r="AH190"/>
          <cell r="AI190">
            <v>12.6</v>
          </cell>
          <cell r="AJ190"/>
          <cell r="AK190"/>
          <cell r="AL190">
            <v>62.1</v>
          </cell>
          <cell r="AM190">
            <v>43.2</v>
          </cell>
          <cell r="AN190"/>
          <cell r="AO190"/>
          <cell r="AP190">
            <v>31.3</v>
          </cell>
          <cell r="AQ190">
            <v>50</v>
          </cell>
          <cell r="AR190"/>
          <cell r="AS190"/>
          <cell r="AT190">
            <v>296</v>
          </cell>
          <cell r="AU190">
            <v>26</v>
          </cell>
          <cell r="AV190"/>
          <cell r="AW190"/>
          <cell r="AX190">
            <v>118</v>
          </cell>
          <cell r="AY190">
            <v>108.08</v>
          </cell>
          <cell r="AZ190"/>
          <cell r="BA190"/>
          <cell r="BB190">
            <v>108.08</v>
          </cell>
          <cell r="BC190">
            <v>52</v>
          </cell>
          <cell r="BD190"/>
          <cell r="BE190"/>
          <cell r="BF190">
            <v>52</v>
          </cell>
          <cell r="BG190">
            <v>4.5999999999999996</v>
          </cell>
          <cell r="BH190"/>
          <cell r="BI190"/>
          <cell r="BJ190">
            <v>3</v>
          </cell>
        </row>
        <row r="191">
          <cell r="A191">
            <v>18911950</v>
          </cell>
          <cell r="B191">
            <v>1</v>
          </cell>
          <cell r="C191" t="str">
            <v>右肝切除+中肝切除+胆囊切除+门静脉修补+腔静脉缝合</v>
          </cell>
          <cell r="D191">
            <v>18911950</v>
          </cell>
          <cell r="E191">
            <v>1</v>
          </cell>
          <cell r="F191" t="str">
            <v>44</v>
          </cell>
          <cell r="G191" t="str">
            <v>1.肝细胞癌术后复发；2.肝炎后肝硬化；3.慢性乙型病毒性肝炎（复治）；4.左肾囊肿</v>
          </cell>
          <cell r="H191">
            <v>7</v>
          </cell>
          <cell r="I191" t="str">
            <v>160</v>
          </cell>
          <cell r="J191" t="str">
            <v>52</v>
          </cell>
          <cell r="K191">
            <v>0</v>
          </cell>
          <cell r="L191">
            <v>0</v>
          </cell>
          <cell r="M191">
            <v>0</v>
          </cell>
          <cell r="N191">
            <v>0</v>
          </cell>
          <cell r="O191">
            <v>0</v>
          </cell>
          <cell r="P191">
            <v>1</v>
          </cell>
          <cell r="Q191">
            <v>0</v>
          </cell>
          <cell r="R191">
            <v>1</v>
          </cell>
          <cell r="S191">
            <v>154</v>
          </cell>
          <cell r="T191">
            <v>149</v>
          </cell>
          <cell r="U191">
            <v>0.47</v>
          </cell>
          <cell r="V191">
            <v>0.46</v>
          </cell>
          <cell r="W191">
            <v>196</v>
          </cell>
          <cell r="X191">
            <v>143</v>
          </cell>
          <cell r="Y191"/>
          <cell r="Z191">
            <v>134</v>
          </cell>
          <cell r="AA191">
            <v>25.4</v>
          </cell>
          <cell r="AB191">
            <v>26.1</v>
          </cell>
          <cell r="AC191"/>
          <cell r="AD191"/>
          <cell r="AE191">
            <v>1</v>
          </cell>
          <cell r="AF191">
            <v>1.23</v>
          </cell>
          <cell r="AG191"/>
          <cell r="AH191"/>
          <cell r="AI191">
            <v>8.6999999999999993</v>
          </cell>
          <cell r="AJ191">
            <v>17.100000000000001</v>
          </cell>
          <cell r="AK191"/>
          <cell r="AL191">
            <v>47.9</v>
          </cell>
          <cell r="AM191">
            <v>41.7</v>
          </cell>
          <cell r="AN191">
            <v>34.4</v>
          </cell>
          <cell r="AO191"/>
          <cell r="AP191">
            <v>33.200000000000003</v>
          </cell>
          <cell r="AQ191">
            <v>59</v>
          </cell>
          <cell r="AR191">
            <v>320</v>
          </cell>
          <cell r="AS191"/>
          <cell r="AT191">
            <v>384</v>
          </cell>
          <cell r="AU191">
            <v>45</v>
          </cell>
          <cell r="AV191">
            <v>360</v>
          </cell>
          <cell r="AW191"/>
          <cell r="AX191">
            <v>215</v>
          </cell>
          <cell r="AY191">
            <v>95.71</v>
          </cell>
          <cell r="AZ191">
            <v>105.35</v>
          </cell>
          <cell r="BA191"/>
          <cell r="BB191">
            <v>99.19</v>
          </cell>
          <cell r="BC191">
            <v>72</v>
          </cell>
          <cell r="BD191">
            <v>57</v>
          </cell>
          <cell r="BE191"/>
          <cell r="BF191">
            <v>66</v>
          </cell>
          <cell r="BG191">
            <v>4.9000000000000004</v>
          </cell>
          <cell r="BH191">
            <v>3.2</v>
          </cell>
          <cell r="BI191"/>
          <cell r="BJ191">
            <v>4</v>
          </cell>
        </row>
        <row r="192">
          <cell r="A192">
            <v>18973618</v>
          </cell>
          <cell r="B192">
            <v>1</v>
          </cell>
          <cell r="C192" t="str">
            <v>右半肝切除+胆囊切除+门静脉修补+腔静脉修补术</v>
          </cell>
          <cell r="D192">
            <v>18973618</v>
          </cell>
          <cell r="E192">
            <v>1</v>
          </cell>
          <cell r="F192" t="str">
            <v>71</v>
          </cell>
          <cell r="G192" t="str">
            <v>1.左侧颞枕叶出血；2.双侧额部硬膜下积液；3.右半肝+胆囊切除术后 肝细胞癌（中国肝癌分期Ib，BCLC stage A） 慢性乙型病毒性肝炎 乙肝肝硬化 门静脉高压；4.慢性肾脏病；5.2型糖尿病；6.高血压病；7.双肺慢性炎症</v>
          </cell>
          <cell r="H192">
            <v>7</v>
          </cell>
          <cell r="I192" t="str">
            <v>160</v>
          </cell>
          <cell r="J192" t="str">
            <v>41</v>
          </cell>
          <cell r="K192">
            <v>1</v>
          </cell>
          <cell r="L192">
            <v>1</v>
          </cell>
          <cell r="M192">
            <v>0</v>
          </cell>
          <cell r="N192">
            <v>0</v>
          </cell>
          <cell r="O192">
            <v>0</v>
          </cell>
          <cell r="P192">
            <v>1</v>
          </cell>
          <cell r="Q192">
            <v>0</v>
          </cell>
          <cell r="R192">
            <v>1</v>
          </cell>
          <cell r="S192">
            <v>118</v>
          </cell>
          <cell r="T192">
            <v>85</v>
          </cell>
          <cell r="U192">
            <v>0.36</v>
          </cell>
          <cell r="V192">
            <v>0.26</v>
          </cell>
          <cell r="W192">
            <v>119</v>
          </cell>
          <cell r="X192">
            <v>80</v>
          </cell>
          <cell r="Y192"/>
          <cell r="Z192">
            <v>103</v>
          </cell>
          <cell r="AA192">
            <v>30.7</v>
          </cell>
          <cell r="AB192">
            <v>32.9</v>
          </cell>
          <cell r="AC192"/>
          <cell r="AD192">
            <v>36</v>
          </cell>
          <cell r="AE192">
            <v>1.07</v>
          </cell>
          <cell r="AF192">
            <v>1.36</v>
          </cell>
          <cell r="AG192"/>
          <cell r="AH192">
            <v>1.19</v>
          </cell>
          <cell r="AI192">
            <v>13</v>
          </cell>
          <cell r="AJ192">
            <v>18.100000000000001</v>
          </cell>
          <cell r="AK192"/>
          <cell r="AL192">
            <v>16</v>
          </cell>
          <cell r="AM192">
            <v>45.9</v>
          </cell>
          <cell r="AN192">
            <v>30.3</v>
          </cell>
          <cell r="AO192"/>
          <cell r="AP192">
            <v>40.1</v>
          </cell>
          <cell r="AQ192">
            <v>14</v>
          </cell>
          <cell r="AR192">
            <v>707</v>
          </cell>
          <cell r="AS192"/>
          <cell r="AT192">
            <v>383</v>
          </cell>
          <cell r="AU192">
            <v>14</v>
          </cell>
          <cell r="AV192">
            <v>707</v>
          </cell>
          <cell r="AW192"/>
          <cell r="AX192">
            <v>383</v>
          </cell>
          <cell r="AY192">
            <v>64.03</v>
          </cell>
          <cell r="AZ192">
            <v>75</v>
          </cell>
          <cell r="BA192"/>
          <cell r="BB192">
            <v>86.06</v>
          </cell>
          <cell r="BC192">
            <v>106</v>
          </cell>
          <cell r="BD192">
            <v>93</v>
          </cell>
          <cell r="BE192"/>
          <cell r="BF192">
            <v>80</v>
          </cell>
          <cell r="BG192">
            <v>7.1</v>
          </cell>
          <cell r="BH192">
            <v>4.2</v>
          </cell>
          <cell r="BI192"/>
          <cell r="BJ192">
            <v>4.4000000000000004</v>
          </cell>
        </row>
        <row r="193">
          <cell r="A193">
            <v>19489179</v>
          </cell>
          <cell r="B193">
            <v>1</v>
          </cell>
          <cell r="C193" t="str">
            <v>左半肝切除+门静脉修补+膈肌修补+胃小弯修补+腔静脉修补术</v>
          </cell>
          <cell r="D193">
            <v>19489179</v>
          </cell>
          <cell r="E193">
            <v>2</v>
          </cell>
          <cell r="F193" t="str">
            <v>54</v>
          </cell>
          <cell r="G193" t="str">
            <v>肝恶性肿瘤  肝脏多发囊肿  胃溃疡                                    ,肝肿瘤</v>
          </cell>
          <cell r="H193">
            <v>7</v>
          </cell>
          <cell r="I193" t="str">
            <v>164</v>
          </cell>
          <cell r="J193" t="str">
            <v>65.5</v>
          </cell>
          <cell r="K193">
            <v>0</v>
          </cell>
          <cell r="L193">
            <v>0</v>
          </cell>
          <cell r="M193">
            <v>0</v>
          </cell>
          <cell r="N193">
            <v>0</v>
          </cell>
          <cell r="O193">
            <v>0</v>
          </cell>
          <cell r="P193">
            <v>0</v>
          </cell>
          <cell r="Q193">
            <v>0</v>
          </cell>
          <cell r="R193">
            <v>0</v>
          </cell>
          <cell r="S193">
            <v>154</v>
          </cell>
          <cell r="T193">
            <v>132</v>
          </cell>
          <cell r="U193">
            <v>0.46</v>
          </cell>
          <cell r="V193">
            <v>0.39</v>
          </cell>
          <cell r="W193">
            <v>151</v>
          </cell>
          <cell r="X193">
            <v>43</v>
          </cell>
          <cell r="Y193">
            <v>25</v>
          </cell>
          <cell r="Z193">
            <v>30</v>
          </cell>
          <cell r="AA193">
            <v>27.9</v>
          </cell>
          <cell r="AB193">
            <v>24.4</v>
          </cell>
          <cell r="AC193">
            <v>29.1</v>
          </cell>
          <cell r="AD193">
            <v>29.9</v>
          </cell>
          <cell r="AE193">
            <v>0.92</v>
          </cell>
          <cell r="AF193">
            <v>1.27</v>
          </cell>
          <cell r="AG193">
            <v>1.3</v>
          </cell>
          <cell r="AH193">
            <v>1.23</v>
          </cell>
          <cell r="AI193">
            <v>7</v>
          </cell>
          <cell r="AJ193">
            <v>19.8</v>
          </cell>
          <cell r="AK193">
            <v>26.6</v>
          </cell>
          <cell r="AL193">
            <v>26.5</v>
          </cell>
          <cell r="AM193">
            <v>43.1</v>
          </cell>
          <cell r="AN193">
            <v>32.700000000000003</v>
          </cell>
          <cell r="AO193">
            <v>31.3</v>
          </cell>
          <cell r="AP193">
            <v>32.6</v>
          </cell>
          <cell r="AQ193">
            <v>23</v>
          </cell>
          <cell r="AR193">
            <v>372</v>
          </cell>
          <cell r="AS193">
            <v>347</v>
          </cell>
          <cell r="AT193">
            <v>218</v>
          </cell>
          <cell r="AU193">
            <v>30</v>
          </cell>
          <cell r="AV193">
            <v>481</v>
          </cell>
          <cell r="AW193">
            <v>257</v>
          </cell>
          <cell r="AX193">
            <v>129</v>
          </cell>
          <cell r="AY193">
            <v>100.04</v>
          </cell>
          <cell r="AZ193">
            <v>100.04</v>
          </cell>
          <cell r="BA193">
            <v>102.01</v>
          </cell>
          <cell r="BB193">
            <v>104.16</v>
          </cell>
          <cell r="BC193">
            <v>52</v>
          </cell>
          <cell r="BD193">
            <v>52</v>
          </cell>
          <cell r="BE193">
            <v>49</v>
          </cell>
          <cell r="BF193">
            <v>46</v>
          </cell>
          <cell r="BG193">
            <v>4.8</v>
          </cell>
          <cell r="BH193">
            <v>4.0999999999999996</v>
          </cell>
          <cell r="BI193">
            <v>4.9000000000000004</v>
          </cell>
          <cell r="BJ193">
            <v>4.3</v>
          </cell>
        </row>
        <row r="194">
          <cell r="A194">
            <v>19703502</v>
          </cell>
          <cell r="B194">
            <v>1</v>
          </cell>
          <cell r="C194" t="str">
            <v>左半肝切除，肝尾叶切除，膈肌修补，胆囊切除，门静脉修补，腔静脉修补</v>
          </cell>
          <cell r="D194">
            <v>19703502</v>
          </cell>
          <cell r="E194">
            <v>2</v>
          </cell>
          <cell r="F194" t="str">
            <v>66</v>
          </cell>
          <cell r="G194" t="str">
            <v>肝肿瘤  高血压                                      ,肝肿瘤</v>
          </cell>
          <cell r="H194">
            <v>7</v>
          </cell>
          <cell r="I194" t="str">
            <v>155</v>
          </cell>
          <cell r="J194" t="str">
            <v>55</v>
          </cell>
          <cell r="K194">
            <v>1</v>
          </cell>
          <cell r="L194">
            <v>0</v>
          </cell>
          <cell r="M194">
            <v>0</v>
          </cell>
          <cell r="N194">
            <v>0</v>
          </cell>
          <cell r="O194">
            <v>0</v>
          </cell>
          <cell r="P194">
            <v>0</v>
          </cell>
          <cell r="Q194">
            <v>0</v>
          </cell>
          <cell r="R194">
            <v>0</v>
          </cell>
          <cell r="S194">
            <v>95</v>
          </cell>
          <cell r="T194">
            <v>92</v>
          </cell>
          <cell r="U194">
            <v>0.31</v>
          </cell>
          <cell r="V194">
            <v>0.3</v>
          </cell>
          <cell r="W194">
            <v>291</v>
          </cell>
          <cell r="X194">
            <v>259</v>
          </cell>
          <cell r="Y194"/>
          <cell r="Z194"/>
          <cell r="AA194">
            <v>33.200000000000003</v>
          </cell>
          <cell r="AB194"/>
          <cell r="AC194"/>
          <cell r="AD194"/>
          <cell r="AE194">
            <v>1.17</v>
          </cell>
          <cell r="AF194"/>
          <cell r="AG194"/>
          <cell r="AH194"/>
          <cell r="AI194">
            <v>12.6</v>
          </cell>
          <cell r="AJ194">
            <v>10.8</v>
          </cell>
          <cell r="AK194"/>
          <cell r="AL194"/>
          <cell r="AM194">
            <v>40.5</v>
          </cell>
          <cell r="AN194">
            <v>37.4</v>
          </cell>
          <cell r="AO194"/>
          <cell r="AP194"/>
          <cell r="AQ194">
            <v>18</v>
          </cell>
          <cell r="AR194">
            <v>9</v>
          </cell>
          <cell r="AS194"/>
          <cell r="AT194"/>
          <cell r="AU194">
            <v>21</v>
          </cell>
          <cell r="AV194">
            <v>19</v>
          </cell>
          <cell r="AW194"/>
          <cell r="AX194"/>
          <cell r="AY194">
            <v>115.94</v>
          </cell>
          <cell r="AZ194">
            <v>112.52</v>
          </cell>
          <cell r="BA194"/>
          <cell r="BB194"/>
          <cell r="BC194">
            <v>42</v>
          </cell>
          <cell r="BD194">
            <v>46</v>
          </cell>
          <cell r="BE194"/>
          <cell r="BF194"/>
          <cell r="BG194">
            <v>5.7</v>
          </cell>
          <cell r="BH194">
            <v>2.9</v>
          </cell>
          <cell r="BI194"/>
          <cell r="BJ194"/>
        </row>
        <row r="195">
          <cell r="A195">
            <v>32778839</v>
          </cell>
          <cell r="B195">
            <v>1</v>
          </cell>
          <cell r="C195" t="str">
            <v>右半肝切除+胆囊切除+右肾上腺切除+门静脉修补+腔静脉修补+膈肌修补术</v>
          </cell>
          <cell r="D195">
            <v>32778839</v>
          </cell>
          <cell r="E195">
            <v>1</v>
          </cell>
          <cell r="F195" t="str">
            <v>62</v>
          </cell>
          <cell r="G195" t="str">
            <v>1.肝细胞癌术后、2.左肾囊肿、3.肝功能不全</v>
          </cell>
          <cell r="H195">
            <v>7</v>
          </cell>
          <cell r="I195" t="str">
            <v>175</v>
          </cell>
          <cell r="J195" t="str">
            <v>59</v>
          </cell>
          <cell r="K195">
            <v>0</v>
          </cell>
          <cell r="L195">
            <v>0</v>
          </cell>
          <cell r="M195">
            <v>0</v>
          </cell>
          <cell r="N195">
            <v>0</v>
          </cell>
          <cell r="O195">
            <v>0</v>
          </cell>
          <cell r="P195">
            <v>0</v>
          </cell>
          <cell r="Q195">
            <v>0</v>
          </cell>
          <cell r="R195">
            <v>0</v>
          </cell>
          <cell r="S195">
            <v>132</v>
          </cell>
          <cell r="T195">
            <v>130</v>
          </cell>
          <cell r="U195">
            <v>0.38</v>
          </cell>
          <cell r="V195">
            <v>0.37</v>
          </cell>
          <cell r="W195">
            <v>150</v>
          </cell>
          <cell r="X195">
            <v>110</v>
          </cell>
          <cell r="Y195"/>
          <cell r="Z195"/>
          <cell r="AA195">
            <v>28</v>
          </cell>
          <cell r="AB195">
            <v>28.5</v>
          </cell>
          <cell r="AC195"/>
          <cell r="AD195"/>
          <cell r="AE195">
            <v>1.01</v>
          </cell>
          <cell r="AF195">
            <v>1.1499999999999999</v>
          </cell>
          <cell r="AG195"/>
          <cell r="AH195"/>
          <cell r="AI195">
            <v>10.5</v>
          </cell>
          <cell r="AJ195">
            <v>14.2</v>
          </cell>
          <cell r="AK195"/>
          <cell r="AL195"/>
          <cell r="AM195">
            <v>42.3</v>
          </cell>
          <cell r="AN195">
            <v>35.4</v>
          </cell>
          <cell r="AO195"/>
          <cell r="AP195"/>
          <cell r="AQ195">
            <v>49</v>
          </cell>
          <cell r="AR195">
            <v>527</v>
          </cell>
          <cell r="AS195"/>
          <cell r="AT195"/>
          <cell r="AU195">
            <v>41</v>
          </cell>
          <cell r="AV195">
            <v>556</v>
          </cell>
          <cell r="AW195"/>
          <cell r="AX195"/>
          <cell r="AY195">
            <v>109.64</v>
          </cell>
          <cell r="AZ195">
            <v>106.49</v>
          </cell>
          <cell r="BA195"/>
          <cell r="BB195"/>
          <cell r="BC195">
            <v>68</v>
          </cell>
          <cell r="BD195">
            <v>73</v>
          </cell>
          <cell r="BE195"/>
          <cell r="BF195"/>
          <cell r="BG195">
            <v>8.08</v>
          </cell>
          <cell r="BH195">
            <v>3.3</v>
          </cell>
          <cell r="BI195"/>
          <cell r="BJ195"/>
        </row>
        <row r="196">
          <cell r="A196">
            <v>14809260</v>
          </cell>
          <cell r="B196">
            <v>2</v>
          </cell>
          <cell r="C196" t="str">
            <v>扩大左半肝切除+肝中静脉修补+肠粘连松解术</v>
          </cell>
          <cell r="D196">
            <v>14809260</v>
          </cell>
          <cell r="E196">
            <v>1</v>
          </cell>
          <cell r="F196" t="str">
            <v>73</v>
          </cell>
          <cell r="G196" t="str">
            <v>1、肝细胞癌（中国国内分期 Ib期，BCLC分期 A期）2、胆囊切除术后3、高血压3级 很高危 4、糖尿病 5、脑梗塞后遗症期6、前列腺长大</v>
          </cell>
          <cell r="H196">
            <v>7</v>
          </cell>
          <cell r="I196" t="str">
            <v>167</v>
          </cell>
          <cell r="J196">
            <v>55</v>
          </cell>
          <cell r="K196">
            <v>1</v>
          </cell>
          <cell r="L196">
            <v>1</v>
          </cell>
          <cell r="M196">
            <v>0</v>
          </cell>
          <cell r="N196">
            <v>0</v>
          </cell>
          <cell r="O196">
            <v>0</v>
          </cell>
          <cell r="P196">
            <v>0</v>
          </cell>
          <cell r="Q196">
            <v>0</v>
          </cell>
          <cell r="R196">
            <v>0</v>
          </cell>
          <cell r="S196">
            <v>127</v>
          </cell>
          <cell r="T196">
            <v>90</v>
          </cell>
          <cell r="U196">
            <v>0.41</v>
          </cell>
          <cell r="V196">
            <v>0.28999999999999998</v>
          </cell>
          <cell r="W196">
            <v>218</v>
          </cell>
          <cell r="X196">
            <v>136</v>
          </cell>
          <cell r="Y196">
            <v>114</v>
          </cell>
          <cell r="Z196">
            <v>109</v>
          </cell>
          <cell r="AA196">
            <v>34.200000000000003</v>
          </cell>
          <cell r="AB196">
            <v>28.8</v>
          </cell>
          <cell r="AC196"/>
          <cell r="AD196"/>
          <cell r="AE196">
            <v>0.98</v>
          </cell>
          <cell r="AF196">
            <v>1.08</v>
          </cell>
          <cell r="AG196"/>
          <cell r="AH196"/>
          <cell r="AI196">
            <v>10.3</v>
          </cell>
          <cell r="AJ196">
            <v>16.8</v>
          </cell>
          <cell r="AK196">
            <v>18.600000000000001</v>
          </cell>
          <cell r="AL196">
            <v>13.6</v>
          </cell>
          <cell r="AM196">
            <v>40.4</v>
          </cell>
          <cell r="AN196">
            <v>31.4</v>
          </cell>
          <cell r="AO196">
            <v>33.1</v>
          </cell>
          <cell r="AP196">
            <v>32.1</v>
          </cell>
          <cell r="AQ196">
            <v>15</v>
          </cell>
          <cell r="AR196">
            <v>531</v>
          </cell>
          <cell r="AS196">
            <v>447</v>
          </cell>
          <cell r="AT196">
            <v>271</v>
          </cell>
          <cell r="AU196">
            <v>16</v>
          </cell>
          <cell r="AV196">
            <v>957</v>
          </cell>
          <cell r="AW196">
            <v>457</v>
          </cell>
          <cell r="AX196">
            <v>161</v>
          </cell>
          <cell r="AY196">
            <v>91.42</v>
          </cell>
          <cell r="AZ196">
            <v>102.81</v>
          </cell>
          <cell r="BA196">
            <v>102.23</v>
          </cell>
          <cell r="BB196">
            <v>102.81</v>
          </cell>
          <cell r="BC196">
            <v>67</v>
          </cell>
          <cell r="BD196">
            <v>58</v>
          </cell>
          <cell r="BE196">
            <v>59</v>
          </cell>
          <cell r="BF196">
            <v>58</v>
          </cell>
          <cell r="BG196">
            <v>5</v>
          </cell>
          <cell r="BH196">
            <v>5</v>
          </cell>
          <cell r="BI196">
            <v>6.2</v>
          </cell>
          <cell r="BJ196">
            <v>7.8</v>
          </cell>
        </row>
        <row r="197">
          <cell r="A197">
            <v>15433415</v>
          </cell>
          <cell r="B197">
            <v>2</v>
          </cell>
          <cell r="C197" t="str">
            <v>肝右前叶肿瘤切除+右肝VI段肿瘤局部切除+肝右静脉修补+膈肌修补+胆囊切除术</v>
          </cell>
          <cell r="D197">
            <v>15433415</v>
          </cell>
          <cell r="E197">
            <v>1</v>
          </cell>
          <cell r="F197" t="str">
            <v>63</v>
          </cell>
          <cell r="G197" t="str">
            <v>1.双肺转移瘤、2.肝癌术后肝内转移、3.肝癌术后复发、腹腔内转移（ⅣB期）、4.双肺感染 5.第7颈椎转移瘤、6.新型冠状病毒肺炎 （重型）、7.低钠血症、8.低蛋白血症、9.慢性乙肝（复诊）、10.肝硬化、11.门脉高压、12.重度贫血</v>
          </cell>
          <cell r="H197">
            <v>7</v>
          </cell>
          <cell r="I197" t="str">
            <v>162</v>
          </cell>
          <cell r="J197" t="str">
            <v>58</v>
          </cell>
          <cell r="K197">
            <v>0</v>
          </cell>
          <cell r="L197">
            <v>0</v>
          </cell>
          <cell r="M197">
            <v>0</v>
          </cell>
          <cell r="N197">
            <v>0</v>
          </cell>
          <cell r="O197">
            <v>0</v>
          </cell>
          <cell r="P197">
            <v>1</v>
          </cell>
          <cell r="Q197">
            <v>0</v>
          </cell>
          <cell r="R197">
            <v>1</v>
          </cell>
          <cell r="S197">
            <v>144</v>
          </cell>
          <cell r="T197">
            <v>99</v>
          </cell>
          <cell r="U197">
            <v>0.43</v>
          </cell>
          <cell r="V197">
            <v>0.31</v>
          </cell>
          <cell r="W197">
            <v>96</v>
          </cell>
          <cell r="X197">
            <v>82</v>
          </cell>
          <cell r="Y197"/>
          <cell r="Z197">
            <v>68</v>
          </cell>
          <cell r="AA197">
            <v>26.5</v>
          </cell>
          <cell r="AB197">
            <v>31.1</v>
          </cell>
          <cell r="AC197"/>
          <cell r="AD197">
            <v>34.799999999999997</v>
          </cell>
          <cell r="AE197">
            <v>1.0900000000000001</v>
          </cell>
          <cell r="AF197">
            <v>1.95</v>
          </cell>
          <cell r="AG197"/>
          <cell r="AH197">
            <v>1.86</v>
          </cell>
          <cell r="AI197">
            <v>19</v>
          </cell>
          <cell r="AJ197">
            <v>40.5</v>
          </cell>
          <cell r="AK197"/>
          <cell r="AL197">
            <v>36.4</v>
          </cell>
          <cell r="AM197">
            <v>47.7</v>
          </cell>
          <cell r="AN197">
            <v>25.3</v>
          </cell>
          <cell r="AO197"/>
          <cell r="AP197">
            <v>36.299999999999997</v>
          </cell>
          <cell r="AQ197">
            <v>83</v>
          </cell>
          <cell r="AR197">
            <v>308</v>
          </cell>
          <cell r="AS197"/>
          <cell r="AT197">
            <v>103</v>
          </cell>
          <cell r="AU197">
            <v>102</v>
          </cell>
          <cell r="AV197">
            <v>579</v>
          </cell>
          <cell r="AW197"/>
          <cell r="AX197">
            <v>79</v>
          </cell>
          <cell r="AY197">
            <v>89.89</v>
          </cell>
          <cell r="AZ197">
            <v>84.26</v>
          </cell>
          <cell r="BA197"/>
          <cell r="BB197">
            <v>89.41</v>
          </cell>
          <cell r="BC197">
            <v>77</v>
          </cell>
          <cell r="BD197">
            <v>83</v>
          </cell>
          <cell r="BE197"/>
          <cell r="BF197">
            <v>78</v>
          </cell>
          <cell r="BG197">
            <v>5.2</v>
          </cell>
          <cell r="BH197">
            <v>7.9</v>
          </cell>
          <cell r="BI197"/>
          <cell r="BJ197">
            <v>7.3</v>
          </cell>
        </row>
        <row r="198">
          <cell r="A198">
            <v>17806752</v>
          </cell>
          <cell r="B198">
            <v>2</v>
          </cell>
          <cell r="C198" t="str">
            <v>右半肝切除+胆囊切除+肝癌射频消融+膈肌修补+粘连松解术</v>
          </cell>
          <cell r="D198">
            <v>17806752</v>
          </cell>
          <cell r="E198">
            <v>1</v>
          </cell>
          <cell r="F198" t="str">
            <v>54</v>
          </cell>
          <cell r="G198" t="str">
            <v>1.直肠高分化腺癌肝转移原发灶切除术后（pT3N2M1a IV期）、2.右肝转移癌术后、3.骨继发恶性肿瘤。</v>
          </cell>
          <cell r="H198">
            <v>7</v>
          </cell>
          <cell r="I198" t="str">
            <v>165</v>
          </cell>
          <cell r="J198" t="str">
            <v>68</v>
          </cell>
          <cell r="K198">
            <v>0</v>
          </cell>
          <cell r="L198">
            <v>0</v>
          </cell>
          <cell r="M198">
            <v>0</v>
          </cell>
          <cell r="N198">
            <v>0</v>
          </cell>
          <cell r="O198">
            <v>0</v>
          </cell>
          <cell r="P198">
            <v>0</v>
          </cell>
          <cell r="Q198">
            <v>0</v>
          </cell>
          <cell r="R198">
            <v>0</v>
          </cell>
          <cell r="S198">
            <v>123</v>
          </cell>
          <cell r="T198">
            <v>115</v>
          </cell>
          <cell r="U198">
            <v>0.37</v>
          </cell>
          <cell r="V198">
            <v>0.31</v>
          </cell>
          <cell r="W198">
            <v>212</v>
          </cell>
          <cell r="X198">
            <v>170</v>
          </cell>
          <cell r="Y198">
            <v>137</v>
          </cell>
          <cell r="Z198">
            <v>148</v>
          </cell>
          <cell r="AA198">
            <v>29.2</v>
          </cell>
          <cell r="AB198">
            <v>29.3</v>
          </cell>
          <cell r="AC198">
            <v>34.6</v>
          </cell>
          <cell r="AD198">
            <v>34.1</v>
          </cell>
          <cell r="AE198">
            <v>1.1200000000000001</v>
          </cell>
          <cell r="AF198">
            <v>1.39</v>
          </cell>
          <cell r="AG198">
            <v>1.58</v>
          </cell>
          <cell r="AH198">
            <v>1.44</v>
          </cell>
          <cell r="AI198">
            <v>14.6</v>
          </cell>
          <cell r="AJ198">
            <v>22.2</v>
          </cell>
          <cell r="AK198">
            <v>31.3</v>
          </cell>
          <cell r="AL198">
            <v>34.5</v>
          </cell>
          <cell r="AM198">
            <v>33.700000000000003</v>
          </cell>
          <cell r="AN198">
            <v>25.9</v>
          </cell>
          <cell r="AO198">
            <v>30.5</v>
          </cell>
          <cell r="AP198">
            <v>33.799999999999997</v>
          </cell>
          <cell r="AQ198">
            <v>89</v>
          </cell>
          <cell r="AR198">
            <v>158</v>
          </cell>
          <cell r="AS198">
            <v>218</v>
          </cell>
          <cell r="AT198">
            <v>163</v>
          </cell>
          <cell r="AU198">
            <v>49</v>
          </cell>
          <cell r="AV198">
            <v>173</v>
          </cell>
          <cell r="AW198">
            <v>220</v>
          </cell>
          <cell r="AX198">
            <v>130</v>
          </cell>
          <cell r="AY198">
            <v>106.9</v>
          </cell>
          <cell r="AZ198">
            <v>103.55</v>
          </cell>
          <cell r="BA198">
            <v>97.79</v>
          </cell>
          <cell r="BB198">
            <v>106.2</v>
          </cell>
          <cell r="BC198">
            <v>62</v>
          </cell>
          <cell r="BD198">
            <v>67</v>
          </cell>
          <cell r="BE198">
            <v>77</v>
          </cell>
          <cell r="BF198">
            <v>63</v>
          </cell>
          <cell r="BG198">
            <v>3.7</v>
          </cell>
          <cell r="BH198">
            <v>6.6</v>
          </cell>
          <cell r="BI198">
            <v>5.2</v>
          </cell>
          <cell r="BJ198">
            <v>3.6</v>
          </cell>
        </row>
        <row r="199">
          <cell r="A199">
            <v>18921916</v>
          </cell>
          <cell r="B199">
            <v>2</v>
          </cell>
          <cell r="C199" t="str">
            <v>中肝切除+胆囊切除+门静脉修补+腔静脉修补+肠粘连松解</v>
          </cell>
          <cell r="D199">
            <v>18921916</v>
          </cell>
          <cell r="E199">
            <v>1</v>
          </cell>
          <cell r="F199" t="str">
            <v>74</v>
          </cell>
          <cell r="G199" t="str">
            <v>1.肝癌术后复发 、2.肝硬化</v>
          </cell>
          <cell r="H199">
            <v>7</v>
          </cell>
          <cell r="I199" t="str">
            <v>156</v>
          </cell>
          <cell r="J199" t="str">
            <v>59</v>
          </cell>
          <cell r="K199">
            <v>0</v>
          </cell>
          <cell r="L199">
            <v>0</v>
          </cell>
          <cell r="M199">
            <v>0</v>
          </cell>
          <cell r="N199">
            <v>0</v>
          </cell>
          <cell r="O199">
            <v>0</v>
          </cell>
          <cell r="P199">
            <v>0</v>
          </cell>
          <cell r="Q199">
            <v>0</v>
          </cell>
          <cell r="R199">
            <v>1</v>
          </cell>
          <cell r="S199">
            <v>104</v>
          </cell>
          <cell r="T199">
            <v>84</v>
          </cell>
          <cell r="U199">
            <v>0.3</v>
          </cell>
          <cell r="V199">
            <v>0.25</v>
          </cell>
          <cell r="W199">
            <v>197</v>
          </cell>
          <cell r="X199">
            <v>147</v>
          </cell>
          <cell r="Y199"/>
          <cell r="Z199">
            <v>113</v>
          </cell>
          <cell r="AA199">
            <v>28.2</v>
          </cell>
          <cell r="AB199">
            <v>29.3</v>
          </cell>
          <cell r="AC199"/>
          <cell r="AD199">
            <v>33</v>
          </cell>
          <cell r="AE199">
            <v>0.97</v>
          </cell>
          <cell r="AF199">
            <v>1.07</v>
          </cell>
          <cell r="AG199"/>
          <cell r="AH199">
            <v>1.1499999999999999</v>
          </cell>
          <cell r="AI199">
            <v>30</v>
          </cell>
          <cell r="AJ199">
            <v>32.799999999999997</v>
          </cell>
          <cell r="AK199"/>
          <cell r="AL199">
            <v>57.5</v>
          </cell>
          <cell r="AM199">
            <v>38.299999999999997</v>
          </cell>
          <cell r="AN199">
            <v>34.4</v>
          </cell>
          <cell r="AO199"/>
          <cell r="AP199">
            <v>29.8</v>
          </cell>
          <cell r="AQ199">
            <v>78</v>
          </cell>
          <cell r="AR199">
            <v>370</v>
          </cell>
          <cell r="AS199"/>
          <cell r="AT199">
            <v>571</v>
          </cell>
          <cell r="AU199">
            <v>99</v>
          </cell>
          <cell r="AV199">
            <v>478</v>
          </cell>
          <cell r="AW199"/>
          <cell r="AX199">
            <v>372</v>
          </cell>
          <cell r="AY199">
            <v>107.35</v>
          </cell>
          <cell r="AZ199">
            <v>118.93</v>
          </cell>
          <cell r="BA199"/>
          <cell r="BB199">
            <v>113.8</v>
          </cell>
          <cell r="BC199">
            <v>68</v>
          </cell>
          <cell r="BD199">
            <v>53</v>
          </cell>
          <cell r="BE199"/>
          <cell r="BF199">
            <v>59</v>
          </cell>
          <cell r="BG199">
            <v>8</v>
          </cell>
          <cell r="BH199">
            <v>3.1</v>
          </cell>
          <cell r="BI199"/>
          <cell r="BJ199">
            <v>2.4</v>
          </cell>
        </row>
        <row r="200">
          <cell r="A200">
            <v>19435279</v>
          </cell>
          <cell r="B200">
            <v>2</v>
          </cell>
          <cell r="C200" t="str">
            <v>不规则右半肝切除、胆囊切除、右肝静脉取栓、右肝静脉修补、膈肌修补术</v>
          </cell>
          <cell r="D200">
            <v>19435279</v>
          </cell>
          <cell r="E200">
            <v>1</v>
          </cell>
          <cell r="F200" t="str">
            <v>46</v>
          </cell>
          <cell r="G200" t="str">
            <v>原发性肝癌  肝硬化  慢性乙型病毒性肝炎（复治）                                    ,肝占位性病变</v>
          </cell>
          <cell r="H200">
            <v>7</v>
          </cell>
          <cell r="I200" t="str">
            <v>165</v>
          </cell>
          <cell r="J200" t="str">
            <v>69</v>
          </cell>
          <cell r="K200">
            <v>0</v>
          </cell>
          <cell r="L200">
            <v>0</v>
          </cell>
          <cell r="M200">
            <v>0</v>
          </cell>
          <cell r="N200">
            <v>0</v>
          </cell>
          <cell r="O200">
            <v>0</v>
          </cell>
          <cell r="P200">
            <v>1</v>
          </cell>
          <cell r="Q200">
            <v>0</v>
          </cell>
          <cell r="R200">
            <v>1</v>
          </cell>
          <cell r="S200">
            <v>84</v>
          </cell>
          <cell r="T200">
            <v>75</v>
          </cell>
          <cell r="U200">
            <v>0.27</v>
          </cell>
          <cell r="V200">
            <v>0.26</v>
          </cell>
          <cell r="W200">
            <v>477</v>
          </cell>
          <cell r="X200">
            <v>339</v>
          </cell>
          <cell r="Y200"/>
          <cell r="Z200">
            <v>331</v>
          </cell>
          <cell r="AA200">
            <v>29.1</v>
          </cell>
          <cell r="AB200">
            <v>27.9</v>
          </cell>
          <cell r="AC200"/>
          <cell r="AD200">
            <v>30.7</v>
          </cell>
          <cell r="AE200">
            <v>1.1200000000000001</v>
          </cell>
          <cell r="AF200">
            <v>1.21</v>
          </cell>
          <cell r="AG200"/>
          <cell r="AH200">
            <v>1.22</v>
          </cell>
          <cell r="AI200">
            <v>4.8</v>
          </cell>
          <cell r="AJ200">
            <v>14.5</v>
          </cell>
          <cell r="AK200"/>
          <cell r="AL200">
            <v>14.2</v>
          </cell>
          <cell r="AM200">
            <v>38</v>
          </cell>
          <cell r="AN200">
            <v>24.4</v>
          </cell>
          <cell r="AO200"/>
          <cell r="AP200">
            <v>38.1</v>
          </cell>
          <cell r="AQ200">
            <v>33</v>
          </cell>
          <cell r="AR200">
            <v>93</v>
          </cell>
          <cell r="AS200"/>
          <cell r="AT200">
            <v>48</v>
          </cell>
          <cell r="AU200">
            <v>20</v>
          </cell>
          <cell r="AV200">
            <v>104</v>
          </cell>
          <cell r="AW200"/>
          <cell r="AX200">
            <v>37</v>
          </cell>
          <cell r="AY200">
            <v>126.76</v>
          </cell>
          <cell r="AZ200">
            <v>139.08000000000001</v>
          </cell>
          <cell r="BA200"/>
          <cell r="BB200">
            <v>139.08000000000001</v>
          </cell>
          <cell r="BC200">
            <v>57</v>
          </cell>
          <cell r="BD200">
            <v>43</v>
          </cell>
          <cell r="BE200"/>
          <cell r="BF200">
            <v>43</v>
          </cell>
          <cell r="BG200">
            <v>2.2000000000000002</v>
          </cell>
          <cell r="BH200">
            <v>0.1</v>
          </cell>
          <cell r="BI200"/>
          <cell r="BJ200">
            <v>1.5</v>
          </cell>
        </row>
        <row r="201">
          <cell r="A201">
            <v>32433345</v>
          </cell>
          <cell r="B201">
            <v>2</v>
          </cell>
          <cell r="C201" t="str">
            <v>左半肝切除+胆囊切除+肝静脉修补术</v>
          </cell>
          <cell r="D201">
            <v>32433345</v>
          </cell>
          <cell r="E201">
            <v>1</v>
          </cell>
          <cell r="F201" t="str">
            <v>55</v>
          </cell>
          <cell r="G201" t="str">
            <v>1.肝癌切除术后淋巴结转移；2.慢性乙型病毒性肝炎（复治）；3.高血压病</v>
          </cell>
          <cell r="H201">
            <v>7</v>
          </cell>
          <cell r="I201" t="str">
            <v>165</v>
          </cell>
          <cell r="J201" t="str">
            <v>80</v>
          </cell>
          <cell r="K201">
            <v>1</v>
          </cell>
          <cell r="L201">
            <v>0</v>
          </cell>
          <cell r="M201">
            <v>0</v>
          </cell>
          <cell r="N201">
            <v>0</v>
          </cell>
          <cell r="O201">
            <v>0</v>
          </cell>
          <cell r="P201">
            <v>1</v>
          </cell>
          <cell r="Q201">
            <v>0</v>
          </cell>
          <cell r="R201">
            <v>0</v>
          </cell>
          <cell r="S201">
            <v>137</v>
          </cell>
          <cell r="T201">
            <v>114</v>
          </cell>
          <cell r="U201">
            <v>0.43</v>
          </cell>
          <cell r="V201">
            <v>0.35</v>
          </cell>
          <cell r="W201">
            <v>267</v>
          </cell>
          <cell r="X201">
            <v>151</v>
          </cell>
          <cell r="Y201"/>
          <cell r="Z201">
            <v>152</v>
          </cell>
          <cell r="AA201">
            <v>26.3</v>
          </cell>
          <cell r="AB201"/>
          <cell r="AC201"/>
          <cell r="AD201"/>
          <cell r="AE201">
            <v>0.99</v>
          </cell>
          <cell r="AF201"/>
          <cell r="AG201"/>
          <cell r="AH201"/>
          <cell r="AI201">
            <v>6.2</v>
          </cell>
          <cell r="AJ201">
            <v>16.7</v>
          </cell>
          <cell r="AK201"/>
          <cell r="AL201">
            <v>12.2</v>
          </cell>
          <cell r="AM201">
            <v>39.700000000000003</v>
          </cell>
          <cell r="AN201">
            <v>32.799999999999997</v>
          </cell>
          <cell r="AO201"/>
          <cell r="AP201">
            <v>32.9</v>
          </cell>
          <cell r="AQ201">
            <v>25</v>
          </cell>
          <cell r="AR201">
            <v>1137</v>
          </cell>
          <cell r="AS201"/>
          <cell r="AT201">
            <v>676</v>
          </cell>
          <cell r="AU201">
            <v>23</v>
          </cell>
          <cell r="AV201">
            <v>1363</v>
          </cell>
          <cell r="AW201"/>
          <cell r="AX201">
            <v>254</v>
          </cell>
          <cell r="AY201">
            <v>88.22</v>
          </cell>
          <cell r="AZ201">
            <v>88.22</v>
          </cell>
          <cell r="BA201"/>
          <cell r="BB201">
            <v>89.21</v>
          </cell>
          <cell r="BC201">
            <v>74</v>
          </cell>
          <cell r="BD201">
            <v>74</v>
          </cell>
          <cell r="BE201"/>
          <cell r="BF201">
            <v>72</v>
          </cell>
          <cell r="BG201">
            <v>7.7</v>
          </cell>
          <cell r="BH201">
            <v>4.3</v>
          </cell>
          <cell r="BI201"/>
          <cell r="BJ201">
            <v>6.1</v>
          </cell>
        </row>
        <row r="202">
          <cell r="A202">
            <v>33582648</v>
          </cell>
          <cell r="B202">
            <v>2</v>
          </cell>
          <cell r="C202" t="str">
            <v>中肝切除+胆囊切除+门静脉修补+下腔静脉修补术</v>
          </cell>
          <cell r="D202">
            <v>33582648</v>
          </cell>
          <cell r="E202">
            <v>1</v>
          </cell>
          <cell r="F202" t="str">
            <v>55</v>
          </cell>
          <cell r="G202" t="str">
            <v>1.肝细胞癌 BCLC A期 CNLC Ia期； 2.慢性乙型病毒性肝炎；3.右眼失明。</v>
          </cell>
          <cell r="H202">
            <v>7</v>
          </cell>
          <cell r="I202" t="str">
            <v>166</v>
          </cell>
          <cell r="J202" t="str">
            <v>50</v>
          </cell>
          <cell r="K202">
            <v>0</v>
          </cell>
          <cell r="L202">
            <v>0</v>
          </cell>
          <cell r="M202">
            <v>0</v>
          </cell>
          <cell r="N202">
            <v>0</v>
          </cell>
          <cell r="O202">
            <v>0</v>
          </cell>
          <cell r="P202">
            <v>1</v>
          </cell>
          <cell r="Q202">
            <v>0</v>
          </cell>
          <cell r="R202">
            <v>0</v>
          </cell>
          <cell r="S202">
            <v>157</v>
          </cell>
          <cell r="T202">
            <v>150</v>
          </cell>
          <cell r="U202">
            <v>0.46</v>
          </cell>
          <cell r="V202">
            <v>0.44</v>
          </cell>
          <cell r="W202">
            <v>166</v>
          </cell>
          <cell r="X202">
            <v>150</v>
          </cell>
          <cell r="Y202"/>
          <cell r="Z202">
            <v>149</v>
          </cell>
          <cell r="AA202">
            <v>30.2</v>
          </cell>
          <cell r="AB202"/>
          <cell r="AC202"/>
          <cell r="AD202"/>
          <cell r="AE202">
            <v>1.03</v>
          </cell>
          <cell r="AF202"/>
          <cell r="AG202"/>
          <cell r="AH202"/>
          <cell r="AI202">
            <v>27.1</v>
          </cell>
          <cell r="AJ202">
            <v>23.8</v>
          </cell>
          <cell r="AK202"/>
          <cell r="AL202">
            <v>35.799999999999997</v>
          </cell>
          <cell r="AM202">
            <v>43</v>
          </cell>
          <cell r="AN202">
            <v>33.799999999999997</v>
          </cell>
          <cell r="AO202"/>
          <cell r="AP202">
            <v>35.9</v>
          </cell>
          <cell r="AQ202">
            <v>14</v>
          </cell>
          <cell r="AR202">
            <v>388</v>
          </cell>
          <cell r="AS202"/>
          <cell r="AT202">
            <v>465</v>
          </cell>
          <cell r="AU202">
            <v>18</v>
          </cell>
          <cell r="AV202">
            <v>362</v>
          </cell>
          <cell r="AW202"/>
          <cell r="AX202">
            <v>215</v>
          </cell>
          <cell r="AY202">
            <v>89.55</v>
          </cell>
          <cell r="AZ202">
            <v>99.15</v>
          </cell>
          <cell r="BA202"/>
          <cell r="BB202">
            <v>112.46</v>
          </cell>
          <cell r="BC202">
            <v>99</v>
          </cell>
          <cell r="BD202">
            <v>91</v>
          </cell>
          <cell r="BE202"/>
          <cell r="BF202">
            <v>82</v>
          </cell>
          <cell r="BG202">
            <v>5.5</v>
          </cell>
          <cell r="BH202">
            <v>4</v>
          </cell>
          <cell r="BI202"/>
          <cell r="BJ202">
            <v>2.2000000000000002</v>
          </cell>
        </row>
        <row r="203">
          <cell r="A203">
            <v>34419767</v>
          </cell>
          <cell r="B203">
            <v>2</v>
          </cell>
          <cell r="C203" t="str">
            <v>右侧复杂肝癌切除+下腔静脉修补+胆囊切除+膈肌修补术</v>
          </cell>
          <cell r="D203">
            <v>34419767</v>
          </cell>
          <cell r="E203">
            <v>1</v>
          </cell>
          <cell r="F203" t="str">
            <v>56</v>
          </cell>
          <cell r="G203" t="str">
            <v>1、肝细胞癌术后复发；2、肝硬化；3、肝囊肿；4、脂肪肝</v>
          </cell>
          <cell r="H203">
            <v>7</v>
          </cell>
          <cell r="I203" t="str">
            <v>169</v>
          </cell>
          <cell r="J203" t="str">
            <v>70</v>
          </cell>
          <cell r="K203">
            <v>0</v>
          </cell>
          <cell r="L203">
            <v>0</v>
          </cell>
          <cell r="M203">
            <v>0</v>
          </cell>
          <cell r="N203">
            <v>0</v>
          </cell>
          <cell r="O203">
            <v>0</v>
          </cell>
          <cell r="P203">
            <v>0</v>
          </cell>
          <cell r="Q203">
            <v>0</v>
          </cell>
          <cell r="R203">
            <v>1</v>
          </cell>
          <cell r="S203">
            <v>135</v>
          </cell>
          <cell r="T203">
            <v>125</v>
          </cell>
          <cell r="U203">
            <v>0.42</v>
          </cell>
          <cell r="V203">
            <v>0.38</v>
          </cell>
          <cell r="W203">
            <v>74</v>
          </cell>
          <cell r="X203">
            <v>70</v>
          </cell>
          <cell r="Y203">
            <v>56</v>
          </cell>
          <cell r="Z203">
            <v>46</v>
          </cell>
          <cell r="AA203">
            <v>28.5</v>
          </cell>
          <cell r="AB203">
            <v>29.5</v>
          </cell>
          <cell r="AC203">
            <v>30.7</v>
          </cell>
          <cell r="AD203">
            <v>32</v>
          </cell>
          <cell r="AE203">
            <v>1.1399999999999999</v>
          </cell>
          <cell r="AF203">
            <v>1.24</v>
          </cell>
          <cell r="AG203">
            <v>1.2</v>
          </cell>
          <cell r="AH203">
            <v>1.21</v>
          </cell>
          <cell r="AI203">
            <v>13</v>
          </cell>
          <cell r="AJ203">
            <v>18.2</v>
          </cell>
          <cell r="AK203">
            <v>17.8</v>
          </cell>
          <cell r="AL203">
            <v>25.8</v>
          </cell>
          <cell r="AM203">
            <v>38.9</v>
          </cell>
          <cell r="AN203">
            <v>35.5</v>
          </cell>
          <cell r="AO203">
            <v>32.5</v>
          </cell>
          <cell r="AP203">
            <v>33.6</v>
          </cell>
          <cell r="AQ203">
            <v>65</v>
          </cell>
          <cell r="AR203">
            <v>606</v>
          </cell>
          <cell r="AS203">
            <v>632</v>
          </cell>
          <cell r="AT203">
            <v>399</v>
          </cell>
          <cell r="AU203">
            <v>42</v>
          </cell>
          <cell r="AV203">
            <v>480</v>
          </cell>
          <cell r="AW203">
            <v>225</v>
          </cell>
          <cell r="AX203">
            <v>106</v>
          </cell>
          <cell r="AY203">
            <v>101.16</v>
          </cell>
          <cell r="AZ203">
            <v>106.1</v>
          </cell>
          <cell r="BA203">
            <v>102.49</v>
          </cell>
          <cell r="BB203">
            <v>106.1</v>
          </cell>
          <cell r="BC203">
            <v>64</v>
          </cell>
          <cell r="BD203">
            <v>57</v>
          </cell>
          <cell r="BE203">
            <v>62</v>
          </cell>
          <cell r="BF203">
            <v>57</v>
          </cell>
          <cell r="BG203">
            <v>3.4</v>
          </cell>
          <cell r="BH203">
            <v>3.3</v>
          </cell>
          <cell r="BI203">
            <v>4.0999999999999996</v>
          </cell>
          <cell r="BJ203">
            <v>2.6</v>
          </cell>
        </row>
        <row r="204">
          <cell r="A204">
            <v>17802997</v>
          </cell>
          <cell r="B204">
            <v>1</v>
          </cell>
          <cell r="C204" t="str">
            <v>中肝切除、门静取栓、膈肌修补术</v>
          </cell>
          <cell r="D204">
            <v>17802997</v>
          </cell>
          <cell r="E204">
            <v>1</v>
          </cell>
          <cell r="F204" t="str">
            <v>77</v>
          </cell>
          <cell r="G204" t="str">
            <v>1.肝癌术后复发（ⅢA期） 、2.肝硬化 、3.门脉高压 、4.糖尿病</v>
          </cell>
          <cell r="H204">
            <v>6.5</v>
          </cell>
          <cell r="I204" t="str">
            <v>165</v>
          </cell>
          <cell r="J204" t="str">
            <v>64</v>
          </cell>
          <cell r="K204">
            <v>0</v>
          </cell>
          <cell r="L204">
            <v>1</v>
          </cell>
          <cell r="M204">
            <v>0</v>
          </cell>
          <cell r="N204">
            <v>0</v>
          </cell>
          <cell r="O204">
            <v>0</v>
          </cell>
          <cell r="P204">
            <v>0</v>
          </cell>
          <cell r="Q204">
            <v>0</v>
          </cell>
          <cell r="R204">
            <v>1</v>
          </cell>
          <cell r="S204">
            <v>137</v>
          </cell>
          <cell r="T204">
            <v>127</v>
          </cell>
          <cell r="U204">
            <v>0.42</v>
          </cell>
          <cell r="V204">
            <v>0.39</v>
          </cell>
          <cell r="W204">
            <v>204</v>
          </cell>
          <cell r="X204">
            <v>183</v>
          </cell>
          <cell r="Y204"/>
          <cell r="Z204">
            <v>169</v>
          </cell>
          <cell r="AA204">
            <v>27.3</v>
          </cell>
          <cell r="AB204"/>
          <cell r="AC204"/>
          <cell r="AD204"/>
          <cell r="AE204">
            <v>0.95</v>
          </cell>
          <cell r="AF204"/>
          <cell r="AG204"/>
          <cell r="AH204"/>
          <cell r="AI204">
            <v>14.4</v>
          </cell>
          <cell r="AJ204">
            <v>18</v>
          </cell>
          <cell r="AK204"/>
          <cell r="AL204">
            <v>28.2</v>
          </cell>
          <cell r="AM204">
            <v>44.9</v>
          </cell>
          <cell r="AN204">
            <v>37.6</v>
          </cell>
          <cell r="AO204"/>
          <cell r="AP204">
            <v>40.700000000000003</v>
          </cell>
          <cell r="AQ204">
            <v>12</v>
          </cell>
          <cell r="AR204">
            <v>525</v>
          </cell>
          <cell r="AS204"/>
          <cell r="AT204">
            <v>308</v>
          </cell>
          <cell r="AU204">
            <v>17</v>
          </cell>
          <cell r="AV204">
            <v>656</v>
          </cell>
          <cell r="AW204"/>
          <cell r="AX204">
            <v>114</v>
          </cell>
          <cell r="AY204">
            <v>79.709999999999994</v>
          </cell>
          <cell r="AZ204">
            <v>87.66</v>
          </cell>
          <cell r="BA204"/>
          <cell r="BB204">
            <v>87.14</v>
          </cell>
          <cell r="BC204">
            <v>82</v>
          </cell>
          <cell r="BD204">
            <v>69</v>
          </cell>
          <cell r="BE204"/>
          <cell r="BF204">
            <v>70</v>
          </cell>
          <cell r="BG204">
            <v>6</v>
          </cell>
          <cell r="BH204">
            <v>5.5</v>
          </cell>
          <cell r="BI204"/>
          <cell r="BJ204">
            <v>6</v>
          </cell>
        </row>
        <row r="205">
          <cell r="A205">
            <v>3460775</v>
          </cell>
          <cell r="B205">
            <v>1</v>
          </cell>
          <cell r="C205" t="str">
            <v>右侧复杂肝切除+胆囊切除+门静脉修补术</v>
          </cell>
          <cell r="D205">
            <v>3460775</v>
          </cell>
          <cell r="E205">
            <v>1</v>
          </cell>
          <cell r="F205" t="str">
            <v>33</v>
          </cell>
          <cell r="G205" t="str">
            <v>1.肝癌术后；2.慢性乙型病毒性肝炎（复治）。</v>
          </cell>
          <cell r="H205">
            <v>6</v>
          </cell>
          <cell r="I205" t="str">
            <v>170</v>
          </cell>
          <cell r="J205" t="str">
            <v>62</v>
          </cell>
          <cell r="K205">
            <v>0</v>
          </cell>
          <cell r="L205">
            <v>0</v>
          </cell>
          <cell r="M205">
            <v>0</v>
          </cell>
          <cell r="N205">
            <v>0</v>
          </cell>
          <cell r="O205">
            <v>0</v>
          </cell>
          <cell r="P205">
            <v>1</v>
          </cell>
          <cell r="Q205">
            <v>0</v>
          </cell>
          <cell r="R205">
            <v>0</v>
          </cell>
          <cell r="S205">
            <v>120</v>
          </cell>
          <cell r="T205">
            <v>96</v>
          </cell>
          <cell r="U205">
            <v>0.37</v>
          </cell>
          <cell r="V205">
            <v>0.28999999999999998</v>
          </cell>
          <cell r="W205">
            <v>206</v>
          </cell>
          <cell r="X205">
            <v>146</v>
          </cell>
          <cell r="Y205">
            <v>117</v>
          </cell>
          <cell r="Z205">
            <v>145</v>
          </cell>
          <cell r="AA205">
            <v>24</v>
          </cell>
          <cell r="AB205">
            <v>24.3</v>
          </cell>
          <cell r="AC205">
            <v>28.2</v>
          </cell>
          <cell r="AD205">
            <v>24.7</v>
          </cell>
          <cell r="AE205">
            <v>1.08</v>
          </cell>
          <cell r="AF205">
            <v>1.42</v>
          </cell>
          <cell r="AG205">
            <v>1.24</v>
          </cell>
          <cell r="AH205">
            <v>1.1599999999999999</v>
          </cell>
          <cell r="AI205">
            <v>6.4</v>
          </cell>
          <cell r="AJ205">
            <v>23.9</v>
          </cell>
          <cell r="AK205">
            <v>22</v>
          </cell>
          <cell r="AL205">
            <v>15.1</v>
          </cell>
          <cell r="AM205">
            <v>41.5</v>
          </cell>
          <cell r="AN205">
            <v>29.7</v>
          </cell>
          <cell r="AO205">
            <v>39</v>
          </cell>
          <cell r="AP205">
            <v>34.200000000000003</v>
          </cell>
          <cell r="AQ205">
            <v>7</v>
          </cell>
          <cell r="AR205">
            <v>178</v>
          </cell>
          <cell r="AS205">
            <v>193</v>
          </cell>
          <cell r="AT205">
            <v>153</v>
          </cell>
          <cell r="AU205">
            <v>22</v>
          </cell>
          <cell r="AV205">
            <v>281</v>
          </cell>
          <cell r="AW205">
            <v>186</v>
          </cell>
          <cell r="AX205">
            <v>112</v>
          </cell>
          <cell r="AY205">
            <v>92.6</v>
          </cell>
          <cell r="AZ205">
            <v>64.11</v>
          </cell>
          <cell r="BA205">
            <v>70.44</v>
          </cell>
          <cell r="BB205">
            <v>92.6</v>
          </cell>
          <cell r="BC205">
            <v>52</v>
          </cell>
          <cell r="BD205">
            <v>80</v>
          </cell>
          <cell r="BE205">
            <v>74</v>
          </cell>
          <cell r="BF205">
            <v>52</v>
          </cell>
          <cell r="BG205">
            <v>3.1</v>
          </cell>
          <cell r="BH205">
            <v>7.2</v>
          </cell>
          <cell r="BI205">
            <v>10</v>
          </cell>
          <cell r="BJ205">
            <v>5.9</v>
          </cell>
        </row>
        <row r="206">
          <cell r="A206">
            <v>10118044</v>
          </cell>
          <cell r="B206">
            <v>1</v>
          </cell>
          <cell r="C206" t="str">
            <v>左半肝切除+胆囊切除+门静脉修补+腔静脉修补+肠粘连松解术</v>
          </cell>
          <cell r="D206">
            <v>10118044</v>
          </cell>
          <cell r="E206">
            <v>1</v>
          </cell>
          <cell r="F206" t="str">
            <v>63</v>
          </cell>
          <cell r="G206" t="str">
            <v>1.乙状结肠中分化腺癌术后（pT3N1M0）肝转移术后。,</v>
          </cell>
          <cell r="H206">
            <v>6</v>
          </cell>
          <cell r="I206" t="str">
            <v>170</v>
          </cell>
          <cell r="J206" t="str">
            <v>67</v>
          </cell>
          <cell r="K206">
            <v>0</v>
          </cell>
          <cell r="L206">
            <v>0</v>
          </cell>
          <cell r="M206">
            <v>0</v>
          </cell>
          <cell r="N206">
            <v>0</v>
          </cell>
          <cell r="O206">
            <v>0</v>
          </cell>
          <cell r="P206">
            <v>1</v>
          </cell>
          <cell r="Q206">
            <v>0</v>
          </cell>
          <cell r="R206">
            <v>0</v>
          </cell>
          <cell r="S206">
            <v>112</v>
          </cell>
          <cell r="T206">
            <v>94</v>
          </cell>
          <cell r="U206">
            <v>0.37</v>
          </cell>
          <cell r="V206">
            <v>0.31</v>
          </cell>
          <cell r="W206">
            <v>114</v>
          </cell>
          <cell r="X206">
            <v>92</v>
          </cell>
          <cell r="Y206"/>
          <cell r="Z206">
            <v>82</v>
          </cell>
          <cell r="AA206">
            <v>27.9</v>
          </cell>
          <cell r="AB206"/>
          <cell r="AC206"/>
          <cell r="AD206"/>
          <cell r="AE206">
            <v>0.96</v>
          </cell>
          <cell r="AF206"/>
          <cell r="AG206"/>
          <cell r="AH206"/>
          <cell r="AI206">
            <v>10.9</v>
          </cell>
          <cell r="AJ206">
            <v>13.7</v>
          </cell>
          <cell r="AK206"/>
          <cell r="AL206">
            <v>19.600000000000001</v>
          </cell>
          <cell r="AM206">
            <v>36.9</v>
          </cell>
          <cell r="AN206">
            <v>25.8</v>
          </cell>
          <cell r="AO206"/>
          <cell r="AP206">
            <v>32.200000000000003</v>
          </cell>
          <cell r="AQ206">
            <v>48</v>
          </cell>
          <cell r="AR206">
            <v>99</v>
          </cell>
          <cell r="AS206"/>
          <cell r="AT206">
            <v>85</v>
          </cell>
          <cell r="AU206">
            <v>35</v>
          </cell>
          <cell r="AV206">
            <v>105</v>
          </cell>
          <cell r="AW206"/>
          <cell r="AX206">
            <v>51</v>
          </cell>
          <cell r="AY206">
            <v>44.9</v>
          </cell>
          <cell r="AZ206">
            <v>45.28</v>
          </cell>
          <cell r="BA206"/>
          <cell r="BB206">
            <v>42.04</v>
          </cell>
          <cell r="BC206">
            <v>143</v>
          </cell>
          <cell r="BD206">
            <v>142</v>
          </cell>
          <cell r="BE206"/>
          <cell r="BF206">
            <v>151</v>
          </cell>
          <cell r="BG206">
            <v>12.8</v>
          </cell>
          <cell r="BH206">
            <v>8.1999999999999993</v>
          </cell>
          <cell r="BI206"/>
          <cell r="BJ206">
            <v>7.6</v>
          </cell>
        </row>
        <row r="207">
          <cell r="A207">
            <v>17167473</v>
          </cell>
          <cell r="B207">
            <v>1</v>
          </cell>
          <cell r="C207" t="str">
            <v>中肝切除、膈肌修补术、下腔静脉修补、胆囊切除</v>
          </cell>
          <cell r="D207">
            <v>17167473</v>
          </cell>
          <cell r="E207">
            <v>1</v>
          </cell>
          <cell r="F207" t="str">
            <v>56</v>
          </cell>
          <cell r="G207" t="str">
            <v>肝细胞癌（中国肝癌分期IIa期，BCLCstageB）  肝癌术后  肝癌介入术后  乙肝后肝硬化                                  ,肝细胞癌,肝细胞癌,肝恶性肿瘤个人史,肝炎后肝硬化</v>
          </cell>
          <cell r="H207">
            <v>6</v>
          </cell>
          <cell r="I207" t="str">
            <v>158</v>
          </cell>
          <cell r="J207" t="str">
            <v>51</v>
          </cell>
          <cell r="K207">
            <v>0</v>
          </cell>
          <cell r="L207">
            <v>0</v>
          </cell>
          <cell r="M207">
            <v>0</v>
          </cell>
          <cell r="N207">
            <v>0</v>
          </cell>
          <cell r="O207">
            <v>0</v>
          </cell>
          <cell r="P207">
            <v>1</v>
          </cell>
          <cell r="Q207">
            <v>0</v>
          </cell>
          <cell r="R207">
            <v>1</v>
          </cell>
          <cell r="S207">
            <v>130</v>
          </cell>
          <cell r="T207">
            <v>124</v>
          </cell>
          <cell r="U207">
            <v>0.38</v>
          </cell>
          <cell r="V207">
            <v>0.36</v>
          </cell>
          <cell r="W207">
            <v>88</v>
          </cell>
          <cell r="X207">
            <v>92</v>
          </cell>
          <cell r="Y207"/>
          <cell r="Z207">
            <v>78</v>
          </cell>
          <cell r="AA207">
            <v>29.3</v>
          </cell>
          <cell r="AB207">
            <v>31.9</v>
          </cell>
          <cell r="AC207"/>
          <cell r="AD207"/>
          <cell r="AE207">
            <v>0.99</v>
          </cell>
          <cell r="AF207">
            <v>1.25</v>
          </cell>
          <cell r="AG207"/>
          <cell r="AH207"/>
          <cell r="AI207">
            <v>14</v>
          </cell>
          <cell r="AJ207">
            <v>24</v>
          </cell>
          <cell r="AK207"/>
          <cell r="AL207">
            <v>21.4</v>
          </cell>
          <cell r="AM207">
            <v>42.4</v>
          </cell>
          <cell r="AN207">
            <v>29.7</v>
          </cell>
          <cell r="AO207"/>
          <cell r="AP207">
            <v>30.8</v>
          </cell>
          <cell r="AQ207">
            <v>19</v>
          </cell>
          <cell r="AR207">
            <v>199</v>
          </cell>
          <cell r="AS207"/>
          <cell r="AT207">
            <v>211</v>
          </cell>
          <cell r="AU207">
            <v>29</v>
          </cell>
          <cell r="AV207">
            <v>269</v>
          </cell>
          <cell r="AW207"/>
          <cell r="AX207">
            <v>156</v>
          </cell>
          <cell r="AY207">
            <v>97.54</v>
          </cell>
          <cell r="AZ207">
            <v>97.54</v>
          </cell>
          <cell r="BA207"/>
          <cell r="BB207">
            <v>95.63</v>
          </cell>
          <cell r="BC207">
            <v>61</v>
          </cell>
          <cell r="BD207">
            <v>61</v>
          </cell>
          <cell r="BE207"/>
          <cell r="BF207">
            <v>64</v>
          </cell>
          <cell r="BG207">
            <v>6.3</v>
          </cell>
          <cell r="BH207">
            <v>5</v>
          </cell>
          <cell r="BI207"/>
          <cell r="BJ207">
            <v>4.7</v>
          </cell>
        </row>
        <row r="208">
          <cell r="A208">
            <v>18293930</v>
          </cell>
          <cell r="B208">
            <v>1</v>
          </cell>
          <cell r="C208" t="str">
            <v>左半肝切除+门静脉取栓+门静脉修复+下腔静脉缝合</v>
          </cell>
          <cell r="D208">
            <v>18293930</v>
          </cell>
          <cell r="E208">
            <v>1</v>
          </cell>
          <cell r="F208" t="str">
            <v>43</v>
          </cell>
          <cell r="G208" t="str">
            <v>肝癌术后复发  肝硬化  慢性乙肝（复诊）                                    ,肝细胞癌</v>
          </cell>
          <cell r="H208">
            <v>6</v>
          </cell>
          <cell r="I208" t="str">
            <v>170</v>
          </cell>
          <cell r="J208" t="str">
            <v>87.5</v>
          </cell>
          <cell r="K208">
            <v>0</v>
          </cell>
          <cell r="L208">
            <v>0</v>
          </cell>
          <cell r="M208">
            <v>0</v>
          </cell>
          <cell r="N208">
            <v>0</v>
          </cell>
          <cell r="O208">
            <v>0</v>
          </cell>
          <cell r="P208">
            <v>1</v>
          </cell>
          <cell r="Q208">
            <v>0</v>
          </cell>
          <cell r="R208">
            <v>1</v>
          </cell>
          <cell r="S208">
            <v>148</v>
          </cell>
          <cell r="T208">
            <v>136</v>
          </cell>
          <cell r="U208">
            <v>0.43</v>
          </cell>
          <cell r="V208">
            <v>0.4</v>
          </cell>
          <cell r="W208">
            <v>87</v>
          </cell>
          <cell r="X208">
            <v>102</v>
          </cell>
          <cell r="Y208"/>
          <cell r="Z208">
            <v>75</v>
          </cell>
          <cell r="AA208">
            <v>27.3</v>
          </cell>
          <cell r="AB208"/>
          <cell r="AC208"/>
          <cell r="AD208"/>
          <cell r="AE208">
            <v>1.04</v>
          </cell>
          <cell r="AF208"/>
          <cell r="AG208"/>
          <cell r="AH208"/>
          <cell r="AI208">
            <v>14.4</v>
          </cell>
          <cell r="AJ208">
            <v>28.9</v>
          </cell>
          <cell r="AK208"/>
          <cell r="AL208">
            <v>21.2</v>
          </cell>
          <cell r="AM208">
            <v>41.5</v>
          </cell>
          <cell r="AN208">
            <v>32.200000000000003</v>
          </cell>
          <cell r="AO208"/>
          <cell r="AP208">
            <v>33.5</v>
          </cell>
          <cell r="AQ208">
            <v>29</v>
          </cell>
          <cell r="AR208">
            <v>1628</v>
          </cell>
          <cell r="AS208"/>
          <cell r="AT208">
            <v>1000</v>
          </cell>
          <cell r="AU208">
            <v>31</v>
          </cell>
          <cell r="AV208">
            <v>2572</v>
          </cell>
          <cell r="AW208"/>
          <cell r="AX208">
            <v>359</v>
          </cell>
          <cell r="AY208">
            <v>93.03</v>
          </cell>
          <cell r="AZ208">
            <v>64.510000000000005</v>
          </cell>
          <cell r="BA208"/>
          <cell r="BB208">
            <v>100.53</v>
          </cell>
          <cell r="BC208">
            <v>82</v>
          </cell>
          <cell r="BD208">
            <v>111</v>
          </cell>
          <cell r="BE208"/>
          <cell r="BF208">
            <v>72</v>
          </cell>
          <cell r="BG208">
            <v>4.8</v>
          </cell>
          <cell r="BH208">
            <v>5.3</v>
          </cell>
          <cell r="BI208"/>
          <cell r="BJ208">
            <v>3.7</v>
          </cell>
        </row>
        <row r="209">
          <cell r="A209">
            <v>32412572</v>
          </cell>
          <cell r="B209">
            <v>1</v>
          </cell>
          <cell r="C209" t="str">
            <v>右半肝切除、胆囊切除、腔静脉修补、膈肌修补术</v>
          </cell>
          <cell r="D209">
            <v>32412572</v>
          </cell>
          <cell r="E209">
            <v>1</v>
          </cell>
          <cell r="F209" t="str">
            <v>66</v>
          </cell>
          <cell r="G209" t="str">
            <v>1.肝细胞癌（中国肝癌分期Ib，BCLC stageA） 、2.肝囊肿 、3.左输尿管结石伴左肾积水 、4.左肾实质萎缩 、5.双肾囊肿 、6.左肾多发结石 7、慢性乙型病毒性肝炎（复治）；8、乙肝后肝硬化</v>
          </cell>
          <cell r="H209">
            <v>6</v>
          </cell>
          <cell r="I209" t="str">
            <v>165</v>
          </cell>
          <cell r="J209" t="str">
            <v>57</v>
          </cell>
          <cell r="K209">
            <v>0</v>
          </cell>
          <cell r="L209">
            <v>0</v>
          </cell>
          <cell r="M209">
            <v>0</v>
          </cell>
          <cell r="N209">
            <v>0</v>
          </cell>
          <cell r="O209">
            <v>0</v>
          </cell>
          <cell r="P209">
            <v>1</v>
          </cell>
          <cell r="Q209">
            <v>0</v>
          </cell>
          <cell r="R209">
            <v>1</v>
          </cell>
          <cell r="S209">
            <v>154</v>
          </cell>
          <cell r="T209">
            <v>127</v>
          </cell>
          <cell r="U209">
            <v>0.46</v>
          </cell>
          <cell r="V209">
            <v>0.38</v>
          </cell>
          <cell r="W209">
            <v>196</v>
          </cell>
          <cell r="X209">
            <v>199</v>
          </cell>
          <cell r="Y209"/>
          <cell r="Z209"/>
          <cell r="AA209">
            <v>28</v>
          </cell>
          <cell r="AB209">
            <v>32.1</v>
          </cell>
          <cell r="AC209"/>
          <cell r="AD209"/>
          <cell r="AE209">
            <v>1.06</v>
          </cell>
          <cell r="AF209">
            <v>1.24</v>
          </cell>
          <cell r="AG209"/>
          <cell r="AH209"/>
          <cell r="AI209">
            <v>16.8</v>
          </cell>
          <cell r="AJ209">
            <v>21</v>
          </cell>
          <cell r="AK209"/>
          <cell r="AL209"/>
          <cell r="AM209">
            <v>44</v>
          </cell>
          <cell r="AN209">
            <v>30.6</v>
          </cell>
          <cell r="AO209"/>
          <cell r="AP209"/>
          <cell r="AQ209">
            <v>21</v>
          </cell>
          <cell r="AR209">
            <v>1166</v>
          </cell>
          <cell r="AS209"/>
          <cell r="AT209"/>
          <cell r="AU209">
            <v>20</v>
          </cell>
          <cell r="AV209">
            <v>923</v>
          </cell>
          <cell r="AW209"/>
          <cell r="AX209"/>
          <cell r="AY209">
            <v>104.91</v>
          </cell>
          <cell r="AZ209">
            <v>118.72</v>
          </cell>
          <cell r="BA209"/>
          <cell r="BB209"/>
          <cell r="BC209">
            <v>77</v>
          </cell>
          <cell r="BD209">
            <v>57</v>
          </cell>
          <cell r="BE209"/>
          <cell r="BF209"/>
          <cell r="BG209">
            <v>5.0999999999999996</v>
          </cell>
          <cell r="BH209">
            <v>4</v>
          </cell>
          <cell r="BI209"/>
          <cell r="BJ209"/>
        </row>
        <row r="210">
          <cell r="A210">
            <v>32822908</v>
          </cell>
          <cell r="B210">
            <v>1</v>
          </cell>
          <cell r="C210" t="str">
            <v>中肝切除+胆囊切除+膈肌修补+胆总管切开取栓+T管引流术</v>
          </cell>
          <cell r="D210">
            <v>32822908</v>
          </cell>
          <cell r="E210">
            <v>1</v>
          </cell>
          <cell r="F210" t="str">
            <v>41</v>
          </cell>
          <cell r="G210" t="str">
            <v>1.HCC术后；2.慢性乙型病毒性肝炎（复治）。</v>
          </cell>
          <cell r="H210">
            <v>6</v>
          </cell>
          <cell r="I210" t="str">
            <v>160</v>
          </cell>
          <cell r="J210">
            <v>60</v>
          </cell>
          <cell r="K210">
            <v>0</v>
          </cell>
          <cell r="L210">
            <v>0</v>
          </cell>
          <cell r="M210">
            <v>0</v>
          </cell>
          <cell r="N210">
            <v>0</v>
          </cell>
          <cell r="O210">
            <v>0</v>
          </cell>
          <cell r="P210">
            <v>1</v>
          </cell>
          <cell r="Q210">
            <v>0</v>
          </cell>
          <cell r="R210">
            <v>0</v>
          </cell>
          <cell r="S210">
            <v>115</v>
          </cell>
          <cell r="T210">
            <v>108</v>
          </cell>
          <cell r="U210">
            <v>0.35</v>
          </cell>
          <cell r="V210">
            <v>0.33</v>
          </cell>
          <cell r="W210">
            <v>224</v>
          </cell>
          <cell r="X210">
            <v>211</v>
          </cell>
          <cell r="Y210"/>
          <cell r="Z210"/>
          <cell r="AA210">
            <v>25.3</v>
          </cell>
          <cell r="AB210">
            <v>11.6</v>
          </cell>
          <cell r="AC210"/>
          <cell r="AD210"/>
          <cell r="AE210">
            <v>1.03</v>
          </cell>
          <cell r="AF210">
            <v>0.98</v>
          </cell>
          <cell r="AG210"/>
          <cell r="AH210"/>
          <cell r="AI210">
            <v>49.5</v>
          </cell>
          <cell r="AJ210">
            <v>54.9</v>
          </cell>
          <cell r="AK210"/>
          <cell r="AL210"/>
          <cell r="AM210">
            <v>36.1</v>
          </cell>
          <cell r="AN210">
            <v>28.2</v>
          </cell>
          <cell r="AO210"/>
          <cell r="AP210"/>
          <cell r="AQ210">
            <v>113</v>
          </cell>
          <cell r="AR210">
            <v>118</v>
          </cell>
          <cell r="AS210"/>
          <cell r="AT210"/>
          <cell r="AU210">
            <v>79</v>
          </cell>
          <cell r="AV210">
            <v>191</v>
          </cell>
          <cell r="AW210"/>
          <cell r="AX210"/>
          <cell r="AY210">
            <v>106.57</v>
          </cell>
          <cell r="AZ210">
            <v>105.25</v>
          </cell>
          <cell r="BA210"/>
          <cell r="BB210"/>
          <cell r="BC210">
            <v>52</v>
          </cell>
          <cell r="BD210">
            <v>54</v>
          </cell>
          <cell r="BE210"/>
          <cell r="BF210"/>
          <cell r="BG210">
            <v>5.22</v>
          </cell>
          <cell r="BH210">
            <v>4.2</v>
          </cell>
          <cell r="BI210"/>
          <cell r="BJ210"/>
        </row>
        <row r="211">
          <cell r="A211">
            <v>33384849</v>
          </cell>
          <cell r="B211">
            <v>1</v>
          </cell>
          <cell r="C211" t="str">
            <v>中肝切除+右侧肝癌局部切除+门静脉修补+膈肌修补+肠粘连松解+胆囊切除术</v>
          </cell>
          <cell r="D211">
            <v>33384849</v>
          </cell>
          <cell r="E211">
            <v>1</v>
          </cell>
          <cell r="F211" t="str">
            <v>61</v>
          </cell>
          <cell r="G211" t="str">
            <v>1.肝癌术后复发（ⅢA 期）；2.肝硬化；3.门脉高压；4.慢性乙肝（复诊）；5.糖尿病；6.高血压。</v>
          </cell>
          <cell r="H211">
            <v>6</v>
          </cell>
          <cell r="I211" t="str">
            <v>169</v>
          </cell>
          <cell r="J211" t="str">
            <v>75</v>
          </cell>
          <cell r="K211">
            <v>1</v>
          </cell>
          <cell r="L211">
            <v>1</v>
          </cell>
          <cell r="M211">
            <v>0</v>
          </cell>
          <cell r="N211">
            <v>0</v>
          </cell>
          <cell r="O211">
            <v>0</v>
          </cell>
          <cell r="P211">
            <v>1</v>
          </cell>
          <cell r="Q211">
            <v>0</v>
          </cell>
          <cell r="R211">
            <v>1</v>
          </cell>
          <cell r="S211">
            <v>118</v>
          </cell>
          <cell r="T211">
            <v>102</v>
          </cell>
          <cell r="U211">
            <v>0.36</v>
          </cell>
          <cell r="V211">
            <v>0.28999999999999998</v>
          </cell>
          <cell r="W211">
            <v>140</v>
          </cell>
          <cell r="X211">
            <v>99</v>
          </cell>
          <cell r="Y211"/>
          <cell r="Z211">
            <v>93</v>
          </cell>
          <cell r="AA211">
            <v>25.2</v>
          </cell>
          <cell r="AB211">
            <v>24.6</v>
          </cell>
          <cell r="AC211"/>
          <cell r="AD211">
            <v>26.8</v>
          </cell>
          <cell r="AE211">
            <v>0.95</v>
          </cell>
          <cell r="AF211">
            <v>1.1000000000000001</v>
          </cell>
          <cell r="AG211"/>
          <cell r="AH211">
            <v>1.06</v>
          </cell>
          <cell r="AI211">
            <v>18.899999999999999</v>
          </cell>
          <cell r="AJ211">
            <v>23</v>
          </cell>
          <cell r="AK211"/>
          <cell r="AL211">
            <v>30</v>
          </cell>
          <cell r="AM211">
            <v>45.7</v>
          </cell>
          <cell r="AN211">
            <v>32.4</v>
          </cell>
          <cell r="AO211"/>
          <cell r="AP211">
            <v>32.9</v>
          </cell>
          <cell r="AQ211">
            <v>37</v>
          </cell>
          <cell r="AR211">
            <v>116</v>
          </cell>
          <cell r="AS211"/>
          <cell r="AT211">
            <v>94</v>
          </cell>
          <cell r="AU211">
            <v>26</v>
          </cell>
          <cell r="AV211">
            <v>111</v>
          </cell>
          <cell r="AW211"/>
          <cell r="AX211">
            <v>48</v>
          </cell>
          <cell r="AY211">
            <v>75.64</v>
          </cell>
          <cell r="AZ211">
            <v>91.76</v>
          </cell>
          <cell r="BA211"/>
          <cell r="BB211">
            <v>91.76</v>
          </cell>
          <cell r="BC211">
            <v>71</v>
          </cell>
          <cell r="BD211">
            <v>57</v>
          </cell>
          <cell r="BE211"/>
          <cell r="BF211">
            <v>57</v>
          </cell>
          <cell r="BG211">
            <v>4.9000000000000004</v>
          </cell>
          <cell r="BH211">
            <v>2.9</v>
          </cell>
          <cell r="BI211"/>
          <cell r="BJ211">
            <v>2.4</v>
          </cell>
        </row>
        <row r="212">
          <cell r="A212">
            <v>33956464</v>
          </cell>
          <cell r="B212">
            <v>1</v>
          </cell>
          <cell r="C212" t="str">
            <v>右肝复杂肝包虫切除+不规则左半肝切除+右肝静脉成形+腔静脉修补+门静脉修补术</v>
          </cell>
          <cell r="D212">
            <v>33956464</v>
          </cell>
          <cell r="E212">
            <v>2</v>
          </cell>
          <cell r="F212" t="str">
            <v>43</v>
          </cell>
          <cell r="G212" t="str">
            <v>1.肝脏多发占位：包虫病。</v>
          </cell>
          <cell r="H212">
            <v>6</v>
          </cell>
          <cell r="I212" t="str">
            <v>158</v>
          </cell>
          <cell r="J212" t="str">
            <v>62</v>
          </cell>
          <cell r="K212">
            <v>0</v>
          </cell>
          <cell r="L212">
            <v>0</v>
          </cell>
          <cell r="M212">
            <v>0</v>
          </cell>
          <cell r="N212">
            <v>0</v>
          </cell>
          <cell r="O212">
            <v>0</v>
          </cell>
          <cell r="P212">
            <v>0</v>
          </cell>
          <cell r="Q212">
            <v>0</v>
          </cell>
          <cell r="R212">
            <v>0</v>
          </cell>
          <cell r="S212">
            <v>141</v>
          </cell>
          <cell r="T212">
            <v>126</v>
          </cell>
          <cell r="U212">
            <v>0.42</v>
          </cell>
          <cell r="V212">
            <v>0.4</v>
          </cell>
          <cell r="W212">
            <v>110</v>
          </cell>
          <cell r="X212">
            <v>85</v>
          </cell>
          <cell r="Y212">
            <v>76</v>
          </cell>
          <cell r="Z212"/>
          <cell r="AA212">
            <v>26.7</v>
          </cell>
          <cell r="AB212"/>
          <cell r="AC212"/>
          <cell r="AD212"/>
          <cell r="AE212">
            <v>0.95</v>
          </cell>
          <cell r="AF212"/>
          <cell r="AG212"/>
          <cell r="AH212"/>
          <cell r="AI212">
            <v>7.9</v>
          </cell>
          <cell r="AJ212">
            <v>43.4</v>
          </cell>
          <cell r="AK212">
            <v>38.799999999999997</v>
          </cell>
          <cell r="AL212"/>
          <cell r="AM212">
            <v>34.700000000000003</v>
          </cell>
          <cell r="AN212">
            <v>29.9</v>
          </cell>
          <cell r="AO212">
            <v>29.7</v>
          </cell>
          <cell r="AP212"/>
          <cell r="AQ212">
            <v>24</v>
          </cell>
          <cell r="AR212">
            <v>778</v>
          </cell>
          <cell r="AS212">
            <v>737</v>
          </cell>
          <cell r="AT212"/>
          <cell r="AU212">
            <v>27</v>
          </cell>
          <cell r="AV212">
            <v>1067</v>
          </cell>
          <cell r="AW212">
            <v>614</v>
          </cell>
          <cell r="AX212"/>
          <cell r="AY212">
            <v>75.78</v>
          </cell>
          <cell r="AZ212">
            <v>63.92</v>
          </cell>
          <cell r="BA212">
            <v>79.099999999999994</v>
          </cell>
          <cell r="BB212"/>
          <cell r="BC212">
            <v>86</v>
          </cell>
          <cell r="BD212">
            <v>99</v>
          </cell>
          <cell r="BE212">
            <v>83</v>
          </cell>
          <cell r="BF212"/>
          <cell r="BG212">
            <v>8.5</v>
          </cell>
          <cell r="BH212">
            <v>9.6</v>
          </cell>
          <cell r="BI212">
            <v>7.4</v>
          </cell>
          <cell r="BJ212"/>
        </row>
        <row r="213">
          <cell r="A213">
            <v>9213437</v>
          </cell>
          <cell r="B213">
            <v>2</v>
          </cell>
          <cell r="C213" t="str">
            <v>开腹右半肝切除+腔静脉修补+胆囊切除术</v>
          </cell>
          <cell r="D213">
            <v>9213437</v>
          </cell>
          <cell r="E213">
            <v>1</v>
          </cell>
          <cell r="F213" t="str">
            <v>68</v>
          </cell>
          <cell r="G213" t="str">
            <v>1、肝细胞癌（中国国内分期 Ⅲa期，BCLC分期 C期） 、2、门静脉右支癌栓、3、慢性乙型病毒性肝炎（复治）4、高血压病</v>
          </cell>
          <cell r="H213">
            <v>6</v>
          </cell>
          <cell r="I213" t="str">
            <v>157</v>
          </cell>
          <cell r="J213" t="str">
            <v>58</v>
          </cell>
          <cell r="K213">
            <v>1</v>
          </cell>
          <cell r="L213">
            <v>0</v>
          </cell>
          <cell r="M213">
            <v>0</v>
          </cell>
          <cell r="N213">
            <v>0</v>
          </cell>
          <cell r="O213">
            <v>0</v>
          </cell>
          <cell r="P213">
            <v>1</v>
          </cell>
          <cell r="Q213">
            <v>0</v>
          </cell>
          <cell r="R213">
            <v>0</v>
          </cell>
          <cell r="S213">
            <v>121</v>
          </cell>
          <cell r="T213">
            <v>95</v>
          </cell>
          <cell r="U213">
            <v>0.38</v>
          </cell>
          <cell r="V213">
            <v>0.28999999999999998</v>
          </cell>
          <cell r="W213">
            <v>153</v>
          </cell>
          <cell r="X213">
            <v>88</v>
          </cell>
          <cell r="Y213"/>
          <cell r="Z213">
            <v>75</v>
          </cell>
          <cell r="AA213">
            <v>25.8</v>
          </cell>
          <cell r="AB213">
            <v>26.9</v>
          </cell>
          <cell r="AC213"/>
          <cell r="AD213">
            <v>33.700000000000003</v>
          </cell>
          <cell r="AE213">
            <v>1</v>
          </cell>
          <cell r="AF213">
            <v>1.2</v>
          </cell>
          <cell r="AG213"/>
          <cell r="AH213">
            <v>1.07</v>
          </cell>
          <cell r="AI213">
            <v>14.8</v>
          </cell>
          <cell r="AJ213">
            <v>31.4</v>
          </cell>
          <cell r="AK213"/>
          <cell r="AL213">
            <v>32.9</v>
          </cell>
          <cell r="AM213">
            <v>41.8</v>
          </cell>
          <cell r="AN213">
            <v>31.4</v>
          </cell>
          <cell r="AO213"/>
          <cell r="AP213">
            <v>32.9</v>
          </cell>
          <cell r="AQ213">
            <v>71</v>
          </cell>
          <cell r="AR213">
            <v>845</v>
          </cell>
          <cell r="AS213"/>
          <cell r="AT213">
            <v>191</v>
          </cell>
          <cell r="AU213">
            <v>50</v>
          </cell>
          <cell r="AV213">
            <v>1931</v>
          </cell>
          <cell r="AW213"/>
          <cell r="AX213">
            <v>196</v>
          </cell>
          <cell r="AY213">
            <v>56.27</v>
          </cell>
          <cell r="AZ213">
            <v>56.9</v>
          </cell>
          <cell r="BA213"/>
          <cell r="BB213">
            <v>74.73</v>
          </cell>
          <cell r="BC213">
            <v>110</v>
          </cell>
          <cell r="BD213">
            <v>109</v>
          </cell>
          <cell r="BE213"/>
          <cell r="BF213">
            <v>87</v>
          </cell>
          <cell r="BG213">
            <v>3.6</v>
          </cell>
          <cell r="BH213">
            <v>5.8</v>
          </cell>
          <cell r="BI213"/>
          <cell r="BJ213">
            <v>5.0999999999999996</v>
          </cell>
        </row>
        <row r="214">
          <cell r="A214">
            <v>14600388</v>
          </cell>
          <cell r="B214">
            <v>2</v>
          </cell>
          <cell r="C214" t="str">
            <v>中肝切除+尾状叶切除+左肝癌切除+中肝静脉修补+肠粘连松解术</v>
          </cell>
          <cell r="D214">
            <v>14600388</v>
          </cell>
          <cell r="E214">
            <v>1</v>
          </cell>
          <cell r="F214" t="str">
            <v>72</v>
          </cell>
          <cell r="G214" t="str">
            <v>直肠上段中分化腺癌伴肝转移术后（pT4aN2aM1a，IVA期，6/9）复发；腹膜后结节，性质待定？  中肝切除及肝脏肿瘤射频消融术后  胆囊切除术后  2型糖尿病  双肾囊肿                                ,直肠恶性肿瘤</v>
          </cell>
          <cell r="H214">
            <v>6</v>
          </cell>
          <cell r="I214" t="str">
            <v>155</v>
          </cell>
          <cell r="J214" t="str">
            <v>58</v>
          </cell>
          <cell r="K214">
            <v>0</v>
          </cell>
          <cell r="L214">
            <v>1</v>
          </cell>
          <cell r="M214">
            <v>0</v>
          </cell>
          <cell r="N214">
            <v>0</v>
          </cell>
          <cell r="O214">
            <v>0</v>
          </cell>
          <cell r="P214">
            <v>0</v>
          </cell>
          <cell r="Q214">
            <v>0</v>
          </cell>
          <cell r="R214">
            <v>0</v>
          </cell>
          <cell r="S214">
            <v>144</v>
          </cell>
          <cell r="T214">
            <v>142</v>
          </cell>
          <cell r="U214">
            <v>0.42</v>
          </cell>
          <cell r="V214">
            <v>0.41</v>
          </cell>
          <cell r="W214">
            <v>222</v>
          </cell>
          <cell r="X214">
            <v>176</v>
          </cell>
          <cell r="Y214"/>
          <cell r="Z214">
            <v>148</v>
          </cell>
          <cell r="AA214">
            <v>30.8</v>
          </cell>
          <cell r="AB214">
            <v>30.8</v>
          </cell>
          <cell r="AC214"/>
          <cell r="AD214">
            <v>36.6</v>
          </cell>
          <cell r="AE214">
            <v>1.01</v>
          </cell>
          <cell r="AF214">
            <v>1.08</v>
          </cell>
          <cell r="AG214"/>
          <cell r="AH214">
            <v>1.0900000000000001</v>
          </cell>
          <cell r="AI214">
            <v>18</v>
          </cell>
          <cell r="AJ214">
            <v>1.8</v>
          </cell>
          <cell r="AK214"/>
          <cell r="AL214">
            <v>52.4</v>
          </cell>
          <cell r="AM214">
            <v>44.7</v>
          </cell>
          <cell r="AN214">
            <v>34.700000000000003</v>
          </cell>
          <cell r="AO214"/>
          <cell r="AP214">
            <v>31.2</v>
          </cell>
          <cell r="AQ214">
            <v>125</v>
          </cell>
          <cell r="AR214">
            <v>73</v>
          </cell>
          <cell r="AS214"/>
          <cell r="AT214">
            <v>212</v>
          </cell>
          <cell r="AU214">
            <v>86</v>
          </cell>
          <cell r="AV214">
            <v>302</v>
          </cell>
          <cell r="AW214"/>
          <cell r="AX214">
            <v>65</v>
          </cell>
          <cell r="AY214">
            <v>116.37</v>
          </cell>
          <cell r="AZ214">
            <v>116.37</v>
          </cell>
          <cell r="BA214"/>
          <cell r="BB214">
            <v>126.59</v>
          </cell>
          <cell r="BC214">
            <v>54</v>
          </cell>
          <cell r="BD214">
            <v>54</v>
          </cell>
          <cell r="BE214"/>
          <cell r="BF214">
            <v>44</v>
          </cell>
          <cell r="BG214">
            <v>4.0999999999999996</v>
          </cell>
          <cell r="BH214">
            <v>3.2</v>
          </cell>
          <cell r="BI214"/>
          <cell r="BJ214">
            <v>3.8</v>
          </cell>
        </row>
        <row r="215">
          <cell r="A215">
            <v>18902870</v>
          </cell>
          <cell r="B215">
            <v>2</v>
          </cell>
          <cell r="C215" t="str">
            <v>中肝切除+左侧肝癌局部切除+门静脉修补+肠粘连松解+开腹肝癌射频消融术</v>
          </cell>
          <cell r="D215">
            <v>18902870</v>
          </cell>
          <cell r="E215">
            <v>1</v>
          </cell>
          <cell r="F215" t="str">
            <v>53</v>
          </cell>
          <cell r="G215" t="str">
            <v>直肠中分化腺癌术后(pT3N0Mx)肝转移（IV期）  痛风  胆囊切除术后  右肾囊肿,                                  ,直肠恶性肿瘤</v>
          </cell>
          <cell r="H215">
            <v>6</v>
          </cell>
          <cell r="I215" t="str">
            <v>171</v>
          </cell>
          <cell r="J215" t="str">
            <v>71</v>
          </cell>
          <cell r="K215">
            <v>0</v>
          </cell>
          <cell r="L215">
            <v>0</v>
          </cell>
          <cell r="M215">
            <v>0</v>
          </cell>
          <cell r="N215">
            <v>0</v>
          </cell>
          <cell r="O215">
            <v>0</v>
          </cell>
          <cell r="P215">
            <v>0</v>
          </cell>
          <cell r="Q215">
            <v>0</v>
          </cell>
          <cell r="R215">
            <v>0</v>
          </cell>
          <cell r="S215">
            <v>157</v>
          </cell>
          <cell r="T215">
            <v>150</v>
          </cell>
          <cell r="U215">
            <v>0.42</v>
          </cell>
          <cell r="V215">
            <v>0.33</v>
          </cell>
          <cell r="W215">
            <v>240</v>
          </cell>
          <cell r="X215">
            <v>223</v>
          </cell>
          <cell r="Y215"/>
          <cell r="Z215">
            <v>198</v>
          </cell>
          <cell r="AA215">
            <v>25.8</v>
          </cell>
          <cell r="AB215">
            <v>27.5</v>
          </cell>
          <cell r="AC215"/>
          <cell r="AD215">
            <v>26.8</v>
          </cell>
          <cell r="AE215">
            <v>0.95</v>
          </cell>
          <cell r="AF215">
            <v>1.1000000000000001</v>
          </cell>
          <cell r="AG215"/>
          <cell r="AH215">
            <v>1.34</v>
          </cell>
          <cell r="AI215">
            <v>14.2</v>
          </cell>
          <cell r="AJ215">
            <v>12.6</v>
          </cell>
          <cell r="AK215"/>
          <cell r="AL215">
            <v>16.100000000000001</v>
          </cell>
          <cell r="AM215">
            <v>39.299999999999997</v>
          </cell>
          <cell r="AN215">
            <v>28.3</v>
          </cell>
          <cell r="AO215"/>
          <cell r="AP215">
            <v>34</v>
          </cell>
          <cell r="AQ215">
            <v>45</v>
          </cell>
          <cell r="AR215">
            <v>352</v>
          </cell>
          <cell r="AS215"/>
          <cell r="AT215">
            <v>680</v>
          </cell>
          <cell r="AU215">
            <v>33</v>
          </cell>
          <cell r="AV215">
            <v>593</v>
          </cell>
          <cell r="AW215"/>
          <cell r="AX215">
            <v>325</v>
          </cell>
          <cell r="AY215">
            <v>98.44</v>
          </cell>
          <cell r="AZ215">
            <v>110.6</v>
          </cell>
          <cell r="BA215"/>
          <cell r="BB215">
            <v>110.6</v>
          </cell>
          <cell r="BC215">
            <v>57</v>
          </cell>
          <cell r="BD215">
            <v>40</v>
          </cell>
          <cell r="BE215"/>
          <cell r="BF215">
            <v>40</v>
          </cell>
          <cell r="BG215">
            <v>2.1</v>
          </cell>
          <cell r="BH215">
            <v>2.2000000000000002</v>
          </cell>
          <cell r="BI215"/>
          <cell r="BJ215">
            <v>3.3</v>
          </cell>
        </row>
        <row r="216">
          <cell r="A216">
            <v>20389015</v>
          </cell>
          <cell r="B216">
            <v>2</v>
          </cell>
          <cell r="C216" t="str">
            <v>中肝切除+门静脉修补+下腔静脉修补+肝门部胆管成形+胆囊切除术</v>
          </cell>
          <cell r="D216">
            <v>20389015</v>
          </cell>
          <cell r="E216">
            <v>1</v>
          </cell>
          <cell r="F216" t="str">
            <v>56</v>
          </cell>
          <cell r="G216" t="str">
            <v>右肝占位性病变：胆管细胞癌？不典型HCC？  慢性乙型病毒性肝炎,  肝硬化  慢性胆囊炎急性发作  双肾囊肿  右侧多支肋骨骨折  右侧血性胸腔积液                            ,肝恶性肿瘤</v>
          </cell>
          <cell r="H216">
            <v>6</v>
          </cell>
          <cell r="I216" t="str">
            <v>175</v>
          </cell>
          <cell r="J216">
            <v>74</v>
          </cell>
          <cell r="K216">
            <v>0</v>
          </cell>
          <cell r="L216">
            <v>0</v>
          </cell>
          <cell r="M216">
            <v>0</v>
          </cell>
          <cell r="N216">
            <v>0</v>
          </cell>
          <cell r="O216">
            <v>0</v>
          </cell>
          <cell r="P216">
            <v>1</v>
          </cell>
          <cell r="Q216">
            <v>0</v>
          </cell>
          <cell r="R216">
            <v>1</v>
          </cell>
          <cell r="S216">
            <v>108</v>
          </cell>
          <cell r="T216">
            <v>89</v>
          </cell>
          <cell r="U216">
            <v>0.33</v>
          </cell>
          <cell r="V216">
            <v>0.28000000000000003</v>
          </cell>
          <cell r="W216">
            <v>261</v>
          </cell>
          <cell r="X216">
            <v>168</v>
          </cell>
          <cell r="Y216"/>
          <cell r="Z216">
            <v>144</v>
          </cell>
          <cell r="AA216">
            <v>22.7</v>
          </cell>
          <cell r="AB216"/>
          <cell r="AC216"/>
          <cell r="AD216"/>
          <cell r="AE216">
            <v>1.04</v>
          </cell>
          <cell r="AF216"/>
          <cell r="AG216"/>
          <cell r="AH216"/>
          <cell r="AI216">
            <v>62.5</v>
          </cell>
          <cell r="AJ216">
            <v>53.8</v>
          </cell>
          <cell r="AK216"/>
          <cell r="AL216">
            <v>55.4</v>
          </cell>
          <cell r="AM216">
            <v>32.5</v>
          </cell>
          <cell r="AN216">
            <v>37.9</v>
          </cell>
          <cell r="AO216"/>
          <cell r="AP216">
            <v>24.7</v>
          </cell>
          <cell r="AQ216">
            <v>81</v>
          </cell>
          <cell r="AR216">
            <v>72</v>
          </cell>
          <cell r="AS216"/>
          <cell r="AT216">
            <v>133</v>
          </cell>
          <cell r="AU216">
            <v>79</v>
          </cell>
          <cell r="AV216">
            <v>59</v>
          </cell>
          <cell r="AW216"/>
          <cell r="AX216">
            <v>192</v>
          </cell>
          <cell r="AY216">
            <v>90.53</v>
          </cell>
          <cell r="AZ216">
            <v>85.17</v>
          </cell>
          <cell r="BA216"/>
          <cell r="BB216">
            <v>87.16</v>
          </cell>
          <cell r="BC216">
            <v>49</v>
          </cell>
          <cell r="BD216">
            <v>59</v>
          </cell>
          <cell r="BE216"/>
          <cell r="BF216">
            <v>55</v>
          </cell>
          <cell r="BG216">
            <v>2.9</v>
          </cell>
          <cell r="BH216">
            <v>2.9</v>
          </cell>
          <cell r="BI216"/>
          <cell r="BJ216">
            <v>4.5999999999999996</v>
          </cell>
        </row>
        <row r="217">
          <cell r="A217">
            <v>32304096</v>
          </cell>
          <cell r="B217">
            <v>2</v>
          </cell>
          <cell r="C217" t="str">
            <v>探查：开腹右半肝切除+胆囊切除+腔静脉修补术</v>
          </cell>
          <cell r="D217">
            <v>32304096</v>
          </cell>
          <cell r="E217">
            <v>1</v>
          </cell>
          <cell r="F217" t="str">
            <v>44</v>
          </cell>
          <cell r="G217" t="str">
            <v>1.肝细胞癌（中国国内分期Ⅲa期，BCLC分期 C期 ）；2.慢性乙型病毒性肝炎（复治）；3.慢性胆囊炎；4.左肾结石</v>
          </cell>
          <cell r="H217">
            <v>6</v>
          </cell>
          <cell r="I217" t="str">
            <v>168</v>
          </cell>
          <cell r="J217" t="str">
            <v>70</v>
          </cell>
          <cell r="K217">
            <v>0</v>
          </cell>
          <cell r="L217">
            <v>0</v>
          </cell>
          <cell r="M217">
            <v>0</v>
          </cell>
          <cell r="N217">
            <v>0</v>
          </cell>
          <cell r="O217">
            <v>0</v>
          </cell>
          <cell r="P217">
            <v>1</v>
          </cell>
          <cell r="Q217">
            <v>0</v>
          </cell>
          <cell r="R217">
            <v>0</v>
          </cell>
          <cell r="S217">
            <v>140</v>
          </cell>
          <cell r="T217">
            <v>133</v>
          </cell>
          <cell r="U217">
            <v>0.43</v>
          </cell>
          <cell r="V217">
            <v>0.4</v>
          </cell>
          <cell r="W217">
            <v>129</v>
          </cell>
          <cell r="X217">
            <v>135</v>
          </cell>
          <cell r="Y217"/>
          <cell r="Z217">
            <v>110</v>
          </cell>
          <cell r="AA217">
            <v>25.4</v>
          </cell>
          <cell r="AB217"/>
          <cell r="AC217"/>
          <cell r="AD217"/>
          <cell r="AE217">
            <v>0.94</v>
          </cell>
          <cell r="AF217"/>
          <cell r="AG217"/>
          <cell r="AH217"/>
          <cell r="AI217">
            <v>10.199999999999999</v>
          </cell>
          <cell r="AJ217">
            <v>35.799999999999997</v>
          </cell>
          <cell r="AK217"/>
          <cell r="AL217">
            <v>76.3</v>
          </cell>
          <cell r="AM217">
            <v>42.4</v>
          </cell>
          <cell r="AN217">
            <v>31.4</v>
          </cell>
          <cell r="AO217"/>
          <cell r="AP217">
            <v>32</v>
          </cell>
          <cell r="AQ217">
            <v>26</v>
          </cell>
          <cell r="AR217">
            <v>912</v>
          </cell>
          <cell r="AS217"/>
          <cell r="AT217">
            <v>287</v>
          </cell>
          <cell r="AU217">
            <v>22</v>
          </cell>
          <cell r="AV217">
            <v>813</v>
          </cell>
          <cell r="AW217"/>
          <cell r="AX217">
            <v>77</v>
          </cell>
          <cell r="AY217">
            <v>67.88</v>
          </cell>
          <cell r="AZ217">
            <v>58.02</v>
          </cell>
          <cell r="BA217"/>
          <cell r="BB217">
            <v>65.52</v>
          </cell>
          <cell r="BC217">
            <v>101</v>
          </cell>
          <cell r="BD217">
            <v>115</v>
          </cell>
          <cell r="BE217"/>
          <cell r="BF217">
            <v>104</v>
          </cell>
          <cell r="BG217">
            <v>7.2</v>
          </cell>
          <cell r="BH217">
            <v>6.6</v>
          </cell>
          <cell r="BI217"/>
          <cell r="BJ217">
            <v>5.0999999999999996</v>
          </cell>
        </row>
        <row r="218">
          <cell r="A218">
            <v>35298735</v>
          </cell>
          <cell r="B218">
            <v>1</v>
          </cell>
          <cell r="C218" t="str">
            <v>中肝切除，门静脉修补，腔静脉修补术。</v>
          </cell>
          <cell r="D218">
            <v>35298735</v>
          </cell>
          <cell r="E218">
            <v>1</v>
          </cell>
          <cell r="F218" t="str">
            <v>52</v>
          </cell>
          <cell r="G218" t="str">
            <v>1、肝HCC；2.乙肝；3、肝硬化；4、门静脉高压；5、带状疱疹。</v>
          </cell>
          <cell r="H218">
            <v>5.7</v>
          </cell>
          <cell r="I218" t="str">
            <v>172</v>
          </cell>
          <cell r="J218">
            <v>70</v>
          </cell>
          <cell r="K218">
            <v>0</v>
          </cell>
          <cell r="L218">
            <v>0</v>
          </cell>
          <cell r="M218">
            <v>0</v>
          </cell>
          <cell r="N218">
            <v>0</v>
          </cell>
          <cell r="O218">
            <v>0</v>
          </cell>
          <cell r="P218">
            <v>1</v>
          </cell>
          <cell r="Q218">
            <v>0</v>
          </cell>
          <cell r="R218">
            <v>1</v>
          </cell>
          <cell r="S218">
            <v>126</v>
          </cell>
          <cell r="T218">
            <v>125</v>
          </cell>
          <cell r="U218">
            <v>0.37</v>
          </cell>
          <cell r="V218">
            <v>0.36</v>
          </cell>
          <cell r="W218">
            <v>130</v>
          </cell>
          <cell r="X218">
            <v>166</v>
          </cell>
          <cell r="Y218"/>
          <cell r="Z218"/>
          <cell r="AA218">
            <v>40.5</v>
          </cell>
          <cell r="AB218">
            <v>46.8</v>
          </cell>
          <cell r="AC218"/>
          <cell r="AD218"/>
          <cell r="AE218">
            <v>1.31</v>
          </cell>
          <cell r="AF218">
            <v>1.48</v>
          </cell>
          <cell r="AG218"/>
          <cell r="AH218"/>
          <cell r="AI218">
            <v>198</v>
          </cell>
          <cell r="AJ218">
            <v>212.2</v>
          </cell>
          <cell r="AK218"/>
          <cell r="AL218"/>
          <cell r="AM218">
            <v>28.5</v>
          </cell>
          <cell r="AN218">
            <v>21.9</v>
          </cell>
          <cell r="AO218"/>
          <cell r="AP218"/>
          <cell r="AQ218">
            <v>35</v>
          </cell>
          <cell r="AR218">
            <v>68</v>
          </cell>
          <cell r="AS218"/>
          <cell r="AT218"/>
          <cell r="AU218">
            <v>128</v>
          </cell>
          <cell r="AV218">
            <v>272</v>
          </cell>
          <cell r="AW218"/>
          <cell r="AX218"/>
          <cell r="AY218">
            <v>106.96</v>
          </cell>
          <cell r="AZ218">
            <v>105.15</v>
          </cell>
          <cell r="BA218"/>
          <cell r="BB218"/>
          <cell r="BC218">
            <v>71</v>
          </cell>
          <cell r="BD218">
            <v>74</v>
          </cell>
          <cell r="BE218"/>
          <cell r="BF218"/>
          <cell r="BG218">
            <v>3.6</v>
          </cell>
          <cell r="BH218">
            <v>4.2</v>
          </cell>
          <cell r="BI218"/>
          <cell r="BJ218"/>
        </row>
        <row r="219">
          <cell r="A219">
            <v>9181778</v>
          </cell>
          <cell r="B219">
            <v>1</v>
          </cell>
          <cell r="C219" t="str">
            <v>中肝切除、胆囊切除、膈肌修补、右肝静脉修补术</v>
          </cell>
          <cell r="D219">
            <v>9181778</v>
          </cell>
          <cell r="E219">
            <v>1</v>
          </cell>
          <cell r="F219" t="str">
            <v>60</v>
          </cell>
          <cell r="G219" t="str">
            <v>1.肝细胞癌（中国肝癌分期Ib期，BCLC stage A） 、2.乙肝后肝硬化 、3.慢性乙型病毒性肝炎 、4.肝囊肿 、5.肾囊肿 、6.低钾血症 、7.肝功能不全 、8.低蛋白血症 、9.慢性胆囊炎</v>
          </cell>
          <cell r="H219">
            <v>5.5</v>
          </cell>
          <cell r="I219" t="str">
            <v>170</v>
          </cell>
          <cell r="J219" t="str">
            <v>50</v>
          </cell>
          <cell r="K219">
            <v>0</v>
          </cell>
          <cell r="L219">
            <v>0</v>
          </cell>
          <cell r="M219">
            <v>0</v>
          </cell>
          <cell r="N219">
            <v>0</v>
          </cell>
          <cell r="O219">
            <v>0</v>
          </cell>
          <cell r="P219">
            <v>1</v>
          </cell>
          <cell r="Q219">
            <v>0</v>
          </cell>
          <cell r="R219">
            <v>1</v>
          </cell>
          <cell r="S219">
            <v>123</v>
          </cell>
          <cell r="T219">
            <v>118</v>
          </cell>
          <cell r="U219">
            <v>0.38</v>
          </cell>
          <cell r="V219">
            <v>0.36</v>
          </cell>
          <cell r="W219">
            <v>51</v>
          </cell>
          <cell r="X219">
            <v>41</v>
          </cell>
          <cell r="Y219"/>
          <cell r="Z219">
            <v>33</v>
          </cell>
          <cell r="AA219">
            <v>28.2</v>
          </cell>
          <cell r="AB219">
            <v>30.1</v>
          </cell>
          <cell r="AC219"/>
          <cell r="AD219">
            <v>43.3</v>
          </cell>
          <cell r="AE219">
            <v>1.08</v>
          </cell>
          <cell r="AF219">
            <v>1.21</v>
          </cell>
          <cell r="AG219"/>
          <cell r="AH219">
            <v>1.3</v>
          </cell>
          <cell r="AI219">
            <v>14</v>
          </cell>
          <cell r="AJ219">
            <v>20.7</v>
          </cell>
          <cell r="AK219"/>
          <cell r="AL219">
            <v>50.2</v>
          </cell>
          <cell r="AM219">
            <v>48.1</v>
          </cell>
          <cell r="AN219">
            <v>36.6</v>
          </cell>
          <cell r="AO219"/>
          <cell r="AP219">
            <v>40.299999999999997</v>
          </cell>
          <cell r="AQ219">
            <v>19</v>
          </cell>
          <cell r="AR219">
            <v>235</v>
          </cell>
          <cell r="AS219"/>
          <cell r="AT219">
            <v>934</v>
          </cell>
          <cell r="AU219">
            <v>23</v>
          </cell>
          <cell r="AV219">
            <v>220</v>
          </cell>
          <cell r="AW219"/>
          <cell r="AX219">
            <v>510</v>
          </cell>
          <cell r="AY219">
            <v>77.94</v>
          </cell>
          <cell r="AZ219">
            <v>87.97</v>
          </cell>
          <cell r="BA219"/>
          <cell r="BB219">
            <v>90.06</v>
          </cell>
          <cell r="BC219">
            <v>85</v>
          </cell>
          <cell r="BD219">
            <v>72</v>
          </cell>
          <cell r="BE219"/>
          <cell r="BF219">
            <v>68</v>
          </cell>
          <cell r="BG219">
            <v>7.5</v>
          </cell>
          <cell r="BH219">
            <v>5.4</v>
          </cell>
          <cell r="BI219"/>
          <cell r="BJ219">
            <v>5.4</v>
          </cell>
        </row>
        <row r="220">
          <cell r="A220">
            <v>36675530</v>
          </cell>
          <cell r="B220">
            <v>1</v>
          </cell>
          <cell r="C220" t="str">
            <v>中肝切除、门静脉修补、下腔静脉修补术</v>
          </cell>
          <cell r="D220">
            <v>36675530</v>
          </cell>
          <cell r="E220">
            <v>1</v>
          </cell>
          <cell r="F220" t="str">
            <v>46</v>
          </cell>
          <cell r="G220" t="str">
            <v>1.肝细胞癌（CNLC Ia） 、2.慢性乙型病毒性肝炎（复治） 、3.矽肺 、4.胃溃疡史 、5.乙肝肝硬化 、6.胆红素升高</v>
          </cell>
          <cell r="H220">
            <v>5.5</v>
          </cell>
          <cell r="I220" t="str">
            <v>155</v>
          </cell>
          <cell r="J220" t="str">
            <v>53</v>
          </cell>
          <cell r="K220">
            <v>0</v>
          </cell>
          <cell r="L220">
            <v>0</v>
          </cell>
          <cell r="M220">
            <v>0</v>
          </cell>
          <cell r="N220">
            <v>0</v>
          </cell>
          <cell r="O220">
            <v>0</v>
          </cell>
          <cell r="P220">
            <v>1</v>
          </cell>
          <cell r="Q220">
            <v>0</v>
          </cell>
          <cell r="R220">
            <v>1</v>
          </cell>
          <cell r="S220">
            <v>128</v>
          </cell>
          <cell r="T220">
            <v>102</v>
          </cell>
          <cell r="U220">
            <v>0.37</v>
          </cell>
          <cell r="V220">
            <v>0.31</v>
          </cell>
          <cell r="W220">
            <v>148</v>
          </cell>
          <cell r="X220">
            <v>115</v>
          </cell>
          <cell r="Y220">
            <v>93</v>
          </cell>
          <cell r="Z220">
            <v>64</v>
          </cell>
          <cell r="AA220">
            <v>29.6</v>
          </cell>
          <cell r="AB220">
            <v>36.299999999999997</v>
          </cell>
          <cell r="AC220"/>
          <cell r="AD220"/>
          <cell r="AE220">
            <v>1.26</v>
          </cell>
          <cell r="AF220">
            <v>1.59</v>
          </cell>
          <cell r="AG220"/>
          <cell r="AH220"/>
          <cell r="AI220">
            <v>19.399999999999999</v>
          </cell>
          <cell r="AJ220">
            <v>20.3</v>
          </cell>
          <cell r="AK220">
            <v>21.6</v>
          </cell>
          <cell r="AL220">
            <v>32.6</v>
          </cell>
          <cell r="AM220">
            <v>43</v>
          </cell>
          <cell r="AN220">
            <v>27.6</v>
          </cell>
          <cell r="AO220">
            <v>26.4</v>
          </cell>
          <cell r="AP220">
            <v>29.6</v>
          </cell>
          <cell r="AQ220">
            <v>35</v>
          </cell>
          <cell r="AR220">
            <v>156</v>
          </cell>
          <cell r="AS220">
            <v>213</v>
          </cell>
          <cell r="AT220">
            <v>144</v>
          </cell>
          <cell r="AU220">
            <v>50</v>
          </cell>
          <cell r="AV220">
            <v>277</v>
          </cell>
          <cell r="AW220">
            <v>383</v>
          </cell>
          <cell r="AX220">
            <v>121</v>
          </cell>
          <cell r="AY220">
            <v>95.47</v>
          </cell>
          <cell r="AZ220">
            <v>93.84</v>
          </cell>
          <cell r="BA220">
            <v>91.8</v>
          </cell>
          <cell r="BB220">
            <v>95.47</v>
          </cell>
          <cell r="BC220">
            <v>70</v>
          </cell>
          <cell r="BD220">
            <v>73</v>
          </cell>
          <cell r="BE220">
            <v>77</v>
          </cell>
          <cell r="BF220">
            <v>70</v>
          </cell>
          <cell r="BG220">
            <v>4.2</v>
          </cell>
          <cell r="BH220">
            <v>5.4</v>
          </cell>
          <cell r="BI220">
            <v>7</v>
          </cell>
          <cell r="BJ220">
            <v>7.4</v>
          </cell>
        </row>
        <row r="221">
          <cell r="A221">
            <v>842227</v>
          </cell>
          <cell r="B221">
            <v>2</v>
          </cell>
          <cell r="C221" t="str">
            <v>左半肝切除+胆总管囊肿切除+腹膜后肿瘤切除+肝门胆管成形+再次胆肠吻合+膈肌修补+肠粘连松解术。</v>
          </cell>
          <cell r="D221">
            <v>842227</v>
          </cell>
          <cell r="E221">
            <v>2</v>
          </cell>
          <cell r="F221" t="str">
            <v>48</v>
          </cell>
          <cell r="G221" t="str">
            <v>1.左肝内胆管结石伴慢性胆管炎；2、左膈肌角占位：待病检 、3.先天性胆总管囊肿术后再次胆肠吻合术后 、4.胆囊切除术后 5.肝功能异常</v>
          </cell>
          <cell r="H221">
            <v>5.0999999999999996</v>
          </cell>
          <cell r="I221" t="str">
            <v>154</v>
          </cell>
          <cell r="J221" t="str">
            <v>51.5</v>
          </cell>
          <cell r="K221">
            <v>0</v>
          </cell>
          <cell r="L221">
            <v>0</v>
          </cell>
          <cell r="M221">
            <v>0</v>
          </cell>
          <cell r="N221">
            <v>0</v>
          </cell>
          <cell r="O221">
            <v>0</v>
          </cell>
          <cell r="P221">
            <v>0</v>
          </cell>
          <cell r="Q221">
            <v>0</v>
          </cell>
          <cell r="R221">
            <v>0</v>
          </cell>
          <cell r="S221">
            <v>117</v>
          </cell>
          <cell r="T221">
            <v>92</v>
          </cell>
          <cell r="U221">
            <v>0.34</v>
          </cell>
          <cell r="V221">
            <v>0.28000000000000003</v>
          </cell>
          <cell r="W221">
            <v>331</v>
          </cell>
          <cell r="X221">
            <v>106</v>
          </cell>
          <cell r="Y221">
            <v>107</v>
          </cell>
          <cell r="Z221">
            <v>125</v>
          </cell>
          <cell r="AA221">
            <v>27.1</v>
          </cell>
          <cell r="AB221">
            <v>43.3</v>
          </cell>
          <cell r="AC221">
            <v>38.799999999999997</v>
          </cell>
          <cell r="AD221">
            <v>37.299999999999997</v>
          </cell>
          <cell r="AE221">
            <v>1.04</v>
          </cell>
          <cell r="AF221">
            <v>1.71</v>
          </cell>
          <cell r="AG221">
            <v>1.44</v>
          </cell>
          <cell r="AH221">
            <v>1.34</v>
          </cell>
          <cell r="AI221">
            <v>71</v>
          </cell>
          <cell r="AJ221">
            <v>64</v>
          </cell>
          <cell r="AK221">
            <v>61.1</v>
          </cell>
          <cell r="AL221">
            <v>51</v>
          </cell>
          <cell r="AM221">
            <v>38.299999999999997</v>
          </cell>
          <cell r="AN221">
            <v>19</v>
          </cell>
          <cell r="AO221">
            <v>29</v>
          </cell>
          <cell r="AP221">
            <v>30.5</v>
          </cell>
          <cell r="AQ221">
            <v>219</v>
          </cell>
          <cell r="AR221">
            <v>355</v>
          </cell>
          <cell r="AS221">
            <v>224</v>
          </cell>
          <cell r="AT221">
            <v>169</v>
          </cell>
          <cell r="AU221">
            <v>165</v>
          </cell>
          <cell r="AV221">
            <v>436</v>
          </cell>
          <cell r="AW221">
            <v>161</v>
          </cell>
          <cell r="AX221">
            <v>107</v>
          </cell>
          <cell r="AY221">
            <v>93.59</v>
          </cell>
          <cell r="AZ221">
            <v>92.26</v>
          </cell>
          <cell r="BA221">
            <v>105.96</v>
          </cell>
          <cell r="BB221">
            <v>102.39</v>
          </cell>
          <cell r="BC221">
            <v>84</v>
          </cell>
          <cell r="BD221">
            <v>85</v>
          </cell>
          <cell r="BE221">
            <v>69</v>
          </cell>
          <cell r="BF221">
            <v>75</v>
          </cell>
          <cell r="BG221">
            <v>4.0999999999999996</v>
          </cell>
          <cell r="BH221">
            <v>3.6</v>
          </cell>
          <cell r="BI221">
            <v>5.2</v>
          </cell>
          <cell r="BJ221">
            <v>7.2</v>
          </cell>
        </row>
        <row r="222">
          <cell r="A222">
            <v>1151335</v>
          </cell>
          <cell r="B222">
            <v>1</v>
          </cell>
          <cell r="C222" t="str">
            <v>左半肝切除，胆总管切开取石，肝门部胆管成形，T管引流，膈肌修补，肠粘连松解术</v>
          </cell>
          <cell r="D222">
            <v>1151335</v>
          </cell>
          <cell r="E222">
            <v>2</v>
          </cell>
          <cell r="F222" t="str">
            <v>65</v>
          </cell>
          <cell r="G222" t="str">
            <v>胆管性囊腺瘤  肝胆管结石  高血压  II型糖尿病  胆囊切除术后  阑尾切除术后  肠粘连                            ,肝肿瘤</v>
          </cell>
          <cell r="H222">
            <v>5</v>
          </cell>
          <cell r="I222" t="str">
            <v>160</v>
          </cell>
          <cell r="J222" t="str">
            <v>60</v>
          </cell>
          <cell r="K222">
            <v>1</v>
          </cell>
          <cell r="L222">
            <v>1</v>
          </cell>
          <cell r="M222">
            <v>0</v>
          </cell>
          <cell r="N222">
            <v>0</v>
          </cell>
          <cell r="O222">
            <v>0</v>
          </cell>
          <cell r="P222">
            <v>0</v>
          </cell>
          <cell r="Q222">
            <v>0</v>
          </cell>
          <cell r="R222">
            <v>0</v>
          </cell>
          <cell r="S222">
            <v>141</v>
          </cell>
          <cell r="T222">
            <v>123</v>
          </cell>
          <cell r="U222">
            <v>0.42</v>
          </cell>
          <cell r="V222">
            <v>0.36</v>
          </cell>
          <cell r="W222">
            <v>79</v>
          </cell>
          <cell r="X222">
            <v>74</v>
          </cell>
          <cell r="Y222">
            <v>56</v>
          </cell>
          <cell r="Z222">
            <v>61</v>
          </cell>
          <cell r="AA222">
            <v>27</v>
          </cell>
          <cell r="AB222">
            <v>25.4</v>
          </cell>
          <cell r="AC222">
            <v>27.8</v>
          </cell>
          <cell r="AD222"/>
          <cell r="AE222">
            <v>0.89</v>
          </cell>
          <cell r="AF222">
            <v>1.1000000000000001</v>
          </cell>
          <cell r="AG222">
            <v>0.98</v>
          </cell>
          <cell r="AH222"/>
          <cell r="AI222">
            <v>17.100000000000001</v>
          </cell>
          <cell r="AJ222">
            <v>24.1</v>
          </cell>
          <cell r="AK222">
            <v>33.5</v>
          </cell>
          <cell r="AL222">
            <v>24.9</v>
          </cell>
          <cell r="AM222">
            <v>40.1</v>
          </cell>
          <cell r="AN222">
            <v>25.9</v>
          </cell>
          <cell r="AO222">
            <v>38.799999999999997</v>
          </cell>
          <cell r="AP222">
            <v>36</v>
          </cell>
          <cell r="AQ222">
            <v>45</v>
          </cell>
          <cell r="AR222">
            <v>583</v>
          </cell>
          <cell r="AS222">
            <v>576</v>
          </cell>
          <cell r="AT222">
            <v>375</v>
          </cell>
          <cell r="AU222">
            <v>45</v>
          </cell>
          <cell r="AV222">
            <v>566</v>
          </cell>
          <cell r="AW222">
            <v>323</v>
          </cell>
          <cell r="AX222">
            <v>115</v>
          </cell>
          <cell r="AY222">
            <v>11.74</v>
          </cell>
          <cell r="AZ222">
            <v>106</v>
          </cell>
          <cell r="BA222">
            <v>116.99</v>
          </cell>
          <cell r="BB222">
            <v>110.18</v>
          </cell>
          <cell r="BC222">
            <v>46</v>
          </cell>
          <cell r="BD222">
            <v>54</v>
          </cell>
          <cell r="BE222">
            <v>40</v>
          </cell>
          <cell r="BF222">
            <v>48</v>
          </cell>
          <cell r="BG222">
            <v>4.0999999999999996</v>
          </cell>
          <cell r="BH222">
            <v>2.4</v>
          </cell>
          <cell r="BI222">
            <v>2.2999999999999998</v>
          </cell>
          <cell r="BJ222">
            <v>3</v>
          </cell>
        </row>
        <row r="223">
          <cell r="A223">
            <v>8378073</v>
          </cell>
          <cell r="B223">
            <v>1</v>
          </cell>
          <cell r="C223" t="str">
            <v>中肝切除+门静脉修补+腔静脉缝合+膈肌修补+肠粘连松解术</v>
          </cell>
          <cell r="D223">
            <v>8378073</v>
          </cell>
          <cell r="E223">
            <v>1</v>
          </cell>
          <cell r="F223" t="str">
            <v>65</v>
          </cell>
          <cell r="G223" t="str">
            <v>肝细胞癌  梗阻性黄疸  乙肝后肝硬化  肝细胞癌术后  高血压                                ,梗阻性黄疸</v>
          </cell>
          <cell r="H223">
            <v>5</v>
          </cell>
          <cell r="I223">
            <v>148</v>
          </cell>
          <cell r="J223" t="str">
            <v>65</v>
          </cell>
          <cell r="K223">
            <v>1</v>
          </cell>
          <cell r="L223">
            <v>0</v>
          </cell>
          <cell r="M223">
            <v>0</v>
          </cell>
          <cell r="N223">
            <v>0</v>
          </cell>
          <cell r="O223">
            <v>0</v>
          </cell>
          <cell r="P223">
            <v>1</v>
          </cell>
          <cell r="Q223">
            <v>0</v>
          </cell>
          <cell r="R223">
            <v>1</v>
          </cell>
          <cell r="S223">
            <v>153</v>
          </cell>
          <cell r="T223">
            <v>128</v>
          </cell>
          <cell r="U223">
            <v>0.45</v>
          </cell>
          <cell r="V223">
            <v>0.39</v>
          </cell>
          <cell r="W223">
            <v>145</v>
          </cell>
          <cell r="X223">
            <v>115</v>
          </cell>
          <cell r="Y223">
            <v>101</v>
          </cell>
          <cell r="Z223"/>
          <cell r="AA223">
            <v>26.6</v>
          </cell>
          <cell r="AB223"/>
          <cell r="AC223"/>
          <cell r="AD223"/>
          <cell r="AE223">
            <v>1</v>
          </cell>
          <cell r="AF223"/>
          <cell r="AG223"/>
          <cell r="AH223"/>
          <cell r="AI223">
            <v>12.7</v>
          </cell>
          <cell r="AJ223">
            <v>16.100000000000001</v>
          </cell>
          <cell r="AK223">
            <v>16.7</v>
          </cell>
          <cell r="AL223"/>
          <cell r="AM223">
            <v>48.8</v>
          </cell>
          <cell r="AN223">
            <v>37.1</v>
          </cell>
          <cell r="AO223">
            <v>33</v>
          </cell>
          <cell r="AP223"/>
          <cell r="AQ223">
            <v>31</v>
          </cell>
          <cell r="AR223">
            <v>300</v>
          </cell>
          <cell r="AS223">
            <v>292</v>
          </cell>
          <cell r="AT223"/>
          <cell r="AU223">
            <v>39</v>
          </cell>
          <cell r="AV223">
            <v>306</v>
          </cell>
          <cell r="AW223">
            <v>217</v>
          </cell>
          <cell r="AX223"/>
          <cell r="AY223">
            <v>93.81</v>
          </cell>
          <cell r="AZ223">
            <v>124.73</v>
          </cell>
          <cell r="BA223">
            <v>128.25</v>
          </cell>
          <cell r="BB223"/>
          <cell r="BC223">
            <v>92</v>
          </cell>
          <cell r="BD223">
            <v>61</v>
          </cell>
          <cell r="BE223">
            <v>57</v>
          </cell>
          <cell r="BF223"/>
          <cell r="BG223">
            <v>6.4</v>
          </cell>
          <cell r="BH223">
            <v>3</v>
          </cell>
          <cell r="BI223">
            <v>3.1</v>
          </cell>
          <cell r="BJ223"/>
        </row>
        <row r="224">
          <cell r="A224">
            <v>8781188</v>
          </cell>
          <cell r="B224">
            <v>1</v>
          </cell>
          <cell r="C224" t="str">
            <v>中肝切除，右侧肝段切除，胆囊切除，膈肌修补术。</v>
          </cell>
          <cell r="D224">
            <v>8781188</v>
          </cell>
          <cell r="E224">
            <v>1</v>
          </cell>
          <cell r="F224" t="str">
            <v>41</v>
          </cell>
          <cell r="G224" t="str">
            <v>1.肝包虫病 、2.胆囊结石3.脂肪肝</v>
          </cell>
          <cell r="H224">
            <v>5</v>
          </cell>
          <cell r="I224" t="str">
            <v>168</v>
          </cell>
          <cell r="J224" t="str">
            <v>64</v>
          </cell>
          <cell r="K224">
            <v>0</v>
          </cell>
          <cell r="L224">
            <v>0</v>
          </cell>
          <cell r="M224">
            <v>0</v>
          </cell>
          <cell r="N224">
            <v>0</v>
          </cell>
          <cell r="O224">
            <v>0</v>
          </cell>
          <cell r="P224">
            <v>0</v>
          </cell>
          <cell r="Q224">
            <v>0</v>
          </cell>
          <cell r="R224">
            <v>0</v>
          </cell>
          <cell r="S224">
            <v>132</v>
          </cell>
          <cell r="T224">
            <v>122</v>
          </cell>
          <cell r="U224">
            <v>0.39</v>
          </cell>
          <cell r="V224">
            <v>0.35</v>
          </cell>
          <cell r="W224">
            <v>159</v>
          </cell>
          <cell r="X224">
            <v>126</v>
          </cell>
          <cell r="Y224"/>
          <cell r="Z224">
            <v>121</v>
          </cell>
          <cell r="AA224">
            <v>30.8</v>
          </cell>
          <cell r="AB224">
            <v>33.9</v>
          </cell>
          <cell r="AC224"/>
          <cell r="AD224">
            <v>36.6</v>
          </cell>
          <cell r="AE224">
            <v>1.19</v>
          </cell>
          <cell r="AF224">
            <v>1.35</v>
          </cell>
          <cell r="AG224"/>
          <cell r="AH224">
            <v>1.18</v>
          </cell>
          <cell r="AI224">
            <v>13.7</v>
          </cell>
          <cell r="AJ224">
            <v>19.2</v>
          </cell>
          <cell r="AK224"/>
          <cell r="AL224">
            <v>17.2</v>
          </cell>
          <cell r="AM224">
            <v>39.799999999999997</v>
          </cell>
          <cell r="AN224">
            <v>33</v>
          </cell>
          <cell r="AO224"/>
          <cell r="AP224">
            <v>33.9</v>
          </cell>
          <cell r="AQ224">
            <v>7</v>
          </cell>
          <cell r="AR224">
            <v>278</v>
          </cell>
          <cell r="AS224"/>
          <cell r="AT224">
            <v>178</v>
          </cell>
          <cell r="AU224">
            <v>9</v>
          </cell>
          <cell r="AV224">
            <v>293</v>
          </cell>
          <cell r="AW224"/>
          <cell r="AX224">
            <v>61</v>
          </cell>
          <cell r="AY224">
            <v>92.9</v>
          </cell>
          <cell r="AZ224">
            <v>106.34</v>
          </cell>
          <cell r="BA224"/>
          <cell r="BB224">
            <v>106.34</v>
          </cell>
          <cell r="BC224">
            <v>86</v>
          </cell>
          <cell r="BD224">
            <v>72</v>
          </cell>
          <cell r="BE224"/>
          <cell r="BF224">
            <v>72</v>
          </cell>
          <cell r="BG224">
            <v>6.6</v>
          </cell>
          <cell r="BH224">
            <v>2.8</v>
          </cell>
          <cell r="BI224"/>
          <cell r="BJ224">
            <v>1.9</v>
          </cell>
        </row>
        <row r="225">
          <cell r="A225">
            <v>10185504</v>
          </cell>
          <cell r="B225">
            <v>1</v>
          </cell>
          <cell r="C225" t="str">
            <v>右肝癌局部切除，左侧肝癌局部切除，中肝切除，胆囊切除，肝静脉修补，肠粘连松解。</v>
          </cell>
          <cell r="D225">
            <v>10185504</v>
          </cell>
          <cell r="E225">
            <v>2</v>
          </cell>
          <cell r="F225" t="str">
            <v>43</v>
          </cell>
          <cell r="G225" t="str">
            <v>1.左侧乳腺癌切除术后；2.肝脏占位：肿瘤？脂肪变？其他？；3.子宫实性结节：肌瘤？,</v>
          </cell>
          <cell r="H225">
            <v>5</v>
          </cell>
          <cell r="I225" t="str">
            <v>150</v>
          </cell>
          <cell r="J225" t="str">
            <v>46.5</v>
          </cell>
          <cell r="K225">
            <v>0</v>
          </cell>
          <cell r="L225">
            <v>0</v>
          </cell>
          <cell r="M225">
            <v>0</v>
          </cell>
          <cell r="N225">
            <v>0</v>
          </cell>
          <cell r="O225">
            <v>0</v>
          </cell>
          <cell r="P225">
            <v>0</v>
          </cell>
          <cell r="Q225">
            <v>0</v>
          </cell>
          <cell r="R225">
            <v>0</v>
          </cell>
          <cell r="S225">
            <v>156</v>
          </cell>
          <cell r="T225">
            <v>141</v>
          </cell>
          <cell r="U225">
            <v>0.47</v>
          </cell>
          <cell r="V225">
            <v>0.43</v>
          </cell>
          <cell r="W225">
            <v>217</v>
          </cell>
          <cell r="X225">
            <v>216</v>
          </cell>
          <cell r="Y225"/>
          <cell r="Z225">
            <v>196</v>
          </cell>
          <cell r="AA225">
            <v>26.8</v>
          </cell>
          <cell r="AB225">
            <v>24.3</v>
          </cell>
          <cell r="AC225"/>
          <cell r="AD225">
            <v>29.1</v>
          </cell>
          <cell r="AE225">
            <v>0.95</v>
          </cell>
          <cell r="AF225">
            <v>1.1599999999999999</v>
          </cell>
          <cell r="AG225"/>
          <cell r="AH225">
            <v>1.07</v>
          </cell>
          <cell r="AI225">
            <v>17.8</v>
          </cell>
          <cell r="AJ225">
            <v>29</v>
          </cell>
          <cell r="AK225"/>
          <cell r="AL225">
            <v>34.700000000000003</v>
          </cell>
          <cell r="AM225">
            <v>53.4</v>
          </cell>
          <cell r="AN225">
            <v>31.6</v>
          </cell>
          <cell r="AO225"/>
          <cell r="AP225">
            <v>40.200000000000003</v>
          </cell>
          <cell r="AQ225">
            <v>22</v>
          </cell>
          <cell r="AR225">
            <v>324</v>
          </cell>
          <cell r="AS225"/>
          <cell r="AT225">
            <v>160</v>
          </cell>
          <cell r="AU225">
            <v>25</v>
          </cell>
          <cell r="AV225">
            <v>370</v>
          </cell>
          <cell r="AW225"/>
          <cell r="AX225">
            <v>114</v>
          </cell>
          <cell r="AY225">
            <v>123.95</v>
          </cell>
          <cell r="AZ225">
            <v>127.34</v>
          </cell>
          <cell r="BA225"/>
          <cell r="BB225">
            <v>126.46</v>
          </cell>
          <cell r="BC225">
            <v>63</v>
          </cell>
          <cell r="BD225">
            <v>59</v>
          </cell>
          <cell r="BE225"/>
          <cell r="BF225">
            <v>60</v>
          </cell>
          <cell r="BG225">
            <v>3.7</v>
          </cell>
          <cell r="BH225">
            <v>3.5</v>
          </cell>
          <cell r="BI225"/>
          <cell r="BJ225">
            <v>2.2999999999999998</v>
          </cell>
        </row>
        <row r="226">
          <cell r="A226">
            <v>14249813</v>
          </cell>
          <cell r="B226">
            <v>1</v>
          </cell>
          <cell r="C226" t="str">
            <v>中肝切除+左外叶切除+门静脉修补+腔静脉修补+膈肌修补</v>
          </cell>
          <cell r="D226">
            <v>14249813</v>
          </cell>
          <cell r="E226">
            <v>1</v>
          </cell>
          <cell r="F226" t="str">
            <v>63</v>
          </cell>
          <cell r="G226" t="str">
            <v>肝癌切除术后  肝血管瘤切除术后  乙肝后肝硬化  慢性活动性乙型病毒性肝炎（复治）  高血压2级，高危  2型糖尿病                              ,肝细胞癌</v>
          </cell>
          <cell r="H226">
            <v>5</v>
          </cell>
          <cell r="I226" t="str">
            <v>165</v>
          </cell>
          <cell r="J226" t="str">
            <v>61</v>
          </cell>
          <cell r="K226">
            <v>1</v>
          </cell>
          <cell r="L226">
            <v>1</v>
          </cell>
          <cell r="M226">
            <v>0</v>
          </cell>
          <cell r="N226">
            <v>0</v>
          </cell>
          <cell r="O226">
            <v>0</v>
          </cell>
          <cell r="P226">
            <v>1</v>
          </cell>
          <cell r="Q226">
            <v>0</v>
          </cell>
          <cell r="R226">
            <v>1</v>
          </cell>
          <cell r="S226">
            <v>117</v>
          </cell>
          <cell r="T226">
            <v>111</v>
          </cell>
          <cell r="U226">
            <v>0.38</v>
          </cell>
          <cell r="V226">
            <v>0.34</v>
          </cell>
          <cell r="W226">
            <v>323</v>
          </cell>
          <cell r="X226">
            <v>267</v>
          </cell>
          <cell r="Y226">
            <v>219</v>
          </cell>
          <cell r="Z226">
            <v>198</v>
          </cell>
          <cell r="AA226">
            <v>25.1</v>
          </cell>
          <cell r="AB226">
            <v>25.5</v>
          </cell>
          <cell r="AC226">
            <v>33.4</v>
          </cell>
          <cell r="AD226"/>
          <cell r="AE226">
            <v>0.96</v>
          </cell>
          <cell r="AF226">
            <v>1.04</v>
          </cell>
          <cell r="AG226">
            <v>1.1499999999999999</v>
          </cell>
          <cell r="AH226"/>
          <cell r="AI226">
            <v>11.6</v>
          </cell>
          <cell r="AJ226">
            <v>29.8</v>
          </cell>
          <cell r="AK226">
            <v>21.7</v>
          </cell>
          <cell r="AL226">
            <v>31.5</v>
          </cell>
          <cell r="AM226">
            <v>45.3</v>
          </cell>
          <cell r="AN226">
            <v>33.299999999999997</v>
          </cell>
          <cell r="AO226">
            <v>35.799999999999997</v>
          </cell>
          <cell r="AP226">
            <v>37.6</v>
          </cell>
          <cell r="AQ226">
            <v>134</v>
          </cell>
          <cell r="AR226">
            <v>722</v>
          </cell>
          <cell r="AS226">
            <v>438</v>
          </cell>
          <cell r="AT226">
            <v>244</v>
          </cell>
          <cell r="AU226">
            <v>106</v>
          </cell>
          <cell r="AV226">
            <v>967</v>
          </cell>
          <cell r="AW226">
            <v>267</v>
          </cell>
          <cell r="AX226">
            <v>96</v>
          </cell>
          <cell r="AY226">
            <v>82.04</v>
          </cell>
          <cell r="AZ226">
            <v>61.46</v>
          </cell>
          <cell r="BA226">
            <v>69.81</v>
          </cell>
          <cell r="BB226">
            <v>73.5</v>
          </cell>
          <cell r="BC226">
            <v>63</v>
          </cell>
          <cell r="BD226">
            <v>80</v>
          </cell>
          <cell r="BE226">
            <v>72</v>
          </cell>
          <cell r="BF226">
            <v>69</v>
          </cell>
          <cell r="BG226">
            <v>7.4</v>
          </cell>
          <cell r="BH226">
            <v>6.3</v>
          </cell>
          <cell r="BI226">
            <v>8.1</v>
          </cell>
          <cell r="BJ226">
            <v>8</v>
          </cell>
        </row>
        <row r="227">
          <cell r="A227">
            <v>17455538</v>
          </cell>
          <cell r="B227">
            <v>1</v>
          </cell>
          <cell r="C227" t="str">
            <v>中肝切除+胆囊切除+膈肌修补+腔静脉修补术</v>
          </cell>
          <cell r="D227">
            <v>17455538</v>
          </cell>
          <cell r="E227">
            <v>1</v>
          </cell>
          <cell r="F227" t="str">
            <v>64</v>
          </cell>
          <cell r="G227" t="str">
            <v>1.肝细胞癌 、2.左肝囊肿 、3.双肾囊肿 、4.窦性心动过缓、5.慢性乙型病毒性肝炎（复治）、6.肝功能不全、7.低蛋白血症。</v>
          </cell>
          <cell r="H227">
            <v>5</v>
          </cell>
          <cell r="I227" t="str">
            <v>160</v>
          </cell>
          <cell r="J227" t="str">
            <v>75</v>
          </cell>
          <cell r="K227">
            <v>0</v>
          </cell>
          <cell r="L227">
            <v>0</v>
          </cell>
          <cell r="M227">
            <v>0</v>
          </cell>
          <cell r="N227">
            <v>0</v>
          </cell>
          <cell r="O227">
            <v>0</v>
          </cell>
          <cell r="P227">
            <v>1</v>
          </cell>
          <cell r="Q227">
            <v>0</v>
          </cell>
          <cell r="R227">
            <v>0</v>
          </cell>
          <cell r="S227">
            <v>130</v>
          </cell>
          <cell r="T227">
            <v>125</v>
          </cell>
          <cell r="U227">
            <v>0.44</v>
          </cell>
          <cell r="V227">
            <v>0.43</v>
          </cell>
          <cell r="W227">
            <v>82</v>
          </cell>
          <cell r="X227">
            <v>85</v>
          </cell>
          <cell r="Y227"/>
          <cell r="Z227"/>
          <cell r="AA227">
            <v>35.9</v>
          </cell>
          <cell r="AB227">
            <v>36.200000000000003</v>
          </cell>
          <cell r="AC227"/>
          <cell r="AD227"/>
          <cell r="AE227">
            <v>1.01</v>
          </cell>
          <cell r="AF227">
            <v>1.17</v>
          </cell>
          <cell r="AG227"/>
          <cell r="AH227"/>
          <cell r="AI227">
            <v>7.1</v>
          </cell>
          <cell r="AJ227">
            <v>36.5</v>
          </cell>
          <cell r="AK227"/>
          <cell r="AL227"/>
          <cell r="AM227">
            <v>42.6</v>
          </cell>
          <cell r="AN227">
            <v>33.299999999999997</v>
          </cell>
          <cell r="AO227"/>
          <cell r="AP227"/>
          <cell r="AQ227">
            <v>31</v>
          </cell>
          <cell r="AR227">
            <v>310</v>
          </cell>
          <cell r="AS227"/>
          <cell r="AT227"/>
          <cell r="AU227">
            <v>24</v>
          </cell>
          <cell r="AV227">
            <v>359</v>
          </cell>
          <cell r="AW227"/>
          <cell r="AX227"/>
          <cell r="AY227">
            <v>87.82</v>
          </cell>
          <cell r="AZ227">
            <v>109.87</v>
          </cell>
          <cell r="BA227"/>
          <cell r="BB227"/>
          <cell r="BC227">
            <v>86</v>
          </cell>
          <cell r="BD227">
            <v>58</v>
          </cell>
          <cell r="BE227"/>
          <cell r="BF227"/>
          <cell r="BG227">
            <v>9.0399999999999991</v>
          </cell>
          <cell r="BH227">
            <v>3</v>
          </cell>
          <cell r="BI227"/>
          <cell r="BJ227"/>
        </row>
        <row r="228">
          <cell r="A228">
            <v>17612401</v>
          </cell>
          <cell r="B228">
            <v>1</v>
          </cell>
          <cell r="C228" t="str">
            <v>中肝切除+胆囊切除+膈肌修补+门静脉修补</v>
          </cell>
          <cell r="D228">
            <v>17612401</v>
          </cell>
          <cell r="E228">
            <v>1</v>
          </cell>
          <cell r="F228" t="str">
            <v>54</v>
          </cell>
          <cell r="G228" t="str">
            <v>肝恶性肿瘤（BCLCStageA)  乙肝后肝硬化  慢性活动性乙型病毒性肝炎（复治）                                    ,肝细胞癌</v>
          </cell>
          <cell r="H228">
            <v>5</v>
          </cell>
          <cell r="I228" t="str">
            <v>166</v>
          </cell>
          <cell r="J228">
            <v>65</v>
          </cell>
          <cell r="K228">
            <v>0</v>
          </cell>
          <cell r="L228">
            <v>0</v>
          </cell>
          <cell r="M228">
            <v>0</v>
          </cell>
          <cell r="N228">
            <v>0</v>
          </cell>
          <cell r="O228">
            <v>0</v>
          </cell>
          <cell r="P228">
            <v>1</v>
          </cell>
          <cell r="Q228">
            <v>0</v>
          </cell>
          <cell r="R228">
            <v>1</v>
          </cell>
          <cell r="S228">
            <v>162</v>
          </cell>
          <cell r="T228">
            <v>116</v>
          </cell>
          <cell r="U228">
            <v>0.48</v>
          </cell>
          <cell r="V228">
            <v>0.34</v>
          </cell>
          <cell r="W228">
            <v>208</v>
          </cell>
          <cell r="X228">
            <v>150</v>
          </cell>
          <cell r="Y228"/>
          <cell r="Z228">
            <v>129</v>
          </cell>
          <cell r="AA228">
            <v>30.8</v>
          </cell>
          <cell r="AB228">
            <v>26.8</v>
          </cell>
          <cell r="AC228"/>
          <cell r="AD228">
            <v>28</v>
          </cell>
          <cell r="AE228">
            <v>0.95</v>
          </cell>
          <cell r="AF228">
            <v>1.1499999999999999</v>
          </cell>
          <cell r="AG228"/>
          <cell r="AH228">
            <v>1.18</v>
          </cell>
          <cell r="AI228">
            <v>7.8</v>
          </cell>
          <cell r="AJ228">
            <v>28.9</v>
          </cell>
          <cell r="AK228"/>
          <cell r="AL228">
            <v>46.2</v>
          </cell>
          <cell r="AM228">
            <v>36.799999999999997</v>
          </cell>
          <cell r="AN228">
            <v>30</v>
          </cell>
          <cell r="AO228"/>
          <cell r="AP228">
            <v>36.6</v>
          </cell>
          <cell r="AQ228">
            <v>14</v>
          </cell>
          <cell r="AR228">
            <v>592</v>
          </cell>
          <cell r="AS228"/>
          <cell r="AT228">
            <v>317</v>
          </cell>
          <cell r="AU228">
            <v>18</v>
          </cell>
          <cell r="AV228">
            <v>690</v>
          </cell>
          <cell r="AW228"/>
          <cell r="AX228">
            <v>104</v>
          </cell>
          <cell r="AY228">
            <v>100.26</v>
          </cell>
          <cell r="AZ228">
            <v>101.38</v>
          </cell>
          <cell r="BA228"/>
          <cell r="BB228">
            <v>102.54</v>
          </cell>
          <cell r="BC228">
            <v>75</v>
          </cell>
          <cell r="BD228">
            <v>73</v>
          </cell>
          <cell r="BE228"/>
          <cell r="BF228">
            <v>71</v>
          </cell>
          <cell r="BG228">
            <v>7.6</v>
          </cell>
          <cell r="BH228">
            <v>5.5</v>
          </cell>
          <cell r="BI228"/>
          <cell r="BJ228">
            <v>2.9</v>
          </cell>
        </row>
        <row r="229">
          <cell r="A229">
            <v>18182016</v>
          </cell>
          <cell r="B229">
            <v>1</v>
          </cell>
          <cell r="C229" t="str">
            <v>复杂左半肝切除，门静脉修补，腔静脉修补，膈肌修补，胃修补，结肠修补，腹腔血肿清除术，肠粘连松解术。</v>
          </cell>
          <cell r="D229">
            <v>18182016</v>
          </cell>
          <cell r="E229">
            <v>1</v>
          </cell>
          <cell r="F229" t="str">
            <v>72</v>
          </cell>
          <cell r="G229" t="str">
            <v>肝占位性病变                                        ,肝细胞癌NOS(C22.0)</v>
          </cell>
          <cell r="H229">
            <v>5</v>
          </cell>
          <cell r="I229" t="str">
            <v>159</v>
          </cell>
          <cell r="J229" t="str">
            <v>65</v>
          </cell>
          <cell r="K229">
            <v>0</v>
          </cell>
          <cell r="L229">
            <v>0</v>
          </cell>
          <cell r="M229">
            <v>0</v>
          </cell>
          <cell r="N229">
            <v>0</v>
          </cell>
          <cell r="O229">
            <v>0</v>
          </cell>
          <cell r="P229">
            <v>0</v>
          </cell>
          <cell r="Q229">
            <v>0</v>
          </cell>
          <cell r="R229">
            <v>0</v>
          </cell>
          <cell r="S229">
            <v>130</v>
          </cell>
          <cell r="T229">
            <v>79</v>
          </cell>
          <cell r="U229">
            <v>0.39</v>
          </cell>
          <cell r="V229">
            <v>0.24</v>
          </cell>
          <cell r="W229">
            <v>1114</v>
          </cell>
          <cell r="X229">
            <v>74</v>
          </cell>
          <cell r="Y229"/>
          <cell r="Z229"/>
          <cell r="AA229">
            <v>28.5</v>
          </cell>
          <cell r="AB229"/>
          <cell r="AC229"/>
          <cell r="AD229"/>
          <cell r="AE229">
            <v>1.03</v>
          </cell>
          <cell r="AF229"/>
          <cell r="AG229"/>
          <cell r="AH229"/>
          <cell r="AI229">
            <v>13</v>
          </cell>
          <cell r="AJ229">
            <v>15.4</v>
          </cell>
          <cell r="AK229"/>
          <cell r="AL229"/>
          <cell r="AM229">
            <v>41.8</v>
          </cell>
          <cell r="AN229">
            <v>24.1</v>
          </cell>
          <cell r="AO229"/>
          <cell r="AP229"/>
          <cell r="AQ229">
            <v>12</v>
          </cell>
          <cell r="AR229">
            <v>188</v>
          </cell>
          <cell r="AS229"/>
          <cell r="AT229"/>
          <cell r="AU229">
            <v>18</v>
          </cell>
          <cell r="AV229">
            <v>254</v>
          </cell>
          <cell r="AW229"/>
          <cell r="AX229"/>
          <cell r="AY229">
            <v>100.96</v>
          </cell>
          <cell r="AZ229">
            <v>99.7</v>
          </cell>
          <cell r="BA229"/>
          <cell r="BB229"/>
          <cell r="BC229">
            <v>60</v>
          </cell>
          <cell r="BD229">
            <v>62</v>
          </cell>
          <cell r="BE229"/>
          <cell r="BF229"/>
          <cell r="BG229">
            <v>5.2</v>
          </cell>
          <cell r="BH229">
            <v>4</v>
          </cell>
          <cell r="BI229"/>
          <cell r="BJ229"/>
        </row>
        <row r="230">
          <cell r="A230">
            <v>18540157</v>
          </cell>
          <cell r="B230">
            <v>1</v>
          </cell>
          <cell r="C230" t="str">
            <v>左半肝切除+胆囊切除+门静脉修补+胆管内癌栓取出+腔静脉修补+膈肌修补+肝尾叶切除+肝门部胆管成形术</v>
          </cell>
          <cell r="D230">
            <v>18540157</v>
          </cell>
          <cell r="E230">
            <v>1</v>
          </cell>
          <cell r="F230" t="str">
            <v>52</v>
          </cell>
          <cell r="G230" t="str">
            <v>肝细胞癌                                        ,肝占位性病变,肝细胞癌</v>
          </cell>
          <cell r="H230">
            <v>5</v>
          </cell>
          <cell r="I230" t="str">
            <v>175</v>
          </cell>
          <cell r="J230" t="str">
            <v>57</v>
          </cell>
          <cell r="K230">
            <v>0</v>
          </cell>
          <cell r="L230">
            <v>0</v>
          </cell>
          <cell r="M230">
            <v>0</v>
          </cell>
          <cell r="N230">
            <v>0</v>
          </cell>
          <cell r="O230">
            <v>0</v>
          </cell>
          <cell r="P230">
            <v>1</v>
          </cell>
          <cell r="Q230">
            <v>0</v>
          </cell>
          <cell r="R230">
            <v>0</v>
          </cell>
          <cell r="S230">
            <v>143</v>
          </cell>
          <cell r="T230">
            <v>136</v>
          </cell>
          <cell r="U230">
            <v>0.43</v>
          </cell>
          <cell r="V230">
            <v>0.4</v>
          </cell>
          <cell r="W230">
            <v>122</v>
          </cell>
          <cell r="X230">
            <v>176</v>
          </cell>
          <cell r="Y230"/>
          <cell r="Z230"/>
          <cell r="AA230">
            <v>30.3</v>
          </cell>
          <cell r="AB230">
            <v>29.7</v>
          </cell>
          <cell r="AC230"/>
          <cell r="AD230"/>
          <cell r="AE230">
            <v>1.24</v>
          </cell>
          <cell r="AF230">
            <v>1.08</v>
          </cell>
          <cell r="AG230"/>
          <cell r="AH230"/>
          <cell r="AI230">
            <v>16.8</v>
          </cell>
          <cell r="AJ230">
            <v>10.4</v>
          </cell>
          <cell r="AK230"/>
          <cell r="AL230"/>
          <cell r="AM230">
            <v>42.2</v>
          </cell>
          <cell r="AN230">
            <v>34.799999999999997</v>
          </cell>
          <cell r="AO230"/>
          <cell r="AP230"/>
          <cell r="AQ230">
            <v>22</v>
          </cell>
          <cell r="AR230">
            <v>114</v>
          </cell>
          <cell r="AS230"/>
          <cell r="AT230"/>
          <cell r="AU230">
            <v>20</v>
          </cell>
          <cell r="AV230">
            <v>133</v>
          </cell>
          <cell r="AW230"/>
          <cell r="AX230"/>
          <cell r="AY230">
            <v>101.12</v>
          </cell>
          <cell r="AZ230">
            <v>107.83</v>
          </cell>
          <cell r="BA230"/>
          <cell r="BB230"/>
          <cell r="BC230">
            <v>76</v>
          </cell>
          <cell r="BD230">
            <v>65</v>
          </cell>
          <cell r="BE230"/>
          <cell r="BF230"/>
          <cell r="BG230">
            <v>5.01</v>
          </cell>
          <cell r="BH230">
            <v>4.7</v>
          </cell>
          <cell r="BI230"/>
          <cell r="BJ230"/>
        </row>
        <row r="231">
          <cell r="A231">
            <v>18593021</v>
          </cell>
          <cell r="B231">
            <v>1</v>
          </cell>
          <cell r="C231" t="str">
            <v>左半肝切除+后腹膜包块切除+门静脉修补+腔静脉修补+膈肌修补+肝尾叶部分切除+肝囊肿开窗引流+肝门部胆管成形术</v>
          </cell>
          <cell r="D231">
            <v>18593021</v>
          </cell>
          <cell r="E231">
            <v>1</v>
          </cell>
          <cell r="F231" t="str">
            <v>66</v>
          </cell>
          <cell r="G231" t="str">
            <v>肝细胞癌  肝硬化  慢性活动性乙型肝炎（复治）                                    ,肝细胞癌</v>
          </cell>
          <cell r="H231">
            <v>5</v>
          </cell>
          <cell r="I231" t="str">
            <v>168</v>
          </cell>
          <cell r="J231" t="str">
            <v>60</v>
          </cell>
          <cell r="K231">
            <v>0</v>
          </cell>
          <cell r="L231">
            <v>0</v>
          </cell>
          <cell r="M231">
            <v>0</v>
          </cell>
          <cell r="N231">
            <v>0</v>
          </cell>
          <cell r="O231">
            <v>0</v>
          </cell>
          <cell r="P231">
            <v>1</v>
          </cell>
          <cell r="Q231">
            <v>0</v>
          </cell>
          <cell r="R231">
            <v>1</v>
          </cell>
          <cell r="S231">
            <v>126</v>
          </cell>
          <cell r="T231">
            <v>94</v>
          </cell>
          <cell r="U231">
            <v>0.41</v>
          </cell>
          <cell r="V231">
            <v>0.32</v>
          </cell>
          <cell r="W231">
            <v>239</v>
          </cell>
          <cell r="X231">
            <v>147</v>
          </cell>
          <cell r="Y231"/>
          <cell r="Z231">
            <v>125</v>
          </cell>
          <cell r="AA231">
            <v>25.9</v>
          </cell>
          <cell r="AB231">
            <v>24.9</v>
          </cell>
          <cell r="AC231"/>
          <cell r="AD231">
            <v>26.6</v>
          </cell>
          <cell r="AE231">
            <v>0.96</v>
          </cell>
          <cell r="AF231">
            <v>1.29</v>
          </cell>
          <cell r="AG231"/>
          <cell r="AH231">
            <v>1.04</v>
          </cell>
          <cell r="AI231">
            <v>13.5</v>
          </cell>
          <cell r="AJ231">
            <v>14.8</v>
          </cell>
          <cell r="AK231"/>
          <cell r="AL231">
            <v>13.4</v>
          </cell>
          <cell r="AM231">
            <v>45.2</v>
          </cell>
          <cell r="AN231">
            <v>27.6</v>
          </cell>
          <cell r="AO231"/>
          <cell r="AP231">
            <v>35.1</v>
          </cell>
          <cell r="AQ231">
            <v>17</v>
          </cell>
          <cell r="AR231">
            <v>264</v>
          </cell>
          <cell r="AS231"/>
          <cell r="AT231">
            <v>278</v>
          </cell>
          <cell r="AU231">
            <v>20</v>
          </cell>
          <cell r="AV231">
            <v>335</v>
          </cell>
          <cell r="AW231"/>
          <cell r="AX231">
            <v>199</v>
          </cell>
          <cell r="AY231">
            <v>100.59</v>
          </cell>
          <cell r="AZ231">
            <v>96.84</v>
          </cell>
          <cell r="BA231"/>
          <cell r="BB231">
            <v>101.98</v>
          </cell>
          <cell r="BC231">
            <v>49</v>
          </cell>
          <cell r="BD231">
            <v>55</v>
          </cell>
          <cell r="BE231"/>
          <cell r="BF231">
            <v>47</v>
          </cell>
          <cell r="BG231">
            <v>7</v>
          </cell>
          <cell r="BH231">
            <v>6</v>
          </cell>
          <cell r="BI231"/>
          <cell r="BJ231">
            <v>4.5</v>
          </cell>
        </row>
        <row r="232">
          <cell r="A232">
            <v>18665716</v>
          </cell>
          <cell r="B232">
            <v>1</v>
          </cell>
          <cell r="C232" t="str">
            <v>右肝包虫切除术+中肝包虫切除术+腹膜后包块切除术+胰腺修补术+肠粘连松解术</v>
          </cell>
          <cell r="D232">
            <v>18665716</v>
          </cell>
          <cell r="E232">
            <v>1</v>
          </cell>
          <cell r="F232" t="str">
            <v>41</v>
          </cell>
          <cell r="G232" t="str">
            <v>1.肝包虫病；2.右肺包虫？；3.乙型病毒性肝炎（复治）；4.肝包虫切除术后；5.胆囊切除术。,</v>
          </cell>
          <cell r="H232">
            <v>5</v>
          </cell>
          <cell r="I232" t="str">
            <v>182</v>
          </cell>
          <cell r="J232" t="str">
            <v>74</v>
          </cell>
          <cell r="K232">
            <v>0</v>
          </cell>
          <cell r="L232">
            <v>0</v>
          </cell>
          <cell r="M232">
            <v>0</v>
          </cell>
          <cell r="N232">
            <v>0</v>
          </cell>
          <cell r="O232">
            <v>0</v>
          </cell>
          <cell r="P232">
            <v>1</v>
          </cell>
          <cell r="Q232">
            <v>0</v>
          </cell>
          <cell r="R232">
            <v>0</v>
          </cell>
          <cell r="S232">
            <v>113</v>
          </cell>
          <cell r="T232">
            <v>91</v>
          </cell>
          <cell r="U232">
            <v>0.34</v>
          </cell>
          <cell r="V232">
            <v>0.26</v>
          </cell>
          <cell r="W232">
            <v>166</v>
          </cell>
          <cell r="X232">
            <v>156</v>
          </cell>
          <cell r="Y232">
            <v>131</v>
          </cell>
          <cell r="Z232"/>
          <cell r="AA232">
            <v>30.7</v>
          </cell>
          <cell r="AB232">
            <v>32.9</v>
          </cell>
          <cell r="AC232">
            <v>37.9</v>
          </cell>
          <cell r="AD232"/>
          <cell r="AE232">
            <v>1.2</v>
          </cell>
          <cell r="AF232">
            <v>1.49</v>
          </cell>
          <cell r="AG232">
            <v>1.58</v>
          </cell>
          <cell r="AH232"/>
          <cell r="AI232">
            <v>18.399999999999999</v>
          </cell>
          <cell r="AJ232">
            <v>27.2</v>
          </cell>
          <cell r="AK232">
            <v>29.1</v>
          </cell>
          <cell r="AL232"/>
          <cell r="AM232">
            <v>38.9</v>
          </cell>
          <cell r="AN232">
            <v>24.7</v>
          </cell>
          <cell r="AO232">
            <v>30.8</v>
          </cell>
          <cell r="AP232"/>
          <cell r="AQ232">
            <v>19</v>
          </cell>
          <cell r="AR232">
            <v>734</v>
          </cell>
          <cell r="AS232">
            <v>549</v>
          </cell>
          <cell r="AT232"/>
          <cell r="AU232">
            <v>30</v>
          </cell>
          <cell r="AV232">
            <v>1050</v>
          </cell>
          <cell r="AW232">
            <v>331</v>
          </cell>
          <cell r="AX232"/>
          <cell r="AY232">
            <v>92.3</v>
          </cell>
          <cell r="AZ232">
            <v>94.92</v>
          </cell>
          <cell r="BA232">
            <v>91.8</v>
          </cell>
          <cell r="BB232"/>
          <cell r="BC232">
            <v>76</v>
          </cell>
          <cell r="BD232">
            <v>71</v>
          </cell>
          <cell r="BE232">
            <v>77</v>
          </cell>
          <cell r="BF232"/>
          <cell r="BG232">
            <v>4.2</v>
          </cell>
          <cell r="BH232">
            <v>4.5</v>
          </cell>
          <cell r="BI232">
            <v>4.0999999999999996</v>
          </cell>
          <cell r="BJ232"/>
        </row>
        <row r="233">
          <cell r="A233">
            <v>19082903</v>
          </cell>
          <cell r="B233">
            <v>1</v>
          </cell>
          <cell r="C233" t="str">
            <v>左半肝切除+左尾叶部分切除+胆囊切除+腔静脉修补+膈肌修补术</v>
          </cell>
          <cell r="D233">
            <v>19082903</v>
          </cell>
          <cell r="E233">
            <v>1</v>
          </cell>
          <cell r="F233" t="str">
            <v>25</v>
          </cell>
          <cell r="G233" t="str">
            <v>1.肠套叠；2.不完全性肠梗阻；3.肝癌切除术后；4.乙型病毒性肝炎；5.小肠异物伴不全性肠梗阻；6.肝癌切除术后；7.营养风险；8.反流性胃炎；9.低蛋白血症。</v>
          </cell>
          <cell r="H233">
            <v>5</v>
          </cell>
          <cell r="I233" t="str">
            <v>170</v>
          </cell>
          <cell r="J233" t="str">
            <v>60</v>
          </cell>
          <cell r="K233">
            <v>0</v>
          </cell>
          <cell r="L233">
            <v>0</v>
          </cell>
          <cell r="M233">
            <v>0</v>
          </cell>
          <cell r="N233">
            <v>0</v>
          </cell>
          <cell r="O233">
            <v>0</v>
          </cell>
          <cell r="P233">
            <v>1</v>
          </cell>
          <cell r="Q233">
            <v>0</v>
          </cell>
          <cell r="R233">
            <v>0</v>
          </cell>
          <cell r="S233">
            <v>132</v>
          </cell>
          <cell r="T233">
            <v>104</v>
          </cell>
          <cell r="U233">
            <v>0.4</v>
          </cell>
          <cell r="V233">
            <v>0.32</v>
          </cell>
          <cell r="W233">
            <v>138</v>
          </cell>
          <cell r="X233">
            <v>100</v>
          </cell>
          <cell r="Y233"/>
          <cell r="Z233"/>
          <cell r="AA233">
            <v>27.6</v>
          </cell>
          <cell r="AB233">
            <v>25.1</v>
          </cell>
          <cell r="AC233"/>
          <cell r="AD233"/>
          <cell r="AE233">
            <v>0.98</v>
          </cell>
          <cell r="AF233">
            <v>1.38</v>
          </cell>
          <cell r="AG233"/>
          <cell r="AH233"/>
          <cell r="AI233">
            <v>12.3</v>
          </cell>
          <cell r="AJ233">
            <v>14.9</v>
          </cell>
          <cell r="AK233"/>
          <cell r="AL233"/>
          <cell r="AM233">
            <v>45.1</v>
          </cell>
          <cell r="AN233">
            <v>30.4</v>
          </cell>
          <cell r="AO233"/>
          <cell r="AP233"/>
          <cell r="AQ233">
            <v>27</v>
          </cell>
          <cell r="AR233">
            <v>2203</v>
          </cell>
          <cell r="AS233"/>
          <cell r="AT233"/>
          <cell r="AU233">
            <v>30</v>
          </cell>
          <cell r="AV233">
            <v>2285</v>
          </cell>
          <cell r="AW233"/>
          <cell r="AX233"/>
          <cell r="AY233">
            <v>101.48</v>
          </cell>
          <cell r="AZ233">
            <v>108.34</v>
          </cell>
          <cell r="BA233"/>
          <cell r="BB233"/>
          <cell r="BC233">
            <v>68</v>
          </cell>
          <cell r="BD233">
            <v>58</v>
          </cell>
          <cell r="BE233"/>
          <cell r="BF233"/>
          <cell r="BG233">
            <v>7.2</v>
          </cell>
          <cell r="BH233">
            <v>4.5999999999999996</v>
          </cell>
          <cell r="BI233"/>
          <cell r="BJ233"/>
        </row>
        <row r="234">
          <cell r="A234">
            <v>19108105</v>
          </cell>
          <cell r="B234">
            <v>1</v>
          </cell>
          <cell r="C234" t="str">
            <v>右半肝切除+肝门部胆管成形+门静脉修补+下腔静脉修补+肝尾叶切除+再次手术</v>
          </cell>
          <cell r="D234">
            <v>19108105</v>
          </cell>
          <cell r="E234">
            <v>2</v>
          </cell>
          <cell r="F234" t="str">
            <v>51</v>
          </cell>
          <cell r="G234" t="str">
            <v>肝内胆管癌  肝硬化                                      ,肝肿瘤</v>
          </cell>
          <cell r="H234">
            <v>5</v>
          </cell>
          <cell r="I234" t="str">
            <v>153</v>
          </cell>
          <cell r="J234">
            <v>53</v>
          </cell>
          <cell r="K234">
            <v>0</v>
          </cell>
          <cell r="L234">
            <v>0</v>
          </cell>
          <cell r="M234">
            <v>0</v>
          </cell>
          <cell r="N234">
            <v>0</v>
          </cell>
          <cell r="O234">
            <v>0</v>
          </cell>
          <cell r="P234">
            <v>0</v>
          </cell>
          <cell r="Q234">
            <v>0</v>
          </cell>
          <cell r="R234">
            <v>1</v>
          </cell>
          <cell r="S234">
            <v>131</v>
          </cell>
          <cell r="T234">
            <v>130</v>
          </cell>
          <cell r="U234">
            <v>0.41</v>
          </cell>
          <cell r="V234">
            <v>0.39</v>
          </cell>
          <cell r="W234">
            <v>168</v>
          </cell>
          <cell r="X234">
            <v>151</v>
          </cell>
          <cell r="Y234"/>
          <cell r="Z234"/>
          <cell r="AA234">
            <v>28.1</v>
          </cell>
          <cell r="AB234">
            <v>29.5</v>
          </cell>
          <cell r="AC234"/>
          <cell r="AD234"/>
          <cell r="AE234">
            <v>1.06</v>
          </cell>
          <cell r="AF234">
            <v>1.19</v>
          </cell>
          <cell r="AG234"/>
          <cell r="AH234"/>
          <cell r="AI234">
            <v>11.5</v>
          </cell>
          <cell r="AJ234">
            <v>27.2</v>
          </cell>
          <cell r="AK234"/>
          <cell r="AL234"/>
          <cell r="AM234">
            <v>42.4</v>
          </cell>
          <cell r="AN234">
            <v>36.799999999999997</v>
          </cell>
          <cell r="AO234"/>
          <cell r="AP234"/>
          <cell r="AQ234">
            <v>10</v>
          </cell>
          <cell r="AR234">
            <v>97</v>
          </cell>
          <cell r="AS234"/>
          <cell r="AT234"/>
          <cell r="AU234">
            <v>13</v>
          </cell>
          <cell r="AV234">
            <v>121</v>
          </cell>
          <cell r="AW234"/>
          <cell r="AX234"/>
          <cell r="AY234">
            <v>93.25</v>
          </cell>
          <cell r="AZ234">
            <v>104.3</v>
          </cell>
          <cell r="BA234"/>
          <cell r="BB234"/>
          <cell r="BC234">
            <v>52</v>
          </cell>
          <cell r="BD234">
            <v>37</v>
          </cell>
          <cell r="BE234"/>
          <cell r="BF234"/>
          <cell r="BG234">
            <v>5.4</v>
          </cell>
          <cell r="BH234">
            <v>4.3</v>
          </cell>
          <cell r="BI234"/>
          <cell r="BJ234"/>
        </row>
        <row r="235">
          <cell r="A235">
            <v>19381931</v>
          </cell>
          <cell r="B235">
            <v>1</v>
          </cell>
          <cell r="C235" t="str">
            <v>右半肝切除+胆囊切除+膈肌修补+腔静脉修补+门静脉修补术</v>
          </cell>
          <cell r="D235">
            <v>19381931</v>
          </cell>
          <cell r="E235">
            <v>2</v>
          </cell>
          <cell r="F235" t="str">
            <v>52</v>
          </cell>
          <cell r="G235" t="str">
            <v>肝癌术后复发伴门静脉癌栓形成、肺转移  肝硬化  慢性乙肝（复诊）                                    ,肝恶性肿瘤,肝恶性肿瘤,肝硬化</v>
          </cell>
          <cell r="H235">
            <v>5</v>
          </cell>
          <cell r="I235" t="str">
            <v>148</v>
          </cell>
          <cell r="J235" t="str">
            <v>53</v>
          </cell>
          <cell r="K235">
            <v>0</v>
          </cell>
          <cell r="L235">
            <v>0</v>
          </cell>
          <cell r="M235">
            <v>0</v>
          </cell>
          <cell r="N235">
            <v>0</v>
          </cell>
          <cell r="O235">
            <v>0</v>
          </cell>
          <cell r="P235">
            <v>1</v>
          </cell>
          <cell r="Q235">
            <v>0</v>
          </cell>
          <cell r="R235">
            <v>1</v>
          </cell>
          <cell r="S235">
            <v>148</v>
          </cell>
          <cell r="T235">
            <v>134</v>
          </cell>
          <cell r="U235">
            <v>0.45</v>
          </cell>
          <cell r="V235">
            <v>0.4</v>
          </cell>
          <cell r="W235">
            <v>168</v>
          </cell>
          <cell r="X235">
            <v>108</v>
          </cell>
          <cell r="Y235">
            <v>82</v>
          </cell>
          <cell r="Z235">
            <v>112</v>
          </cell>
          <cell r="AA235">
            <v>27.1</v>
          </cell>
          <cell r="AB235">
            <v>25.6</v>
          </cell>
          <cell r="AC235">
            <v>26.8</v>
          </cell>
          <cell r="AD235"/>
          <cell r="AE235">
            <v>0.94</v>
          </cell>
          <cell r="AF235">
            <v>1.26</v>
          </cell>
          <cell r="AG235">
            <v>1.1100000000000001</v>
          </cell>
          <cell r="AH235"/>
          <cell r="AI235">
            <v>7</v>
          </cell>
          <cell r="AJ235">
            <v>13.7</v>
          </cell>
          <cell r="AK235">
            <v>15.2</v>
          </cell>
          <cell r="AL235">
            <v>13.4</v>
          </cell>
          <cell r="AM235">
            <v>45.1</v>
          </cell>
          <cell r="AN235">
            <v>32.4</v>
          </cell>
          <cell r="AO235">
            <v>36.1</v>
          </cell>
          <cell r="AP235">
            <v>36.799999999999997</v>
          </cell>
          <cell r="AQ235">
            <v>25</v>
          </cell>
          <cell r="AR235">
            <v>1263</v>
          </cell>
          <cell r="AS235">
            <v>834</v>
          </cell>
          <cell r="AT235">
            <v>628</v>
          </cell>
          <cell r="AU235">
            <v>23</v>
          </cell>
          <cell r="AV235">
            <v>913</v>
          </cell>
          <cell r="AW235">
            <v>300</v>
          </cell>
          <cell r="AX235">
            <v>173</v>
          </cell>
          <cell r="AY235">
            <v>91.68</v>
          </cell>
          <cell r="AZ235">
            <v>99.96</v>
          </cell>
          <cell r="BA235">
            <v>98.86</v>
          </cell>
          <cell r="BB235">
            <v>103.55</v>
          </cell>
          <cell r="BC235">
            <v>83</v>
          </cell>
          <cell r="BD235">
            <v>73</v>
          </cell>
          <cell r="BE235">
            <v>75</v>
          </cell>
          <cell r="BF235">
            <v>67</v>
          </cell>
          <cell r="BG235">
            <v>6.42</v>
          </cell>
          <cell r="BH235">
            <v>7.6</v>
          </cell>
          <cell r="BI235">
            <v>5.0999999999999996</v>
          </cell>
          <cell r="BJ235">
            <v>4.5999999999999996</v>
          </cell>
        </row>
        <row r="236">
          <cell r="A236">
            <v>19953261</v>
          </cell>
          <cell r="B236">
            <v>1</v>
          </cell>
          <cell r="C236" t="str">
            <v>左三肝切除+胆囊切除+门静脉修补+腔静脉修补</v>
          </cell>
          <cell r="D236">
            <v>19953261</v>
          </cell>
          <cell r="E236">
            <v>1</v>
          </cell>
          <cell r="F236" t="str">
            <v>47</v>
          </cell>
          <cell r="G236" t="str">
            <v>1.肝癌术后；2.慢性乙型病毒性肝炎（复治）。</v>
          </cell>
          <cell r="H236">
            <v>5</v>
          </cell>
          <cell r="I236" t="str">
            <v>160</v>
          </cell>
          <cell r="J236" t="str">
            <v>46</v>
          </cell>
          <cell r="K236">
            <v>0</v>
          </cell>
          <cell r="L236">
            <v>0</v>
          </cell>
          <cell r="M236">
            <v>0</v>
          </cell>
          <cell r="N236">
            <v>0</v>
          </cell>
          <cell r="O236">
            <v>0</v>
          </cell>
          <cell r="P236">
            <v>1</v>
          </cell>
          <cell r="Q236">
            <v>0</v>
          </cell>
          <cell r="R236">
            <v>0</v>
          </cell>
          <cell r="S236">
            <v>143</v>
          </cell>
          <cell r="T236">
            <v>135</v>
          </cell>
          <cell r="U236">
            <v>0.45</v>
          </cell>
          <cell r="V236">
            <v>0.42</v>
          </cell>
          <cell r="W236">
            <v>202</v>
          </cell>
          <cell r="X236">
            <v>160</v>
          </cell>
          <cell r="Y236"/>
          <cell r="Z236">
            <v>135</v>
          </cell>
          <cell r="AA236">
            <v>29.1</v>
          </cell>
          <cell r="AB236">
            <v>28.6</v>
          </cell>
          <cell r="AC236"/>
          <cell r="AD236">
            <v>29.2</v>
          </cell>
          <cell r="AE236">
            <v>0.91</v>
          </cell>
          <cell r="AF236">
            <v>1.03</v>
          </cell>
          <cell r="AG236"/>
          <cell r="AH236">
            <v>0.93</v>
          </cell>
          <cell r="AI236">
            <v>10.199999999999999</v>
          </cell>
          <cell r="AJ236">
            <v>19.5</v>
          </cell>
          <cell r="AK236"/>
          <cell r="AL236">
            <v>23.3</v>
          </cell>
          <cell r="AM236">
            <v>40</v>
          </cell>
          <cell r="AN236">
            <v>34.9</v>
          </cell>
          <cell r="AO236"/>
          <cell r="AP236">
            <v>34.299999999999997</v>
          </cell>
          <cell r="AQ236">
            <v>12</v>
          </cell>
          <cell r="AR236">
            <v>75</v>
          </cell>
          <cell r="AS236"/>
          <cell r="AT236">
            <v>44</v>
          </cell>
          <cell r="AU236">
            <v>19</v>
          </cell>
          <cell r="AV236">
            <v>80</v>
          </cell>
          <cell r="AW236"/>
          <cell r="AX236">
            <v>26</v>
          </cell>
          <cell r="AY236">
            <v>88.81</v>
          </cell>
          <cell r="AZ236">
            <v>98.58</v>
          </cell>
          <cell r="BA236"/>
          <cell r="BB236">
            <v>99.23</v>
          </cell>
          <cell r="BC236">
            <v>64</v>
          </cell>
          <cell r="BD236">
            <v>51</v>
          </cell>
          <cell r="BE236"/>
          <cell r="BF236">
            <v>50</v>
          </cell>
          <cell r="BG236">
            <v>5.4</v>
          </cell>
          <cell r="BH236">
            <v>3.2</v>
          </cell>
          <cell r="BI236"/>
          <cell r="BJ236">
            <v>2.2000000000000002</v>
          </cell>
        </row>
        <row r="237">
          <cell r="A237">
            <v>20798902</v>
          </cell>
          <cell r="B237">
            <v>1</v>
          </cell>
          <cell r="C237" t="str">
            <v>右半肝切除+肝左尾叶切除+肝门胆管成形+下腔静脉修补+胆囊切除术</v>
          </cell>
          <cell r="D237">
            <v>20798902</v>
          </cell>
          <cell r="E237">
            <v>1</v>
          </cell>
          <cell r="F237" t="str">
            <v>60</v>
          </cell>
          <cell r="G237" t="str">
            <v>肝泡型棘球蚴病(复治),  阑尾切除术后  肝功能不全                                    ,肝肿瘤</v>
          </cell>
          <cell r="H237">
            <v>5</v>
          </cell>
          <cell r="I237" t="str">
            <v>168</v>
          </cell>
          <cell r="J237" t="str">
            <v>80</v>
          </cell>
          <cell r="K237">
            <v>0</v>
          </cell>
          <cell r="L237">
            <v>0</v>
          </cell>
          <cell r="M237">
            <v>0</v>
          </cell>
          <cell r="N237">
            <v>0</v>
          </cell>
          <cell r="O237">
            <v>0</v>
          </cell>
          <cell r="P237">
            <v>0</v>
          </cell>
          <cell r="Q237">
            <v>0</v>
          </cell>
          <cell r="R237">
            <v>0</v>
          </cell>
          <cell r="S237">
            <v>174</v>
          </cell>
          <cell r="T237">
            <v>142</v>
          </cell>
          <cell r="U237">
            <v>0.52</v>
          </cell>
          <cell r="V237">
            <v>0.42</v>
          </cell>
          <cell r="W237">
            <v>207</v>
          </cell>
          <cell r="X237">
            <v>149</v>
          </cell>
          <cell r="Y237"/>
          <cell r="Z237">
            <v>125</v>
          </cell>
          <cell r="AA237">
            <v>30.3</v>
          </cell>
          <cell r="AB237"/>
          <cell r="AC237"/>
          <cell r="AD237"/>
          <cell r="AE237">
            <v>1.06</v>
          </cell>
          <cell r="AF237"/>
          <cell r="AG237"/>
          <cell r="AH237"/>
          <cell r="AI237">
            <v>12.6</v>
          </cell>
          <cell r="AJ237">
            <v>26.6</v>
          </cell>
          <cell r="AK237"/>
          <cell r="AL237">
            <v>18.3</v>
          </cell>
          <cell r="AM237">
            <v>43.2</v>
          </cell>
          <cell r="AN237">
            <v>28.3</v>
          </cell>
          <cell r="AO237"/>
          <cell r="AP237">
            <v>31.9</v>
          </cell>
          <cell r="AQ237">
            <v>12</v>
          </cell>
          <cell r="AR237">
            <v>1166</v>
          </cell>
          <cell r="AS237"/>
          <cell r="AT237">
            <v>763</v>
          </cell>
          <cell r="AU237">
            <v>16</v>
          </cell>
          <cell r="AV237">
            <v>985</v>
          </cell>
          <cell r="AW237"/>
          <cell r="AX237">
            <v>194</v>
          </cell>
          <cell r="AY237">
            <v>100.44</v>
          </cell>
          <cell r="AZ237">
            <v>107.15</v>
          </cell>
          <cell r="BA237"/>
          <cell r="BB237">
            <v>118.71</v>
          </cell>
          <cell r="BC237">
            <v>83</v>
          </cell>
          <cell r="BD237">
            <v>77</v>
          </cell>
          <cell r="BE237"/>
          <cell r="BF237">
            <v>60</v>
          </cell>
          <cell r="BG237">
            <v>5.3</v>
          </cell>
          <cell r="BH237">
            <v>4.8</v>
          </cell>
          <cell r="BI237"/>
          <cell r="BJ237">
            <v>4.5999999999999996</v>
          </cell>
        </row>
        <row r="238">
          <cell r="A238">
            <v>32294069</v>
          </cell>
          <cell r="B238">
            <v>1</v>
          </cell>
          <cell r="C238" t="str">
            <v>不规则左半肝切除+胆囊切除+肠粘连松解术</v>
          </cell>
          <cell r="D238">
            <v>32294069</v>
          </cell>
          <cell r="E238">
            <v>2</v>
          </cell>
          <cell r="F238" t="str">
            <v>47</v>
          </cell>
          <cell r="G238" t="str">
            <v>1.肝细胞癌（中国肝癌分期Ib期）、2.慢性乙型病毒新肝炎（复治）、3.胆囊结石、4.肝血管瘤、5.肝囊肿</v>
          </cell>
          <cell r="H238">
            <v>5</v>
          </cell>
          <cell r="I238" t="str">
            <v>159</v>
          </cell>
          <cell r="J238" t="str">
            <v>57</v>
          </cell>
          <cell r="K238">
            <v>0</v>
          </cell>
          <cell r="L238">
            <v>0</v>
          </cell>
          <cell r="M238">
            <v>0</v>
          </cell>
          <cell r="N238">
            <v>0</v>
          </cell>
          <cell r="O238">
            <v>0</v>
          </cell>
          <cell r="P238">
            <v>1</v>
          </cell>
          <cell r="Q238">
            <v>0</v>
          </cell>
          <cell r="R238">
            <v>0</v>
          </cell>
          <cell r="S238">
            <v>125</v>
          </cell>
          <cell r="T238">
            <v>113</v>
          </cell>
          <cell r="U238">
            <v>0.37</v>
          </cell>
          <cell r="V238">
            <v>0.34</v>
          </cell>
          <cell r="W238">
            <v>95</v>
          </cell>
          <cell r="X238">
            <v>77</v>
          </cell>
          <cell r="Y238">
            <v>102</v>
          </cell>
          <cell r="Z238">
            <v>94</v>
          </cell>
          <cell r="AA238">
            <v>31.1</v>
          </cell>
          <cell r="AB238">
            <v>35.9</v>
          </cell>
          <cell r="AC238">
            <v>56.3</v>
          </cell>
          <cell r="AD238">
            <v>49.2</v>
          </cell>
          <cell r="AE238">
            <v>1.06</v>
          </cell>
          <cell r="AF238">
            <v>1.37</v>
          </cell>
          <cell r="AG238">
            <v>1.73</v>
          </cell>
          <cell r="AH238">
            <v>1.3</v>
          </cell>
          <cell r="AI238">
            <v>15.1</v>
          </cell>
          <cell r="AJ238">
            <v>103.2</v>
          </cell>
          <cell r="AK238">
            <v>229</v>
          </cell>
          <cell r="AL238">
            <v>232.8</v>
          </cell>
          <cell r="AM238">
            <v>49.8</v>
          </cell>
          <cell r="AN238">
            <v>35.4</v>
          </cell>
          <cell r="AO238">
            <v>36.700000000000003</v>
          </cell>
          <cell r="AP238">
            <v>34.9</v>
          </cell>
          <cell r="AQ238">
            <v>20</v>
          </cell>
          <cell r="AR238">
            <v>554</v>
          </cell>
          <cell r="AS238">
            <v>312</v>
          </cell>
          <cell r="AT238">
            <v>179</v>
          </cell>
          <cell r="AU238">
            <v>34</v>
          </cell>
          <cell r="AV238">
            <v>1071</v>
          </cell>
          <cell r="AW238">
            <v>295</v>
          </cell>
          <cell r="AX238">
            <v>126</v>
          </cell>
          <cell r="AY238">
            <v>70.510000000000005</v>
          </cell>
          <cell r="AZ238">
            <v>76.95</v>
          </cell>
          <cell r="BA238">
            <v>71.510000000000005</v>
          </cell>
          <cell r="BB238">
            <v>74.69</v>
          </cell>
          <cell r="BC238">
            <v>86</v>
          </cell>
          <cell r="BD238">
            <v>80</v>
          </cell>
          <cell r="BE238">
            <v>85</v>
          </cell>
          <cell r="BF238">
            <v>82</v>
          </cell>
          <cell r="BG238">
            <v>5.05</v>
          </cell>
          <cell r="BH238">
            <v>3.8</v>
          </cell>
          <cell r="BI238">
            <v>4.5</v>
          </cell>
          <cell r="BJ238">
            <v>4.5999999999999996</v>
          </cell>
        </row>
        <row r="239">
          <cell r="A239">
            <v>32757295</v>
          </cell>
          <cell r="B239">
            <v>1</v>
          </cell>
          <cell r="C239" t="str">
            <v>不规则左半肝切除+大网膜病损切除+门静脉修补+腔静脉修补术</v>
          </cell>
          <cell r="D239">
            <v>32757295</v>
          </cell>
          <cell r="E239">
            <v>1</v>
          </cell>
          <cell r="F239" t="str">
            <v>42</v>
          </cell>
          <cell r="G239" t="str">
            <v>1.肝包虫病 2.慢性胃炎3.食管中段静脉瘤4.右肺肺大泡</v>
          </cell>
          <cell r="H239">
            <v>5</v>
          </cell>
          <cell r="I239" t="str">
            <v>183</v>
          </cell>
          <cell r="J239" t="str">
            <v>66</v>
          </cell>
          <cell r="K239">
            <v>0</v>
          </cell>
          <cell r="L239">
            <v>0</v>
          </cell>
          <cell r="M239">
            <v>0</v>
          </cell>
          <cell r="N239">
            <v>0</v>
          </cell>
          <cell r="O239">
            <v>0</v>
          </cell>
          <cell r="P239">
            <v>0</v>
          </cell>
          <cell r="Q239">
            <v>0</v>
          </cell>
          <cell r="R239">
            <v>0</v>
          </cell>
          <cell r="S239">
            <v>126</v>
          </cell>
          <cell r="T239">
            <v>122</v>
          </cell>
          <cell r="U239">
            <v>0.38</v>
          </cell>
          <cell r="V239">
            <v>0.37</v>
          </cell>
          <cell r="W239">
            <v>206</v>
          </cell>
          <cell r="X239">
            <v>162</v>
          </cell>
          <cell r="Y239"/>
          <cell r="Z239">
            <v>194</v>
          </cell>
          <cell r="AA239">
            <v>27.1</v>
          </cell>
          <cell r="AB239">
            <v>32.299999999999997</v>
          </cell>
          <cell r="AC239"/>
          <cell r="AD239"/>
          <cell r="AE239">
            <v>0.98</v>
          </cell>
          <cell r="AF239">
            <v>1.0900000000000001</v>
          </cell>
          <cell r="AG239"/>
          <cell r="AH239"/>
          <cell r="AI239">
            <v>21.5</v>
          </cell>
          <cell r="AJ239">
            <v>22.6</v>
          </cell>
          <cell r="AK239"/>
          <cell r="AL239">
            <v>55.5</v>
          </cell>
          <cell r="AM239">
            <v>39</v>
          </cell>
          <cell r="AN239">
            <v>28.9</v>
          </cell>
          <cell r="AO239"/>
          <cell r="AP239">
            <v>32.700000000000003</v>
          </cell>
          <cell r="AQ239">
            <v>177</v>
          </cell>
          <cell r="AR239">
            <v>395</v>
          </cell>
          <cell r="AS239"/>
          <cell r="AT239">
            <v>254</v>
          </cell>
          <cell r="AU239">
            <v>88</v>
          </cell>
          <cell r="AV239">
            <v>620</v>
          </cell>
          <cell r="AW239"/>
          <cell r="AX239">
            <v>153</v>
          </cell>
          <cell r="AY239">
            <v>98.32</v>
          </cell>
          <cell r="AZ239">
            <v>104.89</v>
          </cell>
          <cell r="BA239"/>
          <cell r="BB239">
            <v>113.7</v>
          </cell>
          <cell r="BC239">
            <v>56</v>
          </cell>
          <cell r="BD239">
            <v>46</v>
          </cell>
          <cell r="BE239"/>
          <cell r="BF239">
            <v>36</v>
          </cell>
          <cell r="BG239">
            <v>6.47</v>
          </cell>
          <cell r="BH239">
            <v>2.2999999999999998</v>
          </cell>
          <cell r="BI239"/>
          <cell r="BJ239">
            <v>5.3</v>
          </cell>
        </row>
        <row r="240">
          <cell r="A240">
            <v>32849866</v>
          </cell>
          <cell r="B240">
            <v>1</v>
          </cell>
          <cell r="C240" t="str">
            <v>右半肝切除，肠粘连松解，腔静脉修补术。</v>
          </cell>
          <cell r="D240">
            <v>32849866</v>
          </cell>
          <cell r="E240">
            <v>1</v>
          </cell>
          <cell r="F240" t="str">
            <v>67</v>
          </cell>
          <cell r="G240" t="str">
            <v>1.肝脏占位：肝脓肿可能性大，合并其他待排；2.消化道出血；3.肝硬化；4.脾脏长大；5.门静脉高压；6.双肺结节性质待查；7.不完全性肠梗阻；8.肝内胆管扩张；9.低钾血症；10.高血压 2级 低危；11.胆囊切除术后。</v>
          </cell>
          <cell r="H240">
            <v>5</v>
          </cell>
          <cell r="I240" t="str">
            <v>172</v>
          </cell>
          <cell r="J240" t="str">
            <v>62</v>
          </cell>
          <cell r="K240">
            <v>1</v>
          </cell>
          <cell r="L240">
            <v>0</v>
          </cell>
          <cell r="M240">
            <v>0</v>
          </cell>
          <cell r="N240">
            <v>0</v>
          </cell>
          <cell r="O240">
            <v>0</v>
          </cell>
          <cell r="P240">
            <v>0</v>
          </cell>
          <cell r="Q240">
            <v>0</v>
          </cell>
          <cell r="R240">
            <v>1</v>
          </cell>
          <cell r="S240">
            <v>187</v>
          </cell>
          <cell r="T240">
            <v>168</v>
          </cell>
          <cell r="U240">
            <v>0.52</v>
          </cell>
          <cell r="V240">
            <v>0.45</v>
          </cell>
          <cell r="W240">
            <v>219</v>
          </cell>
          <cell r="X240">
            <v>227</v>
          </cell>
          <cell r="Y240"/>
          <cell r="Z240">
            <v>203</v>
          </cell>
          <cell r="AA240">
            <v>26.6</v>
          </cell>
          <cell r="AB240">
            <v>25.5</v>
          </cell>
          <cell r="AC240"/>
          <cell r="AD240">
            <v>34.1</v>
          </cell>
          <cell r="AE240">
            <v>0.91</v>
          </cell>
          <cell r="AF240">
            <v>0.83</v>
          </cell>
          <cell r="AG240"/>
          <cell r="AH240">
            <v>1.0900000000000001</v>
          </cell>
          <cell r="AI240">
            <v>4.5999999999999996</v>
          </cell>
          <cell r="AJ240">
            <v>5.9</v>
          </cell>
          <cell r="AK240"/>
          <cell r="AL240">
            <v>9.6999999999999993</v>
          </cell>
          <cell r="AM240">
            <v>43.3</v>
          </cell>
          <cell r="AN240">
            <v>41.6</v>
          </cell>
          <cell r="AO240"/>
          <cell r="AP240">
            <v>29.4</v>
          </cell>
          <cell r="AQ240">
            <v>66</v>
          </cell>
          <cell r="AR240">
            <v>68</v>
          </cell>
          <cell r="AS240"/>
          <cell r="AT240">
            <v>305</v>
          </cell>
          <cell r="AU240">
            <v>41</v>
          </cell>
          <cell r="AV240">
            <v>36</v>
          </cell>
          <cell r="AW240"/>
          <cell r="AX240">
            <v>142</v>
          </cell>
          <cell r="AY240">
            <v>91.03</v>
          </cell>
          <cell r="AZ240">
            <v>88.61</v>
          </cell>
          <cell r="BA240"/>
          <cell r="BB240">
            <v>93.56</v>
          </cell>
          <cell r="BC240">
            <v>89</v>
          </cell>
          <cell r="BD240">
            <v>91</v>
          </cell>
          <cell r="BE240"/>
          <cell r="BF240">
            <v>87</v>
          </cell>
          <cell r="BG240">
            <v>7</v>
          </cell>
          <cell r="BH240">
            <v>5.3</v>
          </cell>
          <cell r="BI240"/>
          <cell r="BJ240">
            <v>3.8</v>
          </cell>
        </row>
        <row r="241">
          <cell r="A241">
            <v>32995586</v>
          </cell>
          <cell r="B241">
            <v>1</v>
          </cell>
          <cell r="C241" t="str">
            <v>不规则右半肝切除+胆囊切除+门静脉修补+膈肌修补术</v>
          </cell>
          <cell r="D241">
            <v>32995586</v>
          </cell>
          <cell r="E241">
            <v>1</v>
          </cell>
          <cell r="F241" t="str">
            <v>54</v>
          </cell>
          <cell r="G241" t="str">
            <v>1.右肝占位：肝癌伴胆管癌栓 、2.慢性乙型病毒性肝炎（复治）1、右肝占位：肝癌伴胆管癌栓 2、慢性乙型病毒性肝炎（复治）</v>
          </cell>
          <cell r="H241">
            <v>5</v>
          </cell>
          <cell r="I241" t="str">
            <v>172</v>
          </cell>
          <cell r="J241" t="str">
            <v>68</v>
          </cell>
          <cell r="K241">
            <v>0</v>
          </cell>
          <cell r="L241">
            <v>0</v>
          </cell>
          <cell r="M241">
            <v>0</v>
          </cell>
          <cell r="N241">
            <v>0</v>
          </cell>
          <cell r="O241">
            <v>0</v>
          </cell>
          <cell r="P241">
            <v>1</v>
          </cell>
          <cell r="Q241">
            <v>0</v>
          </cell>
          <cell r="R241">
            <v>0</v>
          </cell>
          <cell r="S241">
            <v>140</v>
          </cell>
          <cell r="T241">
            <v>135</v>
          </cell>
          <cell r="U241">
            <v>0.43</v>
          </cell>
          <cell r="V241">
            <v>0.41</v>
          </cell>
          <cell r="W241">
            <v>97</v>
          </cell>
          <cell r="X241">
            <v>80</v>
          </cell>
          <cell r="Y241"/>
          <cell r="Z241">
            <v>51</v>
          </cell>
          <cell r="AA241">
            <v>29.4</v>
          </cell>
          <cell r="AB241">
            <v>34.4</v>
          </cell>
          <cell r="AC241"/>
          <cell r="AD241">
            <v>32</v>
          </cell>
          <cell r="AE241">
            <v>1.06</v>
          </cell>
          <cell r="AF241">
            <v>1.39</v>
          </cell>
          <cell r="AG241"/>
          <cell r="AH241">
            <v>1.1399999999999999</v>
          </cell>
          <cell r="AI241">
            <v>7.7</v>
          </cell>
          <cell r="AJ241">
            <v>13.7</v>
          </cell>
          <cell r="AK241"/>
          <cell r="AL241">
            <v>19.5</v>
          </cell>
          <cell r="AM241">
            <v>44.6</v>
          </cell>
          <cell r="AN241">
            <v>36.9</v>
          </cell>
          <cell r="AO241"/>
          <cell r="AP241">
            <v>39.6</v>
          </cell>
          <cell r="AQ241">
            <v>104</v>
          </cell>
          <cell r="AR241">
            <v>244</v>
          </cell>
          <cell r="AS241"/>
          <cell r="AT241">
            <v>579</v>
          </cell>
          <cell r="AU241">
            <v>60</v>
          </cell>
          <cell r="AV241">
            <v>266</v>
          </cell>
          <cell r="AW241"/>
          <cell r="AX241">
            <v>274</v>
          </cell>
          <cell r="AY241">
            <v>106.83</v>
          </cell>
          <cell r="AZ241">
            <v>112.29</v>
          </cell>
          <cell r="BA241"/>
          <cell r="BB241">
            <v>107.46</v>
          </cell>
          <cell r="BC241">
            <v>70</v>
          </cell>
          <cell r="BD241">
            <v>62</v>
          </cell>
          <cell r="BE241"/>
          <cell r="BF241">
            <v>69</v>
          </cell>
          <cell r="BG241">
            <v>6.3</v>
          </cell>
          <cell r="BH241">
            <v>4.3</v>
          </cell>
          <cell r="BI241"/>
          <cell r="BJ241">
            <v>4.5999999999999996</v>
          </cell>
        </row>
        <row r="242">
          <cell r="A242">
            <v>33374493</v>
          </cell>
          <cell r="B242">
            <v>1</v>
          </cell>
          <cell r="C242" t="str">
            <v>中肝切除，右肝后叶切除，胆囊切除，肠粘连松解术。</v>
          </cell>
          <cell r="D242">
            <v>33374493</v>
          </cell>
          <cell r="E242">
            <v>1</v>
          </cell>
          <cell r="F242" t="str">
            <v>19</v>
          </cell>
          <cell r="G242" t="str">
            <v>1.肝包虫；2.双肾结石；3.左肾囊肿；4.双肺小结节：炎性？其他？。；4.双肺小结节：炎性？其他？</v>
          </cell>
          <cell r="H242">
            <v>5</v>
          </cell>
          <cell r="I242" t="str">
            <v>180</v>
          </cell>
          <cell r="J242" t="str">
            <v>65</v>
          </cell>
          <cell r="K242">
            <v>0</v>
          </cell>
          <cell r="L242">
            <v>0</v>
          </cell>
          <cell r="M242">
            <v>0</v>
          </cell>
          <cell r="N242">
            <v>0</v>
          </cell>
          <cell r="O242">
            <v>0</v>
          </cell>
          <cell r="P242">
            <v>0</v>
          </cell>
          <cell r="Q242">
            <v>0</v>
          </cell>
          <cell r="R242">
            <v>0</v>
          </cell>
          <cell r="S242">
            <v>132</v>
          </cell>
          <cell r="T242">
            <v>110</v>
          </cell>
          <cell r="U242">
            <v>0.39</v>
          </cell>
          <cell r="V242">
            <v>0.34</v>
          </cell>
          <cell r="W242">
            <v>162</v>
          </cell>
          <cell r="X242">
            <v>89</v>
          </cell>
          <cell r="Y242">
            <v>105</v>
          </cell>
          <cell r="Z242"/>
          <cell r="AA242">
            <v>24.4</v>
          </cell>
          <cell r="AB242">
            <v>26.7</v>
          </cell>
          <cell r="AC242"/>
          <cell r="AD242"/>
          <cell r="AE242">
            <v>1</v>
          </cell>
          <cell r="AF242">
            <v>1.17</v>
          </cell>
          <cell r="AG242"/>
          <cell r="AH242"/>
          <cell r="AI242">
            <v>59.2</v>
          </cell>
          <cell r="AJ242">
            <v>62</v>
          </cell>
          <cell r="AK242">
            <v>56.8</v>
          </cell>
          <cell r="AL242"/>
          <cell r="AM242">
            <v>39.5</v>
          </cell>
          <cell r="AN242">
            <v>27</v>
          </cell>
          <cell r="AO242">
            <v>34.6</v>
          </cell>
          <cell r="AP242"/>
          <cell r="AQ242">
            <v>52</v>
          </cell>
          <cell r="AR242">
            <v>228</v>
          </cell>
          <cell r="AS242">
            <v>313</v>
          </cell>
          <cell r="AT242"/>
          <cell r="AU242">
            <v>65</v>
          </cell>
          <cell r="AV242">
            <v>594</v>
          </cell>
          <cell r="AW242">
            <v>637</v>
          </cell>
          <cell r="AX242"/>
          <cell r="AY242">
            <v>100.57</v>
          </cell>
          <cell r="AZ242">
            <v>105.08</v>
          </cell>
          <cell r="BA242">
            <v>103.49</v>
          </cell>
          <cell r="BB242"/>
          <cell r="BC242">
            <v>48</v>
          </cell>
          <cell r="BD242">
            <v>42</v>
          </cell>
          <cell r="BE242">
            <v>44</v>
          </cell>
          <cell r="BF242"/>
          <cell r="BG242">
            <v>4.9000000000000004</v>
          </cell>
          <cell r="BH242">
            <v>2.4</v>
          </cell>
          <cell r="BI242">
            <v>3.1</v>
          </cell>
          <cell r="BJ242"/>
        </row>
        <row r="243">
          <cell r="A243">
            <v>418104</v>
          </cell>
          <cell r="B243">
            <v>2</v>
          </cell>
          <cell r="C243" t="str">
            <v>左侧复杂肝癌切除+中肝切除+右侧肝癌射频消融+中肝静脉修补+膈肌修补+肝囊肿切除术</v>
          </cell>
          <cell r="D243">
            <v>418104</v>
          </cell>
          <cell r="E243">
            <v>1</v>
          </cell>
          <cell r="F243" t="str">
            <v>72</v>
          </cell>
          <cell r="G243" t="str">
            <v>1.乙状结肠癌伴淋巴结转移（cT3N+M0）；2.肝多发囊肿；3.高血压病 2级 中危 ；4.慢支炎肺气肿；5.双肺多发结节：性质？；6.胰腺囊肿？；7.主动脉钙化；8.心包积液。</v>
          </cell>
          <cell r="H243">
            <v>5</v>
          </cell>
          <cell r="I243" t="str">
            <v>168</v>
          </cell>
          <cell r="J243" t="str">
            <v>67</v>
          </cell>
          <cell r="K243">
            <v>1</v>
          </cell>
          <cell r="L243">
            <v>0</v>
          </cell>
          <cell r="M243">
            <v>0</v>
          </cell>
          <cell r="N243">
            <v>0</v>
          </cell>
          <cell r="O243">
            <v>0</v>
          </cell>
          <cell r="P243">
            <v>1</v>
          </cell>
          <cell r="Q243">
            <v>0</v>
          </cell>
          <cell r="R243">
            <v>0</v>
          </cell>
          <cell r="S243">
            <v>139</v>
          </cell>
          <cell r="T243">
            <v>115</v>
          </cell>
          <cell r="U243">
            <v>0.42</v>
          </cell>
          <cell r="V243">
            <v>0.34</v>
          </cell>
          <cell r="W243">
            <v>158</v>
          </cell>
          <cell r="X243">
            <v>104</v>
          </cell>
          <cell r="Y243">
            <v>79</v>
          </cell>
          <cell r="Z243">
            <v>70</v>
          </cell>
          <cell r="AA243">
            <v>25.8</v>
          </cell>
          <cell r="AB243">
            <v>27.6</v>
          </cell>
          <cell r="AC243">
            <v>27.9</v>
          </cell>
          <cell r="AD243">
            <v>25.6</v>
          </cell>
          <cell r="AE243">
            <v>0.95</v>
          </cell>
          <cell r="AF243">
            <v>1.5</v>
          </cell>
          <cell r="AG243">
            <v>1.47</v>
          </cell>
          <cell r="AH243">
            <v>1.26</v>
          </cell>
          <cell r="AI243">
            <v>12.1</v>
          </cell>
          <cell r="AJ243">
            <v>66.7</v>
          </cell>
          <cell r="AK243">
            <v>34.9</v>
          </cell>
          <cell r="AL243">
            <v>35.200000000000003</v>
          </cell>
          <cell r="AM243">
            <v>41.1</v>
          </cell>
          <cell r="AN243">
            <v>32.299999999999997</v>
          </cell>
          <cell r="AO243">
            <v>31.6</v>
          </cell>
          <cell r="AP243">
            <v>35.299999999999997</v>
          </cell>
          <cell r="AQ243">
            <v>14</v>
          </cell>
          <cell r="AR243">
            <v>756</v>
          </cell>
          <cell r="AS243">
            <v>636</v>
          </cell>
          <cell r="AT243">
            <v>404</v>
          </cell>
          <cell r="AU243">
            <v>14</v>
          </cell>
          <cell r="AV243">
            <v>433</v>
          </cell>
          <cell r="AW243">
            <v>239</v>
          </cell>
          <cell r="AX243">
            <v>89</v>
          </cell>
          <cell r="AY243">
            <v>96.26</v>
          </cell>
          <cell r="AZ243">
            <v>102.77</v>
          </cell>
          <cell r="BA243">
            <v>106.4</v>
          </cell>
          <cell r="BB243">
            <v>104.16</v>
          </cell>
          <cell r="BC243">
            <v>61</v>
          </cell>
          <cell r="BD243">
            <v>50</v>
          </cell>
          <cell r="BE243">
            <v>45</v>
          </cell>
          <cell r="BF243">
            <v>48</v>
          </cell>
          <cell r="BG243">
            <v>4.5999999999999996</v>
          </cell>
          <cell r="BH243">
            <v>5.3</v>
          </cell>
          <cell r="BI243">
            <v>5.7</v>
          </cell>
          <cell r="BJ243">
            <v>4.3</v>
          </cell>
        </row>
        <row r="244">
          <cell r="A244">
            <v>5104585</v>
          </cell>
          <cell r="B244">
            <v>2</v>
          </cell>
          <cell r="C244" t="str">
            <v>腹腔肠粘连松解、中肝切除、胆囊切除、左肝胆管癌栓取出、肝静脉修补术</v>
          </cell>
          <cell r="D244">
            <v>5104585</v>
          </cell>
          <cell r="E244">
            <v>1</v>
          </cell>
          <cell r="F244" t="str">
            <v>55</v>
          </cell>
          <cell r="G244" t="str">
            <v>1.直肠腺癌术后肝转移（pT3N0M1a IVa期）术后；2.高血压 3级 很高危</v>
          </cell>
          <cell r="H244">
            <v>5</v>
          </cell>
          <cell r="I244" t="str">
            <v>163</v>
          </cell>
          <cell r="J244" t="str">
            <v>66</v>
          </cell>
          <cell r="K244">
            <v>1</v>
          </cell>
          <cell r="L244">
            <v>0</v>
          </cell>
          <cell r="M244">
            <v>0</v>
          </cell>
          <cell r="N244">
            <v>0</v>
          </cell>
          <cell r="O244">
            <v>0</v>
          </cell>
          <cell r="P244">
            <v>0</v>
          </cell>
          <cell r="Q244">
            <v>0</v>
          </cell>
          <cell r="R244">
            <v>0</v>
          </cell>
          <cell r="S244">
            <v>140</v>
          </cell>
          <cell r="T244">
            <v>127</v>
          </cell>
          <cell r="U244">
            <v>0.42</v>
          </cell>
          <cell r="V244">
            <v>0.38</v>
          </cell>
          <cell r="W244">
            <v>142</v>
          </cell>
          <cell r="X244">
            <v>124</v>
          </cell>
          <cell r="Y244"/>
          <cell r="Z244">
            <v>110</v>
          </cell>
          <cell r="AA244">
            <v>26.9</v>
          </cell>
          <cell r="AB244">
            <v>27.1</v>
          </cell>
          <cell r="AC244"/>
          <cell r="AD244"/>
          <cell r="AE244">
            <v>1.02</v>
          </cell>
          <cell r="AF244">
            <v>1.26</v>
          </cell>
          <cell r="AG244"/>
          <cell r="AH244"/>
          <cell r="AI244">
            <v>11.6</v>
          </cell>
          <cell r="AJ244">
            <v>22.2</v>
          </cell>
          <cell r="AK244"/>
          <cell r="AL244">
            <v>24.9</v>
          </cell>
          <cell r="AM244">
            <v>38.4</v>
          </cell>
          <cell r="AN244">
            <v>25.8</v>
          </cell>
          <cell r="AO244"/>
          <cell r="AP244">
            <v>38.200000000000003</v>
          </cell>
          <cell r="AQ244">
            <v>17</v>
          </cell>
          <cell r="AR244">
            <v>290</v>
          </cell>
          <cell r="AS244"/>
          <cell r="AT244">
            <v>271</v>
          </cell>
          <cell r="AU244">
            <v>20</v>
          </cell>
          <cell r="AV244">
            <v>277</v>
          </cell>
          <cell r="AW244"/>
          <cell r="AX244">
            <v>171</v>
          </cell>
          <cell r="AY244">
            <v>92.45</v>
          </cell>
          <cell r="AZ244">
            <v>96.71</v>
          </cell>
          <cell r="BA244"/>
          <cell r="BB244">
            <v>96.71</v>
          </cell>
          <cell r="BC244">
            <v>77</v>
          </cell>
          <cell r="BD244">
            <v>69</v>
          </cell>
          <cell r="BE244"/>
          <cell r="BF244">
            <v>69</v>
          </cell>
          <cell r="BG244">
            <v>7.2</v>
          </cell>
          <cell r="BH244">
            <v>7.1</v>
          </cell>
          <cell r="BI244"/>
          <cell r="BJ244">
            <v>5</v>
          </cell>
        </row>
        <row r="245">
          <cell r="A245">
            <v>14832502</v>
          </cell>
          <cell r="B245">
            <v>2</v>
          </cell>
          <cell r="C245" t="str">
            <v>开腹中肝切除+胆囊切除+中肝静脉修补+肝癌射频消融术</v>
          </cell>
          <cell r="D245">
            <v>14832502</v>
          </cell>
          <cell r="E245">
            <v>1</v>
          </cell>
          <cell r="F245" t="str">
            <v>29</v>
          </cell>
          <cell r="G245" t="str">
            <v>1.肝细胞肝癌 （CNLC分期 IIIa期；BCLC分期 C期） 2.慢性乙型病毒性肝炎 3.肝炎后肝硬化</v>
          </cell>
          <cell r="H245">
            <v>5</v>
          </cell>
          <cell r="I245" t="str">
            <v>173</v>
          </cell>
          <cell r="J245" t="str">
            <v>62</v>
          </cell>
          <cell r="K245">
            <v>0</v>
          </cell>
          <cell r="L245">
            <v>0</v>
          </cell>
          <cell r="M245">
            <v>0</v>
          </cell>
          <cell r="N245">
            <v>0</v>
          </cell>
          <cell r="O245">
            <v>0</v>
          </cell>
          <cell r="P245">
            <v>1</v>
          </cell>
          <cell r="Q245">
            <v>0</v>
          </cell>
          <cell r="R245">
            <v>1</v>
          </cell>
          <cell r="S245">
            <v>138</v>
          </cell>
          <cell r="T245">
            <v>129</v>
          </cell>
          <cell r="U245">
            <v>0.42</v>
          </cell>
          <cell r="V245">
            <v>0.39</v>
          </cell>
          <cell r="W245">
            <v>239</v>
          </cell>
          <cell r="X245">
            <v>193</v>
          </cell>
          <cell r="Y245"/>
          <cell r="Z245">
            <v>201</v>
          </cell>
          <cell r="AA245">
            <v>26.8</v>
          </cell>
          <cell r="AB245">
            <v>29.1</v>
          </cell>
          <cell r="AC245"/>
          <cell r="AD245">
            <v>25.9</v>
          </cell>
          <cell r="AE245">
            <v>0.93</v>
          </cell>
          <cell r="AF245">
            <v>1.1200000000000001</v>
          </cell>
          <cell r="AG245"/>
          <cell r="AH245">
            <v>0.97</v>
          </cell>
          <cell r="AI245">
            <v>8.6</v>
          </cell>
          <cell r="AJ245">
            <v>17.399999999999999</v>
          </cell>
          <cell r="AK245"/>
          <cell r="AL245">
            <v>19.3</v>
          </cell>
          <cell r="AM245">
            <v>46</v>
          </cell>
          <cell r="AN245">
            <v>35.6</v>
          </cell>
          <cell r="AO245"/>
          <cell r="AP245">
            <v>39.299999999999997</v>
          </cell>
          <cell r="AQ245">
            <v>11</v>
          </cell>
          <cell r="AR245">
            <v>115</v>
          </cell>
          <cell r="AS245"/>
          <cell r="AT245">
            <v>174</v>
          </cell>
          <cell r="AU245">
            <v>20</v>
          </cell>
          <cell r="AV245">
            <v>93</v>
          </cell>
          <cell r="AW245"/>
          <cell r="AX245">
            <v>66</v>
          </cell>
          <cell r="AY245">
            <v>104.56</v>
          </cell>
          <cell r="AZ245">
            <v>113.31</v>
          </cell>
          <cell r="BA245"/>
          <cell r="BB245">
            <v>115.8</v>
          </cell>
          <cell r="BC245">
            <v>60</v>
          </cell>
          <cell r="BD245">
            <v>47</v>
          </cell>
          <cell r="BE245"/>
          <cell r="BF245">
            <v>44</v>
          </cell>
          <cell r="BG245">
            <v>3.4</v>
          </cell>
          <cell r="BH245">
            <v>1.5</v>
          </cell>
          <cell r="BI245"/>
          <cell r="BJ245">
            <v>1.9</v>
          </cell>
        </row>
        <row r="246">
          <cell r="A246">
            <v>16782638</v>
          </cell>
          <cell r="B246">
            <v>2</v>
          </cell>
          <cell r="C246" t="str">
            <v>左半肝切除+腹腔包虫摘除+大网膜病损切除+肠粘连松解+中肝静脉修补术</v>
          </cell>
          <cell r="D246">
            <v>16782638</v>
          </cell>
          <cell r="E246">
            <v>1</v>
          </cell>
          <cell r="F246" t="str">
            <v>53</v>
          </cell>
          <cell r="G246" t="str">
            <v>焦虑状态  椎基底动脉功血不足  鼻中隔右偏  鼻中隔右侧中份血管样新生物：性质？                                  ,焦虑状态</v>
          </cell>
          <cell r="H246">
            <v>5</v>
          </cell>
          <cell r="I246" t="str">
            <v>175</v>
          </cell>
          <cell r="J246" t="str">
            <v>94</v>
          </cell>
          <cell r="K246">
            <v>0</v>
          </cell>
          <cell r="L246">
            <v>0</v>
          </cell>
          <cell r="M246">
            <v>0</v>
          </cell>
          <cell r="N246">
            <v>0</v>
          </cell>
          <cell r="O246">
            <v>0</v>
          </cell>
          <cell r="P246">
            <v>0</v>
          </cell>
          <cell r="Q246">
            <v>0</v>
          </cell>
          <cell r="R246">
            <v>0</v>
          </cell>
          <cell r="S246">
            <v>140</v>
          </cell>
          <cell r="T246">
            <v>118</v>
          </cell>
          <cell r="U246">
            <v>0.44</v>
          </cell>
          <cell r="V246">
            <v>0.38</v>
          </cell>
          <cell r="W246">
            <v>269</v>
          </cell>
          <cell r="X246">
            <v>257</v>
          </cell>
          <cell r="Y246"/>
          <cell r="Z246">
            <v>163</v>
          </cell>
          <cell r="AA246">
            <v>31.2</v>
          </cell>
          <cell r="AB246">
            <v>26</v>
          </cell>
          <cell r="AC246"/>
          <cell r="AD246">
            <v>28.6</v>
          </cell>
          <cell r="AE246">
            <v>0.98</v>
          </cell>
          <cell r="AF246">
            <v>1.2</v>
          </cell>
          <cell r="AG246"/>
          <cell r="AH246">
            <v>1.18</v>
          </cell>
          <cell r="AI246">
            <v>8.5</v>
          </cell>
          <cell r="AJ246">
            <v>6.9</v>
          </cell>
          <cell r="AK246"/>
          <cell r="AL246">
            <v>4.8</v>
          </cell>
          <cell r="AM246">
            <v>48.7</v>
          </cell>
          <cell r="AN246">
            <v>32.299999999999997</v>
          </cell>
          <cell r="AO246"/>
          <cell r="AP246">
            <v>32.9</v>
          </cell>
          <cell r="AQ246">
            <v>24</v>
          </cell>
          <cell r="AR246">
            <v>231</v>
          </cell>
          <cell r="AS246"/>
          <cell r="AT246">
            <v>129</v>
          </cell>
          <cell r="AU246">
            <v>19</v>
          </cell>
          <cell r="AV246">
            <v>220</v>
          </cell>
          <cell r="AW246"/>
          <cell r="AX246">
            <v>52</v>
          </cell>
          <cell r="AY246">
            <v>108.97</v>
          </cell>
          <cell r="AZ246">
            <v>126.23</v>
          </cell>
          <cell r="BA246"/>
          <cell r="BB246">
            <v>136.27000000000001</v>
          </cell>
          <cell r="BC246">
            <v>67</v>
          </cell>
          <cell r="BD246">
            <v>53</v>
          </cell>
          <cell r="BE246"/>
          <cell r="BF246">
            <v>42</v>
          </cell>
          <cell r="BG246">
            <v>2.2999999999999998</v>
          </cell>
          <cell r="BH246">
            <v>3</v>
          </cell>
          <cell r="BI246"/>
          <cell r="BJ246">
            <v>1.3</v>
          </cell>
        </row>
        <row r="247">
          <cell r="A247">
            <v>20890406</v>
          </cell>
          <cell r="B247">
            <v>2</v>
          </cell>
          <cell r="C247" t="str">
            <v>右半肝切除+胆囊切除+门静脉修补+肠粘连松解术</v>
          </cell>
          <cell r="D247">
            <v>20890406</v>
          </cell>
          <cell r="E247">
            <v>2</v>
          </cell>
          <cell r="F247" t="str">
            <v>58</v>
          </cell>
          <cell r="G247" t="str">
            <v>肝包虫病  胆囊腺瘤伴慢性胆囊炎  食管中段增厚                                    ,肝棘球蚴病</v>
          </cell>
          <cell r="H247">
            <v>5</v>
          </cell>
          <cell r="I247" t="str">
            <v>162</v>
          </cell>
          <cell r="J247" t="str">
            <v>56</v>
          </cell>
          <cell r="K247">
            <v>0</v>
          </cell>
          <cell r="L247">
            <v>0</v>
          </cell>
          <cell r="M247">
            <v>0</v>
          </cell>
          <cell r="N247">
            <v>0</v>
          </cell>
          <cell r="O247">
            <v>0</v>
          </cell>
          <cell r="P247">
            <v>0</v>
          </cell>
          <cell r="Q247">
            <v>0</v>
          </cell>
          <cell r="R247">
            <v>0</v>
          </cell>
          <cell r="S247">
            <v>110</v>
          </cell>
          <cell r="T247">
            <v>84</v>
          </cell>
          <cell r="U247">
            <v>0.36</v>
          </cell>
          <cell r="V247">
            <v>0.28000000000000003</v>
          </cell>
          <cell r="W247">
            <v>144</v>
          </cell>
          <cell r="X247">
            <v>144</v>
          </cell>
          <cell r="Y247"/>
          <cell r="Z247">
            <v>135</v>
          </cell>
          <cell r="AA247">
            <v>25.5</v>
          </cell>
          <cell r="AB247"/>
          <cell r="AC247"/>
          <cell r="AD247"/>
          <cell r="AE247">
            <v>1.03</v>
          </cell>
          <cell r="AF247"/>
          <cell r="AG247"/>
          <cell r="AH247"/>
          <cell r="AI247">
            <v>9.1999999999999993</v>
          </cell>
          <cell r="AJ247">
            <v>12.3</v>
          </cell>
          <cell r="AK247"/>
          <cell r="AL247">
            <v>16</v>
          </cell>
          <cell r="AM247">
            <v>40</v>
          </cell>
          <cell r="AN247">
            <v>24.4</v>
          </cell>
          <cell r="AO247"/>
          <cell r="AP247">
            <v>31.9</v>
          </cell>
          <cell r="AQ247">
            <v>20</v>
          </cell>
          <cell r="AR247">
            <v>514</v>
          </cell>
          <cell r="AS247"/>
          <cell r="AT247">
            <v>323</v>
          </cell>
          <cell r="AU247">
            <v>27</v>
          </cell>
          <cell r="AV247">
            <v>655</v>
          </cell>
          <cell r="AW247"/>
          <cell r="AX247">
            <v>168</v>
          </cell>
          <cell r="AY247">
            <v>119.1</v>
          </cell>
          <cell r="AZ247">
            <v>116.54</v>
          </cell>
          <cell r="BA247"/>
          <cell r="BB247">
            <v>117.37</v>
          </cell>
          <cell r="BC247">
            <v>44</v>
          </cell>
          <cell r="BD247">
            <v>47</v>
          </cell>
          <cell r="BE247"/>
          <cell r="BF247">
            <v>46</v>
          </cell>
          <cell r="BG247">
            <v>2.7</v>
          </cell>
          <cell r="BH247">
            <v>2.4</v>
          </cell>
          <cell r="BI247"/>
          <cell r="BJ247">
            <v>2.7</v>
          </cell>
        </row>
        <row r="248">
          <cell r="A248">
            <v>32207346</v>
          </cell>
          <cell r="B248">
            <v>2</v>
          </cell>
          <cell r="C248" t="str">
            <v>开腹右半肝切除+胆囊切除+门静脉右支、中肝静脉、下腔静脉修补术</v>
          </cell>
          <cell r="D248">
            <v>32207346</v>
          </cell>
          <cell r="E248">
            <v>1</v>
          </cell>
          <cell r="F248" t="str">
            <v>47</v>
          </cell>
          <cell r="G248" t="str">
            <v>1.原发性肝细胞肝癌术后肝内、腹腔淋巴结转移 、2.慢性乙型病毒性肝炎 、3.乙肝后肝硬化失代偿 Child Pugh B级 、4.脾大 、5.血小板II度降低</v>
          </cell>
          <cell r="H248">
            <v>5</v>
          </cell>
          <cell r="I248" t="str">
            <v>173</v>
          </cell>
          <cell r="J248" t="str">
            <v>63</v>
          </cell>
          <cell r="K248">
            <v>0</v>
          </cell>
          <cell r="L248">
            <v>0</v>
          </cell>
          <cell r="M248">
            <v>0</v>
          </cell>
          <cell r="N248">
            <v>0</v>
          </cell>
          <cell r="O248">
            <v>0</v>
          </cell>
          <cell r="P248">
            <v>1</v>
          </cell>
          <cell r="Q248">
            <v>0</v>
          </cell>
          <cell r="R248">
            <v>1</v>
          </cell>
          <cell r="S248">
            <v>154</v>
          </cell>
          <cell r="T248">
            <v>142</v>
          </cell>
          <cell r="U248">
            <v>0.44</v>
          </cell>
          <cell r="V248">
            <v>0.41</v>
          </cell>
          <cell r="W248">
            <v>108</v>
          </cell>
          <cell r="X248">
            <v>90</v>
          </cell>
          <cell r="Y248"/>
          <cell r="Z248"/>
          <cell r="AA248">
            <v>27.1</v>
          </cell>
          <cell r="AB248">
            <v>31.3</v>
          </cell>
          <cell r="AC248"/>
          <cell r="AD248"/>
          <cell r="AE248">
            <v>1.08</v>
          </cell>
          <cell r="AF248">
            <v>1.24</v>
          </cell>
          <cell r="AG248"/>
          <cell r="AH248"/>
          <cell r="AI248">
            <v>111.2</v>
          </cell>
          <cell r="AJ248">
            <v>31.3</v>
          </cell>
          <cell r="AK248"/>
          <cell r="AL248"/>
          <cell r="AM248">
            <v>45.5</v>
          </cell>
          <cell r="AN248">
            <v>31.9</v>
          </cell>
          <cell r="AO248"/>
          <cell r="AP248"/>
          <cell r="AQ248">
            <v>19</v>
          </cell>
          <cell r="AR248">
            <v>158</v>
          </cell>
          <cell r="AS248"/>
          <cell r="AT248"/>
          <cell r="AU248">
            <v>34</v>
          </cell>
          <cell r="AV248">
            <v>282</v>
          </cell>
          <cell r="AW248"/>
          <cell r="AX248"/>
          <cell r="AY248">
            <v>76.78</v>
          </cell>
          <cell r="AZ248">
            <v>94.51</v>
          </cell>
          <cell r="BA248"/>
          <cell r="BB248"/>
          <cell r="BC248">
            <v>95</v>
          </cell>
          <cell r="BD248">
            <v>80</v>
          </cell>
          <cell r="BE248"/>
          <cell r="BF248"/>
          <cell r="BG248">
            <v>4.2</v>
          </cell>
          <cell r="BH248">
            <v>4.8</v>
          </cell>
          <cell r="BI248"/>
          <cell r="BJ248"/>
        </row>
        <row r="249">
          <cell r="A249">
            <v>34695676</v>
          </cell>
          <cell r="B249">
            <v>2</v>
          </cell>
          <cell r="C249" t="str">
            <v>右半肝切除，胆囊切除，下腔静脉修补，膈肌修补，肝门胆管成形，胆管切开取栓</v>
          </cell>
          <cell r="D249">
            <v>34695676</v>
          </cell>
          <cell r="E249">
            <v>1</v>
          </cell>
          <cell r="F249" t="str">
            <v>54</v>
          </cell>
          <cell r="G249" t="str">
            <v>1.肝癌术后复发（ⅢA期）；2.肝硬化；3.门脉高压；4.慢性乙肝（复诊）。</v>
          </cell>
          <cell r="H249">
            <v>5</v>
          </cell>
          <cell r="I249">
            <v>165</v>
          </cell>
          <cell r="J249" t="str">
            <v>60</v>
          </cell>
          <cell r="K249">
            <v>0</v>
          </cell>
          <cell r="L249">
            <v>0</v>
          </cell>
          <cell r="M249">
            <v>0</v>
          </cell>
          <cell r="N249">
            <v>0</v>
          </cell>
          <cell r="O249">
            <v>0</v>
          </cell>
          <cell r="P249">
            <v>1</v>
          </cell>
          <cell r="Q249">
            <v>0</v>
          </cell>
          <cell r="R249">
            <v>1</v>
          </cell>
          <cell r="S249">
            <v>121</v>
          </cell>
          <cell r="T249">
            <v>90</v>
          </cell>
          <cell r="U249">
            <v>0.38</v>
          </cell>
          <cell r="V249">
            <v>0.28000000000000003</v>
          </cell>
          <cell r="W249">
            <v>124</v>
          </cell>
          <cell r="X249">
            <v>132</v>
          </cell>
          <cell r="Y249"/>
          <cell r="Z249">
            <v>112</v>
          </cell>
          <cell r="AA249">
            <v>25.1</v>
          </cell>
          <cell r="AB249"/>
          <cell r="AC249"/>
          <cell r="AD249"/>
          <cell r="AE249">
            <v>0.91</v>
          </cell>
          <cell r="AF249"/>
          <cell r="AG249"/>
          <cell r="AH249"/>
          <cell r="AI249">
            <v>13.4</v>
          </cell>
          <cell r="AJ249">
            <v>25.7</v>
          </cell>
          <cell r="AK249"/>
          <cell r="AL249">
            <v>16.7</v>
          </cell>
          <cell r="AM249">
            <v>42</v>
          </cell>
          <cell r="AN249">
            <v>30.3</v>
          </cell>
          <cell r="AO249"/>
          <cell r="AP249">
            <v>31.2</v>
          </cell>
          <cell r="AQ249">
            <v>12</v>
          </cell>
          <cell r="AR249">
            <v>303</v>
          </cell>
          <cell r="AS249"/>
          <cell r="AT249">
            <v>251</v>
          </cell>
          <cell r="AU249">
            <v>17</v>
          </cell>
          <cell r="AV249">
            <v>384</v>
          </cell>
          <cell r="AW249"/>
          <cell r="AX249">
            <v>137</v>
          </cell>
          <cell r="AY249">
            <v>97.47</v>
          </cell>
          <cell r="AZ249">
            <v>97.47</v>
          </cell>
          <cell r="BA249"/>
          <cell r="BB249">
            <v>100.91</v>
          </cell>
          <cell r="BC249">
            <v>60</v>
          </cell>
          <cell r="BD249">
            <v>60</v>
          </cell>
          <cell r="BE249"/>
          <cell r="BF249">
            <v>54</v>
          </cell>
          <cell r="BG249">
            <v>7</v>
          </cell>
          <cell r="BH249">
            <v>6.1</v>
          </cell>
          <cell r="BI249"/>
          <cell r="BJ249">
            <v>5.5</v>
          </cell>
        </row>
        <row r="250">
          <cell r="A250">
            <v>35862630</v>
          </cell>
          <cell r="B250">
            <v>2</v>
          </cell>
          <cell r="C250" t="str">
            <v>中肝切除+中肝静脉修补+门静脉修补+胆囊切除</v>
          </cell>
          <cell r="D250">
            <v>35862630</v>
          </cell>
          <cell r="E250">
            <v>1</v>
          </cell>
          <cell r="F250" t="str">
            <v>37</v>
          </cell>
          <cell r="G250" t="str">
            <v>1.肝细胞癌（CNLC Ia期，BCLC A期） 、2.慢性乙型病毒性肝炎 、3.胆囊切除术后</v>
          </cell>
          <cell r="H250">
            <v>5</v>
          </cell>
          <cell r="I250" t="str">
            <v>162</v>
          </cell>
          <cell r="J250" t="str">
            <v>65</v>
          </cell>
          <cell r="K250">
            <v>0</v>
          </cell>
          <cell r="L250">
            <v>0</v>
          </cell>
          <cell r="M250">
            <v>0</v>
          </cell>
          <cell r="N250">
            <v>0</v>
          </cell>
          <cell r="O250">
            <v>0</v>
          </cell>
          <cell r="P250">
            <v>1</v>
          </cell>
          <cell r="Q250">
            <v>0</v>
          </cell>
          <cell r="R250">
            <v>0</v>
          </cell>
          <cell r="S250">
            <v>144</v>
          </cell>
          <cell r="T250">
            <v>121</v>
          </cell>
          <cell r="U250">
            <v>0.42</v>
          </cell>
          <cell r="V250">
            <v>0.35</v>
          </cell>
          <cell r="W250">
            <v>199</v>
          </cell>
          <cell r="X250">
            <v>223</v>
          </cell>
          <cell r="Y250"/>
          <cell r="Z250"/>
          <cell r="AA250">
            <v>27.7</v>
          </cell>
          <cell r="AB250">
            <v>26.2</v>
          </cell>
          <cell r="AC250"/>
          <cell r="AD250"/>
          <cell r="AE250">
            <v>1.1000000000000001</v>
          </cell>
          <cell r="AF250">
            <v>1.1499999999999999</v>
          </cell>
          <cell r="AG250"/>
          <cell r="AH250"/>
          <cell r="AI250">
            <v>19.8</v>
          </cell>
          <cell r="AJ250">
            <v>21.7</v>
          </cell>
          <cell r="AK250"/>
          <cell r="AL250"/>
          <cell r="AM250">
            <v>47.3</v>
          </cell>
          <cell r="AN250">
            <v>30.5</v>
          </cell>
          <cell r="AO250"/>
          <cell r="AP250"/>
          <cell r="AQ250">
            <v>126</v>
          </cell>
          <cell r="AR250">
            <v>930</v>
          </cell>
          <cell r="AS250"/>
          <cell r="AT250"/>
          <cell r="AU250">
            <v>77</v>
          </cell>
          <cell r="AV250">
            <v>714</v>
          </cell>
          <cell r="AW250"/>
          <cell r="AX250"/>
          <cell r="AY250">
            <v>77.97</v>
          </cell>
          <cell r="AZ250">
            <v>77</v>
          </cell>
          <cell r="BA250"/>
          <cell r="BB250"/>
          <cell r="BC250">
            <v>96</v>
          </cell>
          <cell r="BD250">
            <v>97</v>
          </cell>
          <cell r="BE250"/>
          <cell r="BF250"/>
          <cell r="BG250">
            <v>5.6</v>
          </cell>
          <cell r="BH250">
            <v>5.8</v>
          </cell>
          <cell r="BI250"/>
          <cell r="BJ250"/>
        </row>
        <row r="251">
          <cell r="A251">
            <v>10236636</v>
          </cell>
          <cell r="B251">
            <v>2</v>
          </cell>
          <cell r="C251" t="str">
            <v>中肝切除+胆肠吻合+门静脉修补+肝门胆管成形+胆囊切除+肠粘连松解术</v>
          </cell>
          <cell r="D251">
            <v>10236636</v>
          </cell>
          <cell r="E251">
            <v>2</v>
          </cell>
          <cell r="F251" t="str">
            <v>73</v>
          </cell>
          <cell r="G251" t="str">
            <v>中肝占位:结肠癌肝转移  肺部感染  结肠癌术后  肝囊肿  右肾上腺结节  左肾囊肿  子宫肌瘤?  十二指肠憩室                          ,肝占位性病变</v>
          </cell>
          <cell r="H251">
            <v>4.5</v>
          </cell>
          <cell r="I251" t="str">
            <v>156</v>
          </cell>
          <cell r="J251" t="str">
            <v>47.5</v>
          </cell>
          <cell r="K251">
            <v>1</v>
          </cell>
          <cell r="L251">
            <v>0</v>
          </cell>
          <cell r="M251">
            <v>0</v>
          </cell>
          <cell r="N251">
            <v>0</v>
          </cell>
          <cell r="O251">
            <v>0</v>
          </cell>
          <cell r="P251">
            <v>0</v>
          </cell>
          <cell r="Q251">
            <v>0</v>
          </cell>
          <cell r="R251">
            <v>0</v>
          </cell>
          <cell r="S251">
            <v>138</v>
          </cell>
          <cell r="T251">
            <v>97</v>
          </cell>
          <cell r="U251">
            <v>0.44</v>
          </cell>
          <cell r="V251">
            <v>0.3</v>
          </cell>
          <cell r="W251">
            <v>88</v>
          </cell>
          <cell r="X251">
            <v>93</v>
          </cell>
          <cell r="Y251"/>
          <cell r="Z251">
            <v>85</v>
          </cell>
          <cell r="AA251">
            <v>28.5</v>
          </cell>
          <cell r="AB251">
            <v>27.9</v>
          </cell>
          <cell r="AC251"/>
          <cell r="AD251">
            <v>30.8</v>
          </cell>
          <cell r="AE251">
            <v>0.99</v>
          </cell>
          <cell r="AF251">
            <v>1.1499999999999999</v>
          </cell>
          <cell r="AG251"/>
          <cell r="AH251">
            <v>1.1000000000000001</v>
          </cell>
          <cell r="AI251">
            <v>15.2</v>
          </cell>
          <cell r="AJ251">
            <v>15.5</v>
          </cell>
          <cell r="AK251">
            <v>36.4</v>
          </cell>
          <cell r="AL251"/>
          <cell r="AM251">
            <v>41</v>
          </cell>
          <cell r="AN251">
            <v>25.7</v>
          </cell>
          <cell r="AO251"/>
          <cell r="AP251">
            <v>35</v>
          </cell>
          <cell r="AQ251">
            <v>34</v>
          </cell>
          <cell r="AR251">
            <v>43</v>
          </cell>
          <cell r="AS251"/>
          <cell r="AT251">
            <v>24</v>
          </cell>
          <cell r="AU251">
            <v>24</v>
          </cell>
          <cell r="AV251">
            <v>49</v>
          </cell>
          <cell r="AW251"/>
          <cell r="AX251">
            <v>24</v>
          </cell>
          <cell r="AY251">
            <v>102.24</v>
          </cell>
          <cell r="AZ251">
            <v>99.53</v>
          </cell>
          <cell r="BA251"/>
          <cell r="BB251">
            <v>103.4</v>
          </cell>
          <cell r="BC251">
            <v>74</v>
          </cell>
          <cell r="BD251">
            <v>79</v>
          </cell>
          <cell r="BE251"/>
          <cell r="BF251">
            <v>72</v>
          </cell>
          <cell r="BG251">
            <v>5.7</v>
          </cell>
          <cell r="BH251">
            <v>4.5</v>
          </cell>
          <cell r="BI251"/>
          <cell r="BJ251">
            <v>5.2</v>
          </cell>
        </row>
        <row r="252">
          <cell r="A252">
            <v>15196043</v>
          </cell>
          <cell r="B252">
            <v>2</v>
          </cell>
          <cell r="C252" t="str">
            <v>中肝切除+肠粘连松解+门静脉修补+肝静脉修补术</v>
          </cell>
          <cell r="D252">
            <v>15196043</v>
          </cell>
          <cell r="E252">
            <v>1</v>
          </cell>
          <cell r="F252" t="str">
            <v>47</v>
          </cell>
          <cell r="G252" t="str">
            <v>右肝占位：HCC  慢性乙肝（复诊）  乙肝肝硬化                                    ,肝占位性病变</v>
          </cell>
          <cell r="H252">
            <v>4.5</v>
          </cell>
          <cell r="I252" t="str">
            <v>164</v>
          </cell>
          <cell r="J252" t="str">
            <v>61</v>
          </cell>
          <cell r="K252">
            <v>0</v>
          </cell>
          <cell r="L252">
            <v>0</v>
          </cell>
          <cell r="M252">
            <v>0</v>
          </cell>
          <cell r="N252">
            <v>0</v>
          </cell>
          <cell r="O252">
            <v>0</v>
          </cell>
          <cell r="P252">
            <v>1</v>
          </cell>
          <cell r="Q252">
            <v>0</v>
          </cell>
          <cell r="R252">
            <v>1</v>
          </cell>
          <cell r="S252">
            <v>136</v>
          </cell>
          <cell r="T252">
            <v>106</v>
          </cell>
          <cell r="U252">
            <v>0.42</v>
          </cell>
          <cell r="V252">
            <v>0.35</v>
          </cell>
          <cell r="W252">
            <v>187</v>
          </cell>
          <cell r="X252">
            <v>186</v>
          </cell>
          <cell r="Y252">
            <v>141</v>
          </cell>
          <cell r="Z252">
            <v>128</v>
          </cell>
          <cell r="AA252">
            <v>27.9</v>
          </cell>
          <cell r="AB252">
            <v>28.5</v>
          </cell>
          <cell r="AC252"/>
          <cell r="AD252">
            <v>32.200000000000003</v>
          </cell>
          <cell r="AE252">
            <v>0.96</v>
          </cell>
          <cell r="AF252">
            <v>1.4</v>
          </cell>
          <cell r="AG252"/>
          <cell r="AH252">
            <v>1.37</v>
          </cell>
          <cell r="AI252">
            <v>15.3</v>
          </cell>
          <cell r="AJ252">
            <v>27.8</v>
          </cell>
          <cell r="AK252">
            <v>40.5</v>
          </cell>
          <cell r="AL252">
            <v>42.4</v>
          </cell>
          <cell r="AM252">
            <v>34.700000000000003</v>
          </cell>
          <cell r="AN252">
            <v>23.7</v>
          </cell>
          <cell r="AO252">
            <v>32</v>
          </cell>
          <cell r="AP252">
            <v>34.700000000000003</v>
          </cell>
          <cell r="AQ252">
            <v>48</v>
          </cell>
          <cell r="AR252">
            <v>219</v>
          </cell>
          <cell r="AS252">
            <v>228</v>
          </cell>
          <cell r="AT252">
            <v>174</v>
          </cell>
          <cell r="AU252">
            <v>41</v>
          </cell>
          <cell r="AV252">
            <v>264</v>
          </cell>
          <cell r="AW252">
            <v>226</v>
          </cell>
          <cell r="AX252">
            <v>165</v>
          </cell>
          <cell r="AY252">
            <v>117.87</v>
          </cell>
          <cell r="AZ252">
            <v>112.48</v>
          </cell>
          <cell r="BA252">
            <v>118.72</v>
          </cell>
          <cell r="BB252">
            <v>122.32</v>
          </cell>
          <cell r="BC252">
            <v>58</v>
          </cell>
          <cell r="BD252">
            <v>65</v>
          </cell>
          <cell r="BE252">
            <v>57</v>
          </cell>
          <cell r="BF252">
            <v>57</v>
          </cell>
          <cell r="BG252">
            <v>2.7</v>
          </cell>
          <cell r="BH252">
            <v>2.4</v>
          </cell>
          <cell r="BI252">
            <v>2.2000000000000002</v>
          </cell>
          <cell r="BJ252">
            <v>3.2</v>
          </cell>
        </row>
        <row r="253">
          <cell r="A253">
            <v>18717198</v>
          </cell>
          <cell r="B253">
            <v>2</v>
          </cell>
          <cell r="C253" t="str">
            <v>中肝切除+门静脉修补+肝静脉修补</v>
          </cell>
          <cell r="D253">
            <v>18717198</v>
          </cell>
          <cell r="E253">
            <v>2</v>
          </cell>
          <cell r="F253" t="str">
            <v>62</v>
          </cell>
          <cell r="G253" t="str">
            <v>肝恶性肿瘤  慢性丙型肝炎  高血压I级                                    ,肝恶性肿瘤</v>
          </cell>
          <cell r="H253">
            <v>4.5</v>
          </cell>
          <cell r="I253" t="str">
            <v>145</v>
          </cell>
          <cell r="J253" t="str">
            <v>43</v>
          </cell>
          <cell r="K253">
            <v>1</v>
          </cell>
          <cell r="L253">
            <v>0</v>
          </cell>
          <cell r="M253">
            <v>0</v>
          </cell>
          <cell r="N253">
            <v>0</v>
          </cell>
          <cell r="O253">
            <v>0</v>
          </cell>
          <cell r="P253">
            <v>1</v>
          </cell>
          <cell r="Q253">
            <v>1</v>
          </cell>
          <cell r="R253">
            <v>0</v>
          </cell>
          <cell r="S253">
            <v>111</v>
          </cell>
          <cell r="T253">
            <v>105</v>
          </cell>
          <cell r="U253">
            <v>0.35</v>
          </cell>
          <cell r="V253">
            <v>0.31</v>
          </cell>
          <cell r="W253">
            <v>223</v>
          </cell>
          <cell r="X253">
            <v>166</v>
          </cell>
          <cell r="Y253"/>
          <cell r="Z253">
            <v>147</v>
          </cell>
          <cell r="AA253">
            <v>33.700000000000003</v>
          </cell>
          <cell r="AB253">
            <v>33.700000000000003</v>
          </cell>
          <cell r="AC253"/>
          <cell r="AD253">
            <v>39.299999999999997</v>
          </cell>
          <cell r="AE253">
            <v>1.0900000000000001</v>
          </cell>
          <cell r="AF253">
            <v>1.21</v>
          </cell>
          <cell r="AG253"/>
          <cell r="AH253">
            <v>1.1399999999999999</v>
          </cell>
          <cell r="AI253">
            <v>8.9</v>
          </cell>
          <cell r="AJ253">
            <v>23.6</v>
          </cell>
          <cell r="AK253"/>
          <cell r="AL253">
            <v>17.2</v>
          </cell>
          <cell r="AM253">
            <v>38.4</v>
          </cell>
          <cell r="AN253">
            <v>28.8</v>
          </cell>
          <cell r="AO253"/>
          <cell r="AP253">
            <v>33.799999999999997</v>
          </cell>
          <cell r="AQ253">
            <v>21</v>
          </cell>
          <cell r="AR253">
            <v>164</v>
          </cell>
          <cell r="AS253"/>
          <cell r="AT253">
            <v>150</v>
          </cell>
          <cell r="AU253">
            <v>34</v>
          </cell>
          <cell r="AV253">
            <v>309</v>
          </cell>
          <cell r="AW253"/>
          <cell r="AX253">
            <v>101</v>
          </cell>
          <cell r="AY253">
            <v>91.69</v>
          </cell>
          <cell r="AZ253">
            <v>101.48</v>
          </cell>
          <cell r="BA253"/>
          <cell r="BB253">
            <v>106.95</v>
          </cell>
          <cell r="BC253">
            <v>64</v>
          </cell>
          <cell r="BD253">
            <v>50</v>
          </cell>
          <cell r="BE253"/>
          <cell r="BF253">
            <v>44</v>
          </cell>
          <cell r="BG253">
            <v>5.9</v>
          </cell>
          <cell r="BH253">
            <v>4.7</v>
          </cell>
          <cell r="BI253"/>
          <cell r="BJ253">
            <v>2.5</v>
          </cell>
        </row>
        <row r="254">
          <cell r="A254">
            <v>20332771</v>
          </cell>
          <cell r="B254">
            <v>2</v>
          </cell>
          <cell r="C254" t="str">
            <v>左半肝切除+胆囊切除+肝门淋巴结清扫+腔静脉修补术</v>
          </cell>
          <cell r="D254">
            <v>20332771</v>
          </cell>
          <cell r="E254">
            <v>1</v>
          </cell>
          <cell r="F254" t="str">
            <v>48</v>
          </cell>
          <cell r="G254" t="str">
            <v>左肝胆管细胞癌                                        ,肝占位性病变</v>
          </cell>
          <cell r="H254">
            <v>4.5</v>
          </cell>
          <cell r="I254" t="str">
            <v>172</v>
          </cell>
          <cell r="J254" t="str">
            <v>75</v>
          </cell>
          <cell r="K254">
            <v>0</v>
          </cell>
          <cell r="L254">
            <v>0</v>
          </cell>
          <cell r="M254">
            <v>0</v>
          </cell>
          <cell r="N254">
            <v>0</v>
          </cell>
          <cell r="O254">
            <v>0</v>
          </cell>
          <cell r="P254">
            <v>0</v>
          </cell>
          <cell r="Q254">
            <v>0</v>
          </cell>
          <cell r="R254">
            <v>0</v>
          </cell>
          <cell r="S254">
            <v>128</v>
          </cell>
          <cell r="T254">
            <v>112</v>
          </cell>
          <cell r="U254">
            <v>0.39</v>
          </cell>
          <cell r="V254">
            <v>0.34</v>
          </cell>
          <cell r="W254">
            <v>147</v>
          </cell>
          <cell r="X254">
            <v>115</v>
          </cell>
          <cell r="Y254"/>
          <cell r="Z254">
            <v>107</v>
          </cell>
          <cell r="AA254">
            <v>28</v>
          </cell>
          <cell r="AB254"/>
          <cell r="AC254"/>
          <cell r="AD254"/>
          <cell r="AE254">
            <v>1.02</v>
          </cell>
          <cell r="AF254"/>
          <cell r="AG254"/>
          <cell r="AH254"/>
          <cell r="AI254">
            <v>7.5</v>
          </cell>
          <cell r="AJ254">
            <v>14.8</v>
          </cell>
          <cell r="AK254"/>
          <cell r="AL254">
            <v>15.5</v>
          </cell>
          <cell r="AM254">
            <v>38.4</v>
          </cell>
          <cell r="AN254">
            <v>28.2</v>
          </cell>
          <cell r="AO254"/>
          <cell r="AP254">
            <v>38.1</v>
          </cell>
          <cell r="AQ254">
            <v>30</v>
          </cell>
          <cell r="AR254">
            <v>107</v>
          </cell>
          <cell r="AS254"/>
          <cell r="AT254">
            <v>83</v>
          </cell>
          <cell r="AU254">
            <v>35</v>
          </cell>
          <cell r="AV254">
            <v>144</v>
          </cell>
          <cell r="AW254"/>
          <cell r="AX254">
            <v>65</v>
          </cell>
          <cell r="AY254">
            <v>87.22</v>
          </cell>
          <cell r="AZ254">
            <v>74.349999999999994</v>
          </cell>
          <cell r="BA254"/>
          <cell r="BB254">
            <v>80.31</v>
          </cell>
          <cell r="BC254">
            <v>85</v>
          </cell>
          <cell r="BD254">
            <v>97</v>
          </cell>
          <cell r="BE254"/>
          <cell r="BF254">
            <v>914</v>
          </cell>
          <cell r="BG254">
            <v>4.5</v>
          </cell>
          <cell r="BH254">
            <v>4.2</v>
          </cell>
          <cell r="BI254"/>
          <cell r="BJ254">
            <v>3.7</v>
          </cell>
        </row>
        <row r="255">
          <cell r="A255">
            <v>32817664</v>
          </cell>
          <cell r="B255">
            <v>1</v>
          </cell>
          <cell r="C255" t="str">
            <v>左半肝切除+胆囊切除+肝静脉修补术</v>
          </cell>
          <cell r="D255">
            <v>32817664</v>
          </cell>
          <cell r="E255">
            <v>1</v>
          </cell>
          <cell r="F255" t="str">
            <v>59</v>
          </cell>
          <cell r="G255" t="str">
            <v>1.肝细胞癌术后 2.慢性乙型病毒性肝炎（复治） 3.乙肝后肝硬化 4.肝脏囊肿</v>
          </cell>
          <cell r="H255">
            <v>4.4000000000000004</v>
          </cell>
          <cell r="I255" t="str">
            <v>160</v>
          </cell>
          <cell r="J255" t="str">
            <v>57</v>
          </cell>
          <cell r="K255">
            <v>0</v>
          </cell>
          <cell r="L255">
            <v>0</v>
          </cell>
          <cell r="M255">
            <v>0</v>
          </cell>
          <cell r="N255">
            <v>0</v>
          </cell>
          <cell r="O255">
            <v>0</v>
          </cell>
          <cell r="P255">
            <v>1</v>
          </cell>
          <cell r="Q255">
            <v>0</v>
          </cell>
          <cell r="R255">
            <v>1</v>
          </cell>
          <cell r="S255">
            <v>120</v>
          </cell>
          <cell r="T255">
            <v>116</v>
          </cell>
          <cell r="U255">
            <v>0.38</v>
          </cell>
          <cell r="V255">
            <v>0.37</v>
          </cell>
          <cell r="W255">
            <v>207</v>
          </cell>
          <cell r="X255">
            <v>163</v>
          </cell>
          <cell r="Y255"/>
          <cell r="Z255">
            <v>116</v>
          </cell>
          <cell r="AA255">
            <v>25</v>
          </cell>
          <cell r="AB255"/>
          <cell r="AC255"/>
          <cell r="AD255"/>
          <cell r="AE255">
            <v>0.9</v>
          </cell>
          <cell r="AF255"/>
          <cell r="AG255"/>
          <cell r="AH255"/>
          <cell r="AI255">
            <v>16.100000000000001</v>
          </cell>
          <cell r="AJ255">
            <v>31.9</v>
          </cell>
          <cell r="AK255"/>
          <cell r="AL255">
            <v>30</v>
          </cell>
          <cell r="AM255">
            <v>42.5</v>
          </cell>
          <cell r="AN255">
            <v>32.9</v>
          </cell>
          <cell r="AO255"/>
          <cell r="AP255">
            <v>31.5</v>
          </cell>
          <cell r="AQ255">
            <v>14</v>
          </cell>
          <cell r="AR255">
            <v>112</v>
          </cell>
          <cell r="AS255"/>
          <cell r="AT255">
            <v>190</v>
          </cell>
          <cell r="AU255">
            <v>16</v>
          </cell>
          <cell r="AV255">
            <v>112</v>
          </cell>
          <cell r="AW255"/>
          <cell r="AX255">
            <v>107</v>
          </cell>
          <cell r="AY255">
            <v>103.45</v>
          </cell>
          <cell r="AZ255">
            <v>113.39</v>
          </cell>
          <cell r="BA255"/>
          <cell r="BB255">
            <v>116.55</v>
          </cell>
          <cell r="BC255">
            <v>63</v>
          </cell>
          <cell r="BD255">
            <v>50</v>
          </cell>
          <cell r="BE255"/>
          <cell r="BF255">
            <v>46</v>
          </cell>
          <cell r="BG255">
            <v>5.5</v>
          </cell>
          <cell r="BH255">
            <v>1.8</v>
          </cell>
          <cell r="BI255"/>
          <cell r="BJ255">
            <v>3.1</v>
          </cell>
        </row>
        <row r="256">
          <cell r="A256">
            <v>33152137</v>
          </cell>
          <cell r="B256">
            <v>1</v>
          </cell>
          <cell r="C256" t="str">
            <v>左半肝切除+胆囊切除+门静脉修补术</v>
          </cell>
          <cell r="D256">
            <v>33152137</v>
          </cell>
          <cell r="E256">
            <v>2</v>
          </cell>
          <cell r="F256" t="str">
            <v>56</v>
          </cell>
          <cell r="G256" t="str">
            <v>1.肝转移瘤 、2.直肠癌术后化疗后 、3.双肾囊肿 、4.术后感染。</v>
          </cell>
          <cell r="H256">
            <v>4.3</v>
          </cell>
          <cell r="I256" t="str">
            <v>155</v>
          </cell>
          <cell r="J256" t="str">
            <v>60</v>
          </cell>
          <cell r="K256">
            <v>0</v>
          </cell>
          <cell r="L256">
            <v>0</v>
          </cell>
          <cell r="M256">
            <v>0</v>
          </cell>
          <cell r="N256">
            <v>0</v>
          </cell>
          <cell r="O256">
            <v>0</v>
          </cell>
          <cell r="P256">
            <v>0</v>
          </cell>
          <cell r="Q256">
            <v>0</v>
          </cell>
          <cell r="R256">
            <v>0</v>
          </cell>
          <cell r="S256">
            <v>167</v>
          </cell>
          <cell r="T256">
            <v>150</v>
          </cell>
          <cell r="U256">
            <v>0.51</v>
          </cell>
          <cell r="V256">
            <v>0.42</v>
          </cell>
          <cell r="W256">
            <v>135</v>
          </cell>
          <cell r="X256">
            <v>115</v>
          </cell>
          <cell r="Y256">
            <v>112</v>
          </cell>
          <cell r="Z256">
            <v>108</v>
          </cell>
          <cell r="AA256">
            <v>26.9</v>
          </cell>
          <cell r="AB256">
            <v>31.1</v>
          </cell>
          <cell r="AC256">
            <v>30.1</v>
          </cell>
          <cell r="AD256">
            <v>32.1</v>
          </cell>
          <cell r="AE256">
            <v>0.91</v>
          </cell>
          <cell r="AF256">
            <v>1.33</v>
          </cell>
          <cell r="AG256">
            <v>1.41</v>
          </cell>
          <cell r="AH256">
            <v>1.39</v>
          </cell>
          <cell r="AI256">
            <v>14.7</v>
          </cell>
          <cell r="AJ256">
            <v>29.7</v>
          </cell>
          <cell r="AK256">
            <v>25</v>
          </cell>
          <cell r="AL256">
            <v>21.4</v>
          </cell>
          <cell r="AM256">
            <v>45.6</v>
          </cell>
          <cell r="AN256">
            <v>36.299999999999997</v>
          </cell>
          <cell r="AO256">
            <v>34.299999999999997</v>
          </cell>
          <cell r="AP256">
            <v>30.7</v>
          </cell>
          <cell r="AQ256">
            <v>25</v>
          </cell>
          <cell r="AR256">
            <v>1096</v>
          </cell>
          <cell r="AS256">
            <v>1116</v>
          </cell>
          <cell r="AT256">
            <v>688</v>
          </cell>
          <cell r="AU256">
            <v>30</v>
          </cell>
          <cell r="AV256">
            <v>1211</v>
          </cell>
          <cell r="AW256">
            <v>945</v>
          </cell>
          <cell r="AX256">
            <v>376</v>
          </cell>
          <cell r="AY256">
            <v>96.38</v>
          </cell>
          <cell r="AZ256">
            <v>79.14</v>
          </cell>
          <cell r="BA256">
            <v>86.02</v>
          </cell>
          <cell r="BB256">
            <v>95.17</v>
          </cell>
          <cell r="BC256">
            <v>72</v>
          </cell>
          <cell r="BD256">
            <v>90</v>
          </cell>
          <cell r="BE256">
            <v>84</v>
          </cell>
          <cell r="BF256">
            <v>73</v>
          </cell>
          <cell r="BG256">
            <v>5.0999999999999996</v>
          </cell>
          <cell r="BH256">
            <v>7.6</v>
          </cell>
          <cell r="BI256">
            <v>6.8</v>
          </cell>
          <cell r="BJ256">
            <v>5.6</v>
          </cell>
        </row>
        <row r="257">
          <cell r="A257">
            <v>13218127</v>
          </cell>
          <cell r="B257">
            <v>1</v>
          </cell>
          <cell r="C257" t="str">
            <v>中肝切除+左侧肝癌局部切除+膈肌修补+肠粘连松解术</v>
          </cell>
          <cell r="D257">
            <v>13218127</v>
          </cell>
          <cell r="E257">
            <v>2</v>
          </cell>
          <cell r="F257" t="str">
            <v>51</v>
          </cell>
          <cell r="G257" t="str">
            <v>1.肝细胞癌；2.肝细胞癌术后；3.乙型病毒性肝炎；4.子宫底肿块：肌瘤？；5.左侧附件囊状病灶：囊肿？囊性肿瘤？</v>
          </cell>
          <cell r="H257">
            <v>4</v>
          </cell>
          <cell r="I257" t="str">
            <v>155</v>
          </cell>
          <cell r="J257" t="str">
            <v>53.5</v>
          </cell>
          <cell r="K257">
            <v>0</v>
          </cell>
          <cell r="L257">
            <v>0</v>
          </cell>
          <cell r="M257">
            <v>0</v>
          </cell>
          <cell r="N257">
            <v>0</v>
          </cell>
          <cell r="O257">
            <v>0</v>
          </cell>
          <cell r="P257">
            <v>1</v>
          </cell>
          <cell r="Q257">
            <v>0</v>
          </cell>
          <cell r="R257">
            <v>0</v>
          </cell>
          <cell r="S257">
            <v>136</v>
          </cell>
          <cell r="T257">
            <v>110</v>
          </cell>
          <cell r="U257">
            <v>0.41</v>
          </cell>
          <cell r="V257">
            <v>0.33</v>
          </cell>
          <cell r="W257">
            <v>253</v>
          </cell>
          <cell r="X257">
            <v>231</v>
          </cell>
          <cell r="Y257">
            <v>200</v>
          </cell>
          <cell r="Z257">
            <v>192</v>
          </cell>
          <cell r="AA257">
            <v>26.1</v>
          </cell>
          <cell r="AB257">
            <v>28</v>
          </cell>
          <cell r="AC257">
            <v>30.9</v>
          </cell>
          <cell r="AD257">
            <v>28.1</v>
          </cell>
          <cell r="AE257">
            <v>0.9</v>
          </cell>
          <cell r="AF257">
            <v>1.01</v>
          </cell>
          <cell r="AG257">
            <v>1.02</v>
          </cell>
          <cell r="AH257">
            <v>0.94</v>
          </cell>
          <cell r="AI257">
            <v>12.6</v>
          </cell>
          <cell r="AJ257">
            <v>27</v>
          </cell>
          <cell r="AK257">
            <v>28.3</v>
          </cell>
          <cell r="AL257">
            <v>26.6</v>
          </cell>
          <cell r="AM257">
            <v>45.3</v>
          </cell>
          <cell r="AN257">
            <v>28.2</v>
          </cell>
          <cell r="AO257">
            <v>32</v>
          </cell>
          <cell r="AP257">
            <v>35.799999999999997</v>
          </cell>
          <cell r="AQ257">
            <v>38</v>
          </cell>
          <cell r="AR257">
            <v>147</v>
          </cell>
          <cell r="AS257">
            <v>116</v>
          </cell>
          <cell r="AT257">
            <v>78</v>
          </cell>
          <cell r="AU257">
            <v>30</v>
          </cell>
          <cell r="AV257">
            <v>146</v>
          </cell>
          <cell r="AW257">
            <v>89</v>
          </cell>
          <cell r="AX257">
            <v>38</v>
          </cell>
          <cell r="AY257">
            <v>84.97</v>
          </cell>
          <cell r="AZ257">
            <v>98.53</v>
          </cell>
          <cell r="BA257">
            <v>94.37</v>
          </cell>
          <cell r="BB257">
            <v>95.49</v>
          </cell>
          <cell r="BC257">
            <v>66</v>
          </cell>
          <cell r="BD257">
            <v>50</v>
          </cell>
          <cell r="BE257">
            <v>57</v>
          </cell>
          <cell r="BF257">
            <v>55</v>
          </cell>
          <cell r="BG257">
            <v>4</v>
          </cell>
          <cell r="BH257">
            <v>2.1</v>
          </cell>
          <cell r="BI257">
            <v>2.4</v>
          </cell>
          <cell r="BJ257">
            <v>3.5</v>
          </cell>
        </row>
        <row r="258">
          <cell r="A258">
            <v>18468080</v>
          </cell>
          <cell r="B258">
            <v>1</v>
          </cell>
          <cell r="C258" t="str">
            <v>右半肝切除、胆囊切除、膈肌修补术</v>
          </cell>
          <cell r="D258">
            <v>18468080</v>
          </cell>
          <cell r="E258">
            <v>1</v>
          </cell>
          <cell r="F258" t="str">
            <v>61</v>
          </cell>
          <cell r="G258" t="str">
            <v>1.肝胆管细胞癌术后；2.十二指肠黏膜下隆起 性质待诊；3.高血压；4.肝囊肿；5.胆囊结石伴慢性胆囊炎；6.双肺结节。</v>
          </cell>
          <cell r="H258">
            <v>4</v>
          </cell>
          <cell r="I258" t="str">
            <v>173</v>
          </cell>
          <cell r="J258" t="str">
            <v>64</v>
          </cell>
          <cell r="K258">
            <v>1</v>
          </cell>
          <cell r="L258">
            <v>0</v>
          </cell>
          <cell r="M258">
            <v>0</v>
          </cell>
          <cell r="N258">
            <v>0</v>
          </cell>
          <cell r="O258">
            <v>0</v>
          </cell>
          <cell r="P258">
            <v>0</v>
          </cell>
          <cell r="Q258">
            <v>0</v>
          </cell>
          <cell r="R258">
            <v>0</v>
          </cell>
          <cell r="S258">
            <v>139</v>
          </cell>
          <cell r="T258">
            <v>112</v>
          </cell>
          <cell r="U258">
            <v>0.41</v>
          </cell>
          <cell r="V258">
            <v>0.33</v>
          </cell>
          <cell r="W258">
            <v>108</v>
          </cell>
          <cell r="X258">
            <v>86</v>
          </cell>
          <cell r="Y258"/>
          <cell r="Z258"/>
          <cell r="AA258">
            <v>27.3</v>
          </cell>
          <cell r="AB258">
            <v>28.8</v>
          </cell>
          <cell r="AC258"/>
          <cell r="AD258"/>
          <cell r="AE258">
            <v>1.06</v>
          </cell>
          <cell r="AF258">
            <v>1.48</v>
          </cell>
          <cell r="AG258"/>
          <cell r="AH258"/>
          <cell r="AI258">
            <v>17.7</v>
          </cell>
          <cell r="AJ258">
            <v>27.6</v>
          </cell>
          <cell r="AK258"/>
          <cell r="AL258"/>
          <cell r="AM258">
            <v>42.3</v>
          </cell>
          <cell r="AN258">
            <v>29.2</v>
          </cell>
          <cell r="AO258"/>
          <cell r="AP258"/>
          <cell r="AQ258">
            <v>18</v>
          </cell>
          <cell r="AR258">
            <v>869</v>
          </cell>
          <cell r="AS258"/>
          <cell r="AT258"/>
          <cell r="AU258">
            <v>24</v>
          </cell>
          <cell r="AV258">
            <v>1443</v>
          </cell>
          <cell r="AW258"/>
          <cell r="AX258"/>
          <cell r="AY258">
            <v>92.8</v>
          </cell>
          <cell r="AZ258">
            <v>87.33</v>
          </cell>
          <cell r="BA258"/>
          <cell r="BB258"/>
          <cell r="BC258">
            <v>75</v>
          </cell>
          <cell r="BD258">
            <v>82</v>
          </cell>
          <cell r="BE258"/>
          <cell r="BF258"/>
          <cell r="BG258">
            <v>7.3</v>
          </cell>
          <cell r="BH258">
            <v>11.18</v>
          </cell>
          <cell r="BI258"/>
          <cell r="BJ258"/>
        </row>
        <row r="259">
          <cell r="A259">
            <v>18814110</v>
          </cell>
          <cell r="B259">
            <v>1</v>
          </cell>
          <cell r="C259" t="str">
            <v>右三肝切除+肝尾叶切除+门静脉修补+腔静脉修补+胆道镜探查+残余胆囊切除+肝门胆管切除+T管引流术</v>
          </cell>
          <cell r="D259">
            <v>18814110</v>
          </cell>
          <cell r="E259">
            <v>2</v>
          </cell>
          <cell r="F259" t="str">
            <v>66</v>
          </cell>
          <cell r="G259" t="str">
            <v>恶性肿瘤化疗  弥漫大B细胞淋巴瘤  肝恶性肿瘤切除术后,  高血压3级                                  ,弥漫大B细胞淋巴瘤</v>
          </cell>
          <cell r="H259">
            <v>4</v>
          </cell>
          <cell r="I259" t="str">
            <v>156</v>
          </cell>
          <cell r="J259">
            <v>48</v>
          </cell>
          <cell r="K259">
            <v>1</v>
          </cell>
          <cell r="L259">
            <v>0</v>
          </cell>
          <cell r="M259">
            <v>0</v>
          </cell>
          <cell r="N259">
            <v>0</v>
          </cell>
          <cell r="O259">
            <v>0</v>
          </cell>
          <cell r="P259">
            <v>0</v>
          </cell>
          <cell r="Q259">
            <v>0</v>
          </cell>
          <cell r="R259">
            <v>0</v>
          </cell>
          <cell r="S259">
            <v>131</v>
          </cell>
          <cell r="T259">
            <v>80</v>
          </cell>
          <cell r="U259">
            <v>0.4</v>
          </cell>
          <cell r="V259">
            <v>0.25</v>
          </cell>
          <cell r="W259">
            <v>143</v>
          </cell>
          <cell r="X259">
            <v>101</v>
          </cell>
          <cell r="Y259"/>
          <cell r="Z259">
            <v>72</v>
          </cell>
          <cell r="AA259">
            <v>28.5</v>
          </cell>
          <cell r="AB259">
            <v>38.1</v>
          </cell>
          <cell r="AC259"/>
          <cell r="AD259"/>
          <cell r="AE259">
            <v>0.91</v>
          </cell>
          <cell r="AF259">
            <v>1.33</v>
          </cell>
          <cell r="AG259"/>
          <cell r="AH259"/>
          <cell r="AI259">
            <v>13.7</v>
          </cell>
          <cell r="AJ259">
            <v>17.899999999999999</v>
          </cell>
          <cell r="AK259"/>
          <cell r="AL259">
            <v>21.3</v>
          </cell>
          <cell r="AM259">
            <v>46.2</v>
          </cell>
          <cell r="AN259">
            <v>21.4</v>
          </cell>
          <cell r="AO259"/>
          <cell r="AP259">
            <v>34.4</v>
          </cell>
          <cell r="AQ259">
            <v>26</v>
          </cell>
          <cell r="AR259">
            <v>495</v>
          </cell>
          <cell r="AS259"/>
          <cell r="AT259">
            <v>174</v>
          </cell>
          <cell r="AU259">
            <v>36</v>
          </cell>
          <cell r="AV259">
            <v>866</v>
          </cell>
          <cell r="AW259"/>
          <cell r="AX259">
            <v>103</v>
          </cell>
          <cell r="AY259">
            <v>110.33</v>
          </cell>
          <cell r="AZ259">
            <v>112.37</v>
          </cell>
          <cell r="BA259"/>
          <cell r="BB259">
            <v>122.38</v>
          </cell>
          <cell r="BC259">
            <v>37</v>
          </cell>
          <cell r="BD259">
            <v>35</v>
          </cell>
          <cell r="BE259"/>
          <cell r="BF259">
            <v>27</v>
          </cell>
          <cell r="BG259">
            <v>4.0999999999999996</v>
          </cell>
          <cell r="BH259">
            <v>4.9000000000000004</v>
          </cell>
          <cell r="BI259"/>
          <cell r="BJ259">
            <v>4.9000000000000004</v>
          </cell>
        </row>
        <row r="260">
          <cell r="A260">
            <v>18899360</v>
          </cell>
          <cell r="B260">
            <v>1</v>
          </cell>
          <cell r="C260" t="str">
            <v>中肝切除+胆囊切除+腔静脉修补+膈肌修补术</v>
          </cell>
          <cell r="D260">
            <v>18899360</v>
          </cell>
          <cell r="E260">
            <v>1</v>
          </cell>
          <cell r="F260" t="str">
            <v>62</v>
          </cell>
          <cell r="G260" t="str">
            <v>1.肝细胞癌（中国肝癌分期Ia期）；2.原发性高血压2级（高危）；3.乙肝后肝硬化；4.陈旧性肋骨骨折</v>
          </cell>
          <cell r="H260">
            <v>4</v>
          </cell>
          <cell r="I260" t="str">
            <v>174</v>
          </cell>
          <cell r="J260" t="str">
            <v>64.5</v>
          </cell>
          <cell r="K260">
            <v>1</v>
          </cell>
          <cell r="L260">
            <v>0</v>
          </cell>
          <cell r="M260">
            <v>0</v>
          </cell>
          <cell r="N260">
            <v>0</v>
          </cell>
          <cell r="O260">
            <v>0</v>
          </cell>
          <cell r="P260">
            <v>1</v>
          </cell>
          <cell r="Q260">
            <v>0</v>
          </cell>
          <cell r="R260">
            <v>1</v>
          </cell>
          <cell r="S260">
            <v>149</v>
          </cell>
          <cell r="T260">
            <v>76</v>
          </cell>
          <cell r="U260">
            <v>0.46</v>
          </cell>
          <cell r="V260">
            <v>0.23</v>
          </cell>
          <cell r="W260">
            <v>220</v>
          </cell>
          <cell r="X260">
            <v>133</v>
          </cell>
          <cell r="Y260">
            <v>129</v>
          </cell>
          <cell r="Z260">
            <v>137</v>
          </cell>
          <cell r="AA260">
            <v>26.5</v>
          </cell>
          <cell r="AB260">
            <v>38.700000000000003</v>
          </cell>
          <cell r="AC260"/>
          <cell r="AD260"/>
          <cell r="AE260">
            <v>0.9</v>
          </cell>
          <cell r="AF260">
            <v>1.45</v>
          </cell>
          <cell r="AG260"/>
          <cell r="AH260"/>
          <cell r="AI260">
            <v>10.8</v>
          </cell>
          <cell r="AJ260">
            <v>10.9</v>
          </cell>
          <cell r="AK260">
            <v>18.899999999999999</v>
          </cell>
          <cell r="AL260">
            <v>10.8</v>
          </cell>
          <cell r="AM260">
            <v>48.8</v>
          </cell>
          <cell r="AN260">
            <v>18.2</v>
          </cell>
          <cell r="AO260">
            <v>33.4</v>
          </cell>
          <cell r="AP260">
            <v>36.299999999999997</v>
          </cell>
          <cell r="AQ260">
            <v>14</v>
          </cell>
          <cell r="AR260">
            <v>296</v>
          </cell>
          <cell r="AS260">
            <v>564</v>
          </cell>
          <cell r="AT260">
            <v>360</v>
          </cell>
          <cell r="AU260">
            <v>25</v>
          </cell>
          <cell r="AV260">
            <v>413</v>
          </cell>
          <cell r="AW260">
            <v>452</v>
          </cell>
          <cell r="AX260">
            <v>157</v>
          </cell>
          <cell r="AY260">
            <v>97.79</v>
          </cell>
          <cell r="AZ260">
            <v>100.53</v>
          </cell>
          <cell r="BA260" t="str">
            <v>/</v>
          </cell>
          <cell r="BB260">
            <v>108.35</v>
          </cell>
          <cell r="BC260">
            <v>77</v>
          </cell>
          <cell r="BD260">
            <v>72</v>
          </cell>
          <cell r="BE260">
            <v>81</v>
          </cell>
          <cell r="BF260">
            <v>60</v>
          </cell>
          <cell r="BG260">
            <v>5.2</v>
          </cell>
          <cell r="BH260">
            <v>4.0999999999999996</v>
          </cell>
          <cell r="BI260">
            <v>5.3</v>
          </cell>
          <cell r="BJ260">
            <v>5.0999999999999996</v>
          </cell>
        </row>
        <row r="261">
          <cell r="A261">
            <v>19275955</v>
          </cell>
          <cell r="B261">
            <v>1</v>
          </cell>
          <cell r="C261" t="str">
            <v>不规则右半肝切除+胆囊切除+下腔静脉缝合修补+膈肌修补+右侧肾上腺部分切除术</v>
          </cell>
          <cell r="D261">
            <v>19275955</v>
          </cell>
          <cell r="E261">
            <v>1</v>
          </cell>
          <cell r="F261" t="str">
            <v>53</v>
          </cell>
          <cell r="G261" t="str">
            <v>肝细胞癌  乙肝后肝硬化  慢性活动性乙型病毒性肝炎（复治）  胆囊结石                                  ,肝肿瘤,肝细胞癌</v>
          </cell>
          <cell r="H261">
            <v>4</v>
          </cell>
          <cell r="I261" t="str">
            <v>170</v>
          </cell>
          <cell r="J261" t="str">
            <v>76</v>
          </cell>
          <cell r="K261">
            <v>0</v>
          </cell>
          <cell r="L261">
            <v>0</v>
          </cell>
          <cell r="M261">
            <v>0</v>
          </cell>
          <cell r="N261">
            <v>0</v>
          </cell>
          <cell r="O261">
            <v>0</v>
          </cell>
          <cell r="P261">
            <v>1</v>
          </cell>
          <cell r="Q261">
            <v>0</v>
          </cell>
          <cell r="R261">
            <v>1</v>
          </cell>
          <cell r="S261">
            <v>134</v>
          </cell>
          <cell r="T261">
            <v>125</v>
          </cell>
          <cell r="U261">
            <v>0.4</v>
          </cell>
          <cell r="V261">
            <v>0.36</v>
          </cell>
          <cell r="W261">
            <v>276</v>
          </cell>
          <cell r="X261">
            <v>245</v>
          </cell>
          <cell r="Y261"/>
          <cell r="Z261">
            <v>233</v>
          </cell>
          <cell r="AA261">
            <v>35</v>
          </cell>
          <cell r="AB261">
            <v>34.200000000000003</v>
          </cell>
          <cell r="AC261"/>
          <cell r="AD261"/>
          <cell r="AE261">
            <v>0.98</v>
          </cell>
          <cell r="AF261">
            <v>1.1100000000000001</v>
          </cell>
          <cell r="AG261"/>
          <cell r="AH261"/>
          <cell r="AI261">
            <v>11.7</v>
          </cell>
          <cell r="AJ261">
            <v>13.9</v>
          </cell>
          <cell r="AK261"/>
          <cell r="AL261">
            <v>15.3</v>
          </cell>
          <cell r="AM261">
            <v>41.6</v>
          </cell>
          <cell r="AN261">
            <v>36.200000000000003</v>
          </cell>
          <cell r="AO261"/>
          <cell r="AP261">
            <v>33</v>
          </cell>
          <cell r="AQ261">
            <v>10</v>
          </cell>
          <cell r="AR261">
            <v>134</v>
          </cell>
          <cell r="AS261"/>
          <cell r="AT261">
            <v>80</v>
          </cell>
          <cell r="AU261">
            <v>16</v>
          </cell>
          <cell r="AV261">
            <v>140</v>
          </cell>
          <cell r="AW261"/>
          <cell r="AX261">
            <v>50</v>
          </cell>
          <cell r="AY261">
            <v>130.99</v>
          </cell>
          <cell r="AZ261">
            <v>140.97</v>
          </cell>
          <cell r="BA261"/>
          <cell r="BB261">
            <v>151.99</v>
          </cell>
          <cell r="BC261">
            <v>55</v>
          </cell>
          <cell r="BD261">
            <v>44</v>
          </cell>
          <cell r="BE261"/>
          <cell r="BF261">
            <v>35</v>
          </cell>
          <cell r="BG261">
            <v>4.3</v>
          </cell>
          <cell r="BH261">
            <v>3.6</v>
          </cell>
          <cell r="BI261"/>
          <cell r="BJ261">
            <v>2.7</v>
          </cell>
        </row>
        <row r="262">
          <cell r="A262">
            <v>19722125</v>
          </cell>
          <cell r="B262">
            <v>1</v>
          </cell>
          <cell r="C262" t="str">
            <v>右三肝切除+胆囊切除+门静脉修补+下腔静脉修补术</v>
          </cell>
          <cell r="D262">
            <v>19722125</v>
          </cell>
          <cell r="E262">
            <v>2</v>
          </cell>
          <cell r="F262" t="str">
            <v>48</v>
          </cell>
          <cell r="G262" t="str">
            <v>肝细胞癌（中国肝癌分期IIb期，BCLCstageB）  肝癌切除术后  TACE术后  慢性乙型病毒性炎（复治）  乙肝肝硬化                                ,肝细胞癌</v>
          </cell>
          <cell r="H262">
            <v>4</v>
          </cell>
          <cell r="I262" t="str">
            <v>156</v>
          </cell>
          <cell r="J262" t="str">
            <v>60</v>
          </cell>
          <cell r="K262">
            <v>0</v>
          </cell>
          <cell r="L262">
            <v>0</v>
          </cell>
          <cell r="M262">
            <v>0</v>
          </cell>
          <cell r="N262">
            <v>0</v>
          </cell>
          <cell r="O262">
            <v>0</v>
          </cell>
          <cell r="P262">
            <v>1</v>
          </cell>
          <cell r="Q262">
            <v>0</v>
          </cell>
          <cell r="R262">
            <v>1</v>
          </cell>
          <cell r="S262">
            <v>143</v>
          </cell>
          <cell r="T262">
            <v>119</v>
          </cell>
          <cell r="U262">
            <v>0.42</v>
          </cell>
          <cell r="V262">
            <v>0.36</v>
          </cell>
          <cell r="W262">
            <v>254</v>
          </cell>
          <cell r="X262">
            <v>180</v>
          </cell>
          <cell r="Y262"/>
          <cell r="Z262">
            <v>174</v>
          </cell>
          <cell r="AA262">
            <v>27.6</v>
          </cell>
          <cell r="AB262">
            <v>29.9</v>
          </cell>
          <cell r="AC262"/>
          <cell r="AD262">
            <v>35.6</v>
          </cell>
          <cell r="AE262">
            <v>0.96</v>
          </cell>
          <cell r="AF262">
            <v>1.22</v>
          </cell>
          <cell r="AG262"/>
          <cell r="AH262">
            <v>1.19</v>
          </cell>
          <cell r="AI262">
            <v>19.7</v>
          </cell>
          <cell r="AJ262">
            <v>20</v>
          </cell>
          <cell r="AK262"/>
          <cell r="AL262">
            <v>31.7</v>
          </cell>
          <cell r="AM262">
            <v>47.5</v>
          </cell>
          <cell r="AN262">
            <v>34</v>
          </cell>
          <cell r="AO262"/>
          <cell r="AP262">
            <v>37.799999999999997</v>
          </cell>
          <cell r="AQ262">
            <v>24</v>
          </cell>
          <cell r="AR262">
            <v>961</v>
          </cell>
          <cell r="AS262"/>
          <cell r="AT262">
            <v>375</v>
          </cell>
          <cell r="AU262">
            <v>19</v>
          </cell>
          <cell r="AV262">
            <v>959</v>
          </cell>
          <cell r="AW262"/>
          <cell r="AX262">
            <v>100</v>
          </cell>
          <cell r="AY262">
            <v>101.11</v>
          </cell>
          <cell r="AZ262">
            <v>104.6</v>
          </cell>
          <cell r="BA262"/>
          <cell r="BB262">
            <v>111.18</v>
          </cell>
          <cell r="BC262">
            <v>63</v>
          </cell>
          <cell r="BD262">
            <v>58</v>
          </cell>
          <cell r="BE262"/>
          <cell r="BF262">
            <v>50</v>
          </cell>
          <cell r="BG262">
            <v>3.5</v>
          </cell>
          <cell r="BH262">
            <v>3.2</v>
          </cell>
          <cell r="BI262"/>
          <cell r="BJ262">
            <v>3.8</v>
          </cell>
        </row>
        <row r="263">
          <cell r="A263">
            <v>19834796</v>
          </cell>
          <cell r="B263">
            <v>1</v>
          </cell>
          <cell r="C263" t="str">
            <v>中肝切除+胆囊切除+膈肌修补+门静脉修补+肠粘连松解+肝囊肿开窗引流术</v>
          </cell>
          <cell r="D263">
            <v>19834796</v>
          </cell>
          <cell r="E263">
            <v>1</v>
          </cell>
          <cell r="F263" t="str">
            <v>48</v>
          </cell>
          <cell r="G263" t="str">
            <v>1.肝门部占位 肝CA 2.直肠癌肝转移术后复发 3.PTCD术后</v>
          </cell>
          <cell r="H263">
            <v>4</v>
          </cell>
          <cell r="I263" t="str">
            <v>164</v>
          </cell>
          <cell r="J263" t="str">
            <v>64</v>
          </cell>
          <cell r="K263">
            <v>0</v>
          </cell>
          <cell r="L263">
            <v>0</v>
          </cell>
          <cell r="M263">
            <v>0</v>
          </cell>
          <cell r="N263">
            <v>0</v>
          </cell>
          <cell r="O263">
            <v>0</v>
          </cell>
          <cell r="P263">
            <v>0</v>
          </cell>
          <cell r="Q263">
            <v>0</v>
          </cell>
          <cell r="R263">
            <v>0</v>
          </cell>
          <cell r="S263">
            <v>125</v>
          </cell>
          <cell r="T263">
            <v>117</v>
          </cell>
          <cell r="U263">
            <v>0.35</v>
          </cell>
          <cell r="V263">
            <v>0.34</v>
          </cell>
          <cell r="W263">
            <v>311</v>
          </cell>
          <cell r="X263">
            <v>412</v>
          </cell>
          <cell r="Y263"/>
          <cell r="Z263"/>
          <cell r="AA263">
            <v>24.9</v>
          </cell>
          <cell r="AB263">
            <v>27.8</v>
          </cell>
          <cell r="AC263"/>
          <cell r="AD263"/>
          <cell r="AE263">
            <v>1.1399999999999999</v>
          </cell>
          <cell r="AF263">
            <v>1.1399999999999999</v>
          </cell>
          <cell r="AG263"/>
          <cell r="AH263"/>
          <cell r="AI263">
            <v>16.8</v>
          </cell>
          <cell r="AJ263">
            <v>12.9</v>
          </cell>
          <cell r="AK263"/>
          <cell r="AL263"/>
          <cell r="AM263">
            <v>32</v>
          </cell>
          <cell r="AN263">
            <v>29</v>
          </cell>
          <cell r="AO263"/>
          <cell r="AP263"/>
          <cell r="AQ263">
            <v>19</v>
          </cell>
          <cell r="AR263">
            <v>581</v>
          </cell>
          <cell r="AS263"/>
          <cell r="AT263"/>
          <cell r="AU263">
            <v>15</v>
          </cell>
          <cell r="AV263">
            <v>1131</v>
          </cell>
          <cell r="AW263"/>
          <cell r="AX263"/>
          <cell r="AY263">
            <v>138.41</v>
          </cell>
          <cell r="AZ263">
            <v>162.83000000000001</v>
          </cell>
          <cell r="BA263"/>
          <cell r="BB263"/>
          <cell r="BC263">
            <v>49</v>
          </cell>
          <cell r="BD263">
            <v>33</v>
          </cell>
          <cell r="BE263"/>
          <cell r="BF263"/>
          <cell r="BG263">
            <v>4.22</v>
          </cell>
          <cell r="BH263">
            <v>3.5</v>
          </cell>
          <cell r="BI263"/>
          <cell r="BJ263"/>
        </row>
        <row r="264">
          <cell r="A264">
            <v>20661321</v>
          </cell>
          <cell r="B264">
            <v>1</v>
          </cell>
          <cell r="C264" t="str">
            <v>中肝切除+胆囊切除+膈肌修补+淋巴结切除术</v>
          </cell>
          <cell r="D264">
            <v>20661321</v>
          </cell>
          <cell r="E264">
            <v>1</v>
          </cell>
          <cell r="F264" t="str">
            <v>63</v>
          </cell>
          <cell r="G264" t="str">
            <v>肝癌（中国肝癌分期Ia期BCLC分期stageA）  乙肝后肝硬化  慢性活动性乙型病毒性肝炎（复治）  肝囊肿  胆囊结石  败血症  胸腔积液  肺部感染                          ,肝肿瘤</v>
          </cell>
          <cell r="H264">
            <v>4</v>
          </cell>
          <cell r="I264" t="str">
            <v>155</v>
          </cell>
          <cell r="J264" t="str">
            <v>62</v>
          </cell>
          <cell r="K264">
            <v>0</v>
          </cell>
          <cell r="L264">
            <v>0</v>
          </cell>
          <cell r="M264">
            <v>0</v>
          </cell>
          <cell r="N264">
            <v>0</v>
          </cell>
          <cell r="O264">
            <v>0</v>
          </cell>
          <cell r="P264">
            <v>1</v>
          </cell>
          <cell r="Q264">
            <v>0</v>
          </cell>
          <cell r="R264">
            <v>1</v>
          </cell>
          <cell r="S264">
            <v>177</v>
          </cell>
          <cell r="T264">
            <v>172</v>
          </cell>
          <cell r="U264">
            <v>0.55000000000000004</v>
          </cell>
          <cell r="V264">
            <v>0.51</v>
          </cell>
          <cell r="W264">
            <v>157</v>
          </cell>
          <cell r="X264">
            <v>151</v>
          </cell>
          <cell r="Y264"/>
          <cell r="Z264"/>
          <cell r="AA264">
            <v>33.4</v>
          </cell>
          <cell r="AB264">
            <v>34.1</v>
          </cell>
          <cell r="AC264"/>
          <cell r="AD264"/>
          <cell r="AE264">
            <v>1.05</v>
          </cell>
          <cell r="AF264">
            <v>1.1499999999999999</v>
          </cell>
          <cell r="AG264"/>
          <cell r="AH264"/>
          <cell r="AI264">
            <v>13.4</v>
          </cell>
          <cell r="AJ264">
            <v>24.1</v>
          </cell>
          <cell r="AK264"/>
          <cell r="AL264"/>
          <cell r="AM264">
            <v>42.4</v>
          </cell>
          <cell r="AN264">
            <v>39.1</v>
          </cell>
          <cell r="AO264"/>
          <cell r="AP264"/>
          <cell r="AQ264">
            <v>28</v>
          </cell>
          <cell r="AR264">
            <v>386</v>
          </cell>
          <cell r="AS264"/>
          <cell r="AT264"/>
          <cell r="AU264">
            <v>32</v>
          </cell>
          <cell r="AV264">
            <v>353</v>
          </cell>
          <cell r="AW264"/>
          <cell r="AX264"/>
          <cell r="AY264">
            <v>105.28</v>
          </cell>
          <cell r="AZ264">
            <v>92.93</v>
          </cell>
          <cell r="BA264"/>
          <cell r="BB264"/>
          <cell r="BC264">
            <v>79</v>
          </cell>
          <cell r="BD264">
            <v>88</v>
          </cell>
          <cell r="BE264"/>
          <cell r="BF264"/>
          <cell r="BG264">
            <v>5.8</v>
          </cell>
          <cell r="BH264">
            <v>3.8</v>
          </cell>
          <cell r="BI264"/>
          <cell r="BJ264"/>
        </row>
        <row r="265">
          <cell r="A265">
            <v>21533458</v>
          </cell>
          <cell r="B265">
            <v>1</v>
          </cell>
          <cell r="C265" t="str">
            <v>中肝切除+右侧肝癌局部切除+左侧肝癌局部切除+胆囊切除+肝静脉修补术</v>
          </cell>
          <cell r="D265">
            <v>21533458</v>
          </cell>
          <cell r="E265">
            <v>2</v>
          </cell>
          <cell r="F265" t="str">
            <v>60</v>
          </cell>
          <cell r="G265" t="str">
            <v>右乳浸润性导管癌术后（pT3N3M0）</v>
          </cell>
          <cell r="H265">
            <v>4</v>
          </cell>
          <cell r="I265" t="str">
            <v>168</v>
          </cell>
          <cell r="J265" t="str">
            <v>69</v>
          </cell>
          <cell r="K265">
            <v>0</v>
          </cell>
          <cell r="L265">
            <v>0</v>
          </cell>
          <cell r="M265">
            <v>0</v>
          </cell>
          <cell r="N265">
            <v>0</v>
          </cell>
          <cell r="O265">
            <v>0</v>
          </cell>
          <cell r="P265">
            <v>0</v>
          </cell>
          <cell r="Q265">
            <v>0</v>
          </cell>
          <cell r="R265">
            <v>0</v>
          </cell>
          <cell r="S265">
            <v>166</v>
          </cell>
          <cell r="T265">
            <v>145</v>
          </cell>
          <cell r="U265">
            <v>0.49</v>
          </cell>
          <cell r="V265">
            <v>0.44</v>
          </cell>
          <cell r="W265">
            <v>267</v>
          </cell>
          <cell r="X265">
            <v>179</v>
          </cell>
          <cell r="Y265"/>
          <cell r="Z265"/>
          <cell r="AA265">
            <v>30.5</v>
          </cell>
          <cell r="AB265">
            <v>46.5</v>
          </cell>
          <cell r="AC265"/>
          <cell r="AD265"/>
          <cell r="AE265">
            <v>0.99</v>
          </cell>
          <cell r="AF265">
            <v>1.63</v>
          </cell>
          <cell r="AG265"/>
          <cell r="AH265"/>
          <cell r="AI265">
            <v>11.5</v>
          </cell>
          <cell r="AJ265">
            <v>56.3</v>
          </cell>
          <cell r="AK265"/>
          <cell r="AL265"/>
          <cell r="AM265">
            <v>43.6</v>
          </cell>
          <cell r="AN265">
            <v>37.9</v>
          </cell>
          <cell r="AO265"/>
          <cell r="AP265"/>
          <cell r="AQ265">
            <v>60</v>
          </cell>
          <cell r="AR265">
            <v>198</v>
          </cell>
          <cell r="AS265"/>
          <cell r="AT265"/>
          <cell r="AU265">
            <v>130</v>
          </cell>
          <cell r="AV265">
            <v>144</v>
          </cell>
          <cell r="AW265"/>
          <cell r="AX265"/>
          <cell r="AY265">
            <v>103.14</v>
          </cell>
          <cell r="AZ265">
            <v>111.32</v>
          </cell>
          <cell r="BA265"/>
          <cell r="BB265"/>
          <cell r="BC265">
            <v>59</v>
          </cell>
          <cell r="BD265">
            <v>49</v>
          </cell>
          <cell r="BE265"/>
          <cell r="BF265"/>
          <cell r="BG265">
            <v>4.9800000000000004</v>
          </cell>
          <cell r="BH265">
            <v>5.58</v>
          </cell>
          <cell r="BI265"/>
          <cell r="BJ265"/>
        </row>
        <row r="266">
          <cell r="A266">
            <v>33836697</v>
          </cell>
          <cell r="B266">
            <v>1</v>
          </cell>
          <cell r="C266" t="str">
            <v>右半肝切除+胆囊切除+门静脉取栓+门静脉修补术</v>
          </cell>
          <cell r="D266">
            <v>33836697</v>
          </cell>
          <cell r="E266">
            <v>1</v>
          </cell>
          <cell r="F266" t="str">
            <v>47</v>
          </cell>
          <cell r="G266" t="str">
            <v>1.肝癌术后；2.肝硬化；3.门脉高压；4.脾大；5.慢性乙型病毒性肝炎（复治）。</v>
          </cell>
          <cell r="H266">
            <v>4</v>
          </cell>
          <cell r="I266" t="str">
            <v>163</v>
          </cell>
          <cell r="J266" t="str">
            <v>58.5</v>
          </cell>
          <cell r="K266">
            <v>0</v>
          </cell>
          <cell r="L266">
            <v>0</v>
          </cell>
          <cell r="M266">
            <v>0</v>
          </cell>
          <cell r="N266">
            <v>0</v>
          </cell>
          <cell r="O266">
            <v>0</v>
          </cell>
          <cell r="P266">
            <v>1</v>
          </cell>
          <cell r="Q266">
            <v>0</v>
          </cell>
          <cell r="R266">
            <v>1</v>
          </cell>
          <cell r="S266">
            <v>124</v>
          </cell>
          <cell r="T266">
            <v>81</v>
          </cell>
          <cell r="U266">
            <v>0.38</v>
          </cell>
          <cell r="V266">
            <v>0.25</v>
          </cell>
          <cell r="W266">
            <v>90</v>
          </cell>
          <cell r="X266">
            <v>86</v>
          </cell>
          <cell r="Y266"/>
          <cell r="Z266">
            <v>75</v>
          </cell>
          <cell r="AA266">
            <v>33.799999999999997</v>
          </cell>
          <cell r="AB266">
            <v>35.6</v>
          </cell>
          <cell r="AC266"/>
          <cell r="AD266"/>
          <cell r="AE266">
            <v>1.1000000000000001</v>
          </cell>
          <cell r="AF266">
            <v>1.67</v>
          </cell>
          <cell r="AG266"/>
          <cell r="AH266"/>
          <cell r="AI266">
            <v>12.7</v>
          </cell>
          <cell r="AJ266">
            <v>8.6999999999999993</v>
          </cell>
          <cell r="AK266"/>
          <cell r="AL266">
            <v>13.8</v>
          </cell>
          <cell r="AM266">
            <v>46.4</v>
          </cell>
          <cell r="AN266">
            <v>21.1</v>
          </cell>
          <cell r="AO266"/>
          <cell r="AP266">
            <v>36.6</v>
          </cell>
          <cell r="AQ266">
            <v>79</v>
          </cell>
          <cell r="AR266">
            <v>767</v>
          </cell>
          <cell r="AS266"/>
          <cell r="AT266">
            <v>474</v>
          </cell>
          <cell r="AU266">
            <v>66</v>
          </cell>
          <cell r="AV266">
            <v>739</v>
          </cell>
          <cell r="AW266"/>
          <cell r="AX266">
            <v>174</v>
          </cell>
          <cell r="AY266">
            <v>134.63999999999999</v>
          </cell>
          <cell r="AZ266">
            <v>140.69</v>
          </cell>
          <cell r="BA266"/>
          <cell r="BB266">
            <v>161.53</v>
          </cell>
          <cell r="BC266">
            <v>40</v>
          </cell>
          <cell r="BD266">
            <v>35</v>
          </cell>
          <cell r="BE266"/>
          <cell r="BF266">
            <v>23</v>
          </cell>
          <cell r="BG266">
            <v>7.4</v>
          </cell>
          <cell r="BH266">
            <v>6.5</v>
          </cell>
          <cell r="BI266"/>
          <cell r="BJ266">
            <v>4.2</v>
          </cell>
        </row>
        <row r="267">
          <cell r="A267">
            <v>33891061</v>
          </cell>
          <cell r="B267">
            <v>1</v>
          </cell>
          <cell r="C267" t="str">
            <v>中肝切除+胆囊切除+门静脉修补术</v>
          </cell>
          <cell r="D267">
            <v>33891061</v>
          </cell>
          <cell r="E267">
            <v>1</v>
          </cell>
          <cell r="F267" t="str">
            <v>65</v>
          </cell>
          <cell r="G267" t="str">
            <v>1.右肝占位、2.肝囊肿</v>
          </cell>
          <cell r="H267">
            <v>4</v>
          </cell>
          <cell r="I267" t="str">
            <v>166</v>
          </cell>
          <cell r="J267" t="str">
            <v>67.5</v>
          </cell>
          <cell r="K267">
            <v>0</v>
          </cell>
          <cell r="L267">
            <v>0</v>
          </cell>
          <cell r="M267">
            <v>0</v>
          </cell>
          <cell r="N267">
            <v>0</v>
          </cell>
          <cell r="O267">
            <v>0</v>
          </cell>
          <cell r="P267">
            <v>0</v>
          </cell>
          <cell r="Q267">
            <v>0</v>
          </cell>
          <cell r="R267">
            <v>0</v>
          </cell>
          <cell r="S267">
            <v>154</v>
          </cell>
          <cell r="T267">
            <v>136</v>
          </cell>
          <cell r="U267">
            <v>0.46</v>
          </cell>
          <cell r="V267">
            <v>0.41</v>
          </cell>
          <cell r="W267">
            <v>142</v>
          </cell>
          <cell r="X267">
            <v>133</v>
          </cell>
          <cell r="Y267"/>
          <cell r="Z267"/>
          <cell r="AA267">
            <v>25</v>
          </cell>
          <cell r="AB267">
            <v>25.4</v>
          </cell>
          <cell r="AC267"/>
          <cell r="AD267"/>
          <cell r="AE267">
            <v>0.91</v>
          </cell>
          <cell r="AF267">
            <v>1.08</v>
          </cell>
          <cell r="AG267"/>
          <cell r="AH267"/>
          <cell r="AI267">
            <v>10.8</v>
          </cell>
          <cell r="AJ267">
            <v>21.7</v>
          </cell>
          <cell r="AK267"/>
          <cell r="AL267"/>
          <cell r="AM267">
            <v>46.7</v>
          </cell>
          <cell r="AN267">
            <v>34.700000000000003</v>
          </cell>
          <cell r="AO267"/>
          <cell r="AP267"/>
          <cell r="AQ267">
            <v>25</v>
          </cell>
          <cell r="AR267">
            <v>410</v>
          </cell>
          <cell r="AS267"/>
          <cell r="AT267"/>
          <cell r="AU267">
            <v>21</v>
          </cell>
          <cell r="AV267">
            <v>325</v>
          </cell>
          <cell r="AW267"/>
          <cell r="AX267"/>
          <cell r="AY267">
            <v>85.5</v>
          </cell>
          <cell r="AZ267">
            <v>79.08</v>
          </cell>
          <cell r="BA267"/>
          <cell r="BB267"/>
          <cell r="BC267">
            <v>90</v>
          </cell>
          <cell r="BD267">
            <v>96</v>
          </cell>
          <cell r="BE267"/>
          <cell r="BF267"/>
          <cell r="BG267">
            <v>6.4</v>
          </cell>
          <cell r="BH267">
            <v>6.2</v>
          </cell>
          <cell r="BI267"/>
          <cell r="BJ267"/>
        </row>
        <row r="268">
          <cell r="A268">
            <v>34214759</v>
          </cell>
          <cell r="B268">
            <v>1</v>
          </cell>
          <cell r="C268" t="str">
            <v>全尾叶切除+右三肝切除+膈肌修补+门静脉修补+腔静脉修补+胆囊切除+肾上腺部分切除术</v>
          </cell>
          <cell r="D268">
            <v>34214759</v>
          </cell>
          <cell r="E268">
            <v>1</v>
          </cell>
          <cell r="F268" t="str">
            <v>49</v>
          </cell>
          <cell r="G268" t="str">
            <v>1.肝脏多发占位：HCC?；2.肝脏占位术后；3.乙型病毒性肝炎（复治）；4.胆囊结石；5.脾占位：性质？。</v>
          </cell>
          <cell r="H268">
            <v>4</v>
          </cell>
          <cell r="I268" t="str">
            <v>167</v>
          </cell>
          <cell r="J268" t="str">
            <v>70</v>
          </cell>
          <cell r="K268">
            <v>0</v>
          </cell>
          <cell r="L268">
            <v>0</v>
          </cell>
          <cell r="M268">
            <v>0</v>
          </cell>
          <cell r="N268">
            <v>0</v>
          </cell>
          <cell r="O268">
            <v>0</v>
          </cell>
          <cell r="P268">
            <v>1</v>
          </cell>
          <cell r="Q268">
            <v>0</v>
          </cell>
          <cell r="R268">
            <v>0</v>
          </cell>
          <cell r="S268">
            <v>156</v>
          </cell>
          <cell r="T268">
            <v>151</v>
          </cell>
          <cell r="U268">
            <v>0.46</v>
          </cell>
          <cell r="V268">
            <v>0.45</v>
          </cell>
          <cell r="W268">
            <v>53</v>
          </cell>
          <cell r="X268">
            <v>46</v>
          </cell>
          <cell r="Y268">
            <v>40</v>
          </cell>
          <cell r="Z268">
            <v>42</v>
          </cell>
          <cell r="AA268">
            <v>26.9</v>
          </cell>
          <cell r="AB268">
            <v>27.9</v>
          </cell>
          <cell r="AC268">
            <v>27.5</v>
          </cell>
          <cell r="AD268">
            <v>27.4</v>
          </cell>
          <cell r="AE268">
            <v>1.1000000000000001</v>
          </cell>
          <cell r="AF268">
            <v>1.18</v>
          </cell>
          <cell r="AG268">
            <v>1.23</v>
          </cell>
          <cell r="AH268">
            <v>1.2</v>
          </cell>
          <cell r="AI268">
            <v>9.5</v>
          </cell>
          <cell r="AJ268">
            <v>26.2</v>
          </cell>
          <cell r="AK268">
            <v>23.4</v>
          </cell>
          <cell r="AL268">
            <v>25.2</v>
          </cell>
          <cell r="AM268">
            <v>46.8</v>
          </cell>
          <cell r="AN268">
            <v>33.299999999999997</v>
          </cell>
          <cell r="AO268">
            <v>33.5</v>
          </cell>
          <cell r="AP268">
            <v>31.9</v>
          </cell>
          <cell r="AQ268">
            <v>40</v>
          </cell>
          <cell r="AR268">
            <v>200</v>
          </cell>
          <cell r="AS268">
            <v>228</v>
          </cell>
          <cell r="AT268">
            <v>165</v>
          </cell>
          <cell r="AU268">
            <v>41</v>
          </cell>
          <cell r="AV268">
            <v>259</v>
          </cell>
          <cell r="AW268">
            <v>202</v>
          </cell>
          <cell r="AX268">
            <v>101</v>
          </cell>
          <cell r="AY268">
            <v>70.78</v>
          </cell>
          <cell r="AZ268">
            <v>61.39</v>
          </cell>
          <cell r="BA268">
            <v>83.18</v>
          </cell>
          <cell r="BB268">
            <v>78.97</v>
          </cell>
          <cell r="BC268">
            <v>104</v>
          </cell>
          <cell r="BD268">
            <v>117</v>
          </cell>
          <cell r="BE268">
            <v>91</v>
          </cell>
          <cell r="BF268">
            <v>95</v>
          </cell>
          <cell r="BG268">
            <v>10.5</v>
          </cell>
          <cell r="BH268">
            <v>9.6</v>
          </cell>
          <cell r="BI268">
            <v>6.7</v>
          </cell>
          <cell r="BJ268">
            <v>5.5</v>
          </cell>
        </row>
        <row r="269">
          <cell r="A269">
            <v>34432247</v>
          </cell>
          <cell r="B269">
            <v>1</v>
          </cell>
          <cell r="C269" t="str">
            <v>中肝切除，肝囊肿开窗引流，胆囊切除，膈肌修补，门静脉修补术。</v>
          </cell>
          <cell r="D269">
            <v>34432247</v>
          </cell>
          <cell r="E269">
            <v>1</v>
          </cell>
          <cell r="F269" t="str">
            <v>64</v>
          </cell>
          <cell r="G269" t="str">
            <v>1.肝占位性病变：HCC？其他？ 2.肝多发小囊肿 、3.肾多发小囊肿</v>
          </cell>
          <cell r="H269">
            <v>4</v>
          </cell>
          <cell r="I269" t="str">
            <v>164</v>
          </cell>
          <cell r="J269" t="str">
            <v>62.5</v>
          </cell>
          <cell r="K269">
            <v>0</v>
          </cell>
          <cell r="L269">
            <v>0</v>
          </cell>
          <cell r="M269">
            <v>0</v>
          </cell>
          <cell r="N269">
            <v>0</v>
          </cell>
          <cell r="O269">
            <v>0</v>
          </cell>
          <cell r="P269">
            <v>0</v>
          </cell>
          <cell r="Q269">
            <v>0</v>
          </cell>
          <cell r="R269">
            <v>0</v>
          </cell>
          <cell r="S269">
            <v>165</v>
          </cell>
          <cell r="T269">
            <v>155</v>
          </cell>
          <cell r="U269">
            <v>0.52</v>
          </cell>
          <cell r="V269">
            <v>0.47</v>
          </cell>
          <cell r="W269">
            <v>271</v>
          </cell>
          <cell r="X269">
            <v>262</v>
          </cell>
          <cell r="Y269"/>
          <cell r="Z269"/>
          <cell r="AA269">
            <v>29.2</v>
          </cell>
          <cell r="AB269">
            <v>32.200000000000003</v>
          </cell>
          <cell r="AC269"/>
          <cell r="AD269"/>
          <cell r="AE269">
            <v>0.96</v>
          </cell>
          <cell r="AF269">
            <v>1.3</v>
          </cell>
          <cell r="AG269"/>
          <cell r="AH269"/>
          <cell r="AI269">
            <v>9.8000000000000007</v>
          </cell>
          <cell r="AJ269">
            <v>18.8</v>
          </cell>
          <cell r="AK269"/>
          <cell r="AL269"/>
          <cell r="AM269">
            <v>43</v>
          </cell>
          <cell r="AN269">
            <v>38</v>
          </cell>
          <cell r="AO269"/>
          <cell r="AP269"/>
          <cell r="AQ269">
            <v>31</v>
          </cell>
          <cell r="AR269">
            <v>138</v>
          </cell>
          <cell r="AS269"/>
          <cell r="AT269"/>
          <cell r="AU269">
            <v>25</v>
          </cell>
          <cell r="AV269">
            <v>119</v>
          </cell>
          <cell r="AW269"/>
          <cell r="AX269"/>
          <cell r="AY269">
            <v>90.33</v>
          </cell>
          <cell r="AZ269">
            <v>110.69</v>
          </cell>
          <cell r="BA269"/>
          <cell r="BB269"/>
          <cell r="BC269">
            <v>86</v>
          </cell>
          <cell r="BD269">
            <v>61</v>
          </cell>
          <cell r="BE269"/>
          <cell r="BF269"/>
          <cell r="BG269">
            <v>5</v>
          </cell>
          <cell r="BH269">
            <v>4</v>
          </cell>
          <cell r="BI269"/>
          <cell r="BJ269"/>
        </row>
        <row r="270">
          <cell r="A270">
            <v>34983979</v>
          </cell>
          <cell r="B270">
            <v>1</v>
          </cell>
          <cell r="C270" t="str">
            <v>中肝切除，门静脉修补，肠粘连松解术。</v>
          </cell>
          <cell r="D270">
            <v>34983979</v>
          </cell>
          <cell r="E270">
            <v>1</v>
          </cell>
          <cell r="F270" t="str">
            <v>78</v>
          </cell>
          <cell r="G270" t="str">
            <v>1.肝脏肿瘤 ；2.脂肪肝；3.糖尿病 ；4.双肾囊肿 ；5.前列腺增生 。</v>
          </cell>
          <cell r="H270">
            <v>4</v>
          </cell>
          <cell r="I270" t="str">
            <v>170</v>
          </cell>
          <cell r="J270" t="str">
            <v>72</v>
          </cell>
          <cell r="K270">
            <v>0</v>
          </cell>
          <cell r="L270">
            <v>1</v>
          </cell>
          <cell r="M270">
            <v>0</v>
          </cell>
          <cell r="N270">
            <v>0</v>
          </cell>
          <cell r="O270">
            <v>0</v>
          </cell>
          <cell r="P270">
            <v>0</v>
          </cell>
          <cell r="Q270">
            <v>0</v>
          </cell>
          <cell r="R270">
            <v>0</v>
          </cell>
          <cell r="S270">
            <v>152</v>
          </cell>
          <cell r="T270">
            <v>87</v>
          </cell>
          <cell r="U270">
            <v>0.46</v>
          </cell>
          <cell r="V270">
            <v>0.27</v>
          </cell>
          <cell r="W270">
            <v>245</v>
          </cell>
          <cell r="X270">
            <v>131</v>
          </cell>
          <cell r="Y270"/>
          <cell r="Z270"/>
          <cell r="AA270">
            <v>27</v>
          </cell>
          <cell r="AB270">
            <v>34.1</v>
          </cell>
          <cell r="AC270"/>
          <cell r="AD270"/>
          <cell r="AE270">
            <v>1.05</v>
          </cell>
          <cell r="AF270">
            <v>1.47</v>
          </cell>
          <cell r="AG270"/>
          <cell r="AH270"/>
          <cell r="AI270">
            <v>17.100000000000001</v>
          </cell>
          <cell r="AJ270">
            <v>12.8</v>
          </cell>
          <cell r="AK270"/>
          <cell r="AL270"/>
          <cell r="AM270">
            <v>49.5</v>
          </cell>
          <cell r="AN270">
            <v>19.8</v>
          </cell>
          <cell r="AO270"/>
          <cell r="AP270"/>
          <cell r="AQ270">
            <v>68</v>
          </cell>
          <cell r="AR270">
            <v>89</v>
          </cell>
          <cell r="AS270"/>
          <cell r="AT270"/>
          <cell r="AU270">
            <v>125</v>
          </cell>
          <cell r="AV270">
            <v>162</v>
          </cell>
          <cell r="AW270"/>
          <cell r="AX270"/>
          <cell r="AY270">
            <v>95.76</v>
          </cell>
          <cell r="AZ270">
            <v>108.42</v>
          </cell>
          <cell r="BA270"/>
          <cell r="BB270"/>
          <cell r="BC270">
            <v>81</v>
          </cell>
          <cell r="BD270">
            <v>62</v>
          </cell>
          <cell r="BE270"/>
          <cell r="BF270"/>
          <cell r="BG270">
            <v>3.7</v>
          </cell>
          <cell r="BH270">
            <v>3.1</v>
          </cell>
          <cell r="BI270"/>
          <cell r="BJ270"/>
        </row>
        <row r="271">
          <cell r="A271">
            <v>999886</v>
          </cell>
          <cell r="B271">
            <v>2</v>
          </cell>
          <cell r="C271" t="str">
            <v>中肝切除+右侧肝癌局部切除+左侧肝癌局部切除+膈肌修补术</v>
          </cell>
          <cell r="D271">
            <v>999886</v>
          </cell>
          <cell r="E271">
            <v>2</v>
          </cell>
          <cell r="F271" t="str">
            <v>48</v>
          </cell>
          <cell r="G271" t="str">
            <v>1.恶性肿瘤维持性化学治疗；2.升结肠癌伴肝转移栓塞化疗术后肝转移切除术后（cT3N2M1a IV期  MMR未回）。</v>
          </cell>
          <cell r="H271">
            <v>4</v>
          </cell>
          <cell r="I271" t="str">
            <v>152</v>
          </cell>
          <cell r="J271" t="str">
            <v>50.5</v>
          </cell>
          <cell r="K271">
            <v>0</v>
          </cell>
          <cell r="L271">
            <v>0</v>
          </cell>
          <cell r="M271">
            <v>0</v>
          </cell>
          <cell r="N271">
            <v>0</v>
          </cell>
          <cell r="O271">
            <v>0</v>
          </cell>
          <cell r="P271">
            <v>0</v>
          </cell>
          <cell r="Q271">
            <v>0</v>
          </cell>
          <cell r="R271">
            <v>0</v>
          </cell>
          <cell r="S271">
            <v>114</v>
          </cell>
          <cell r="T271">
            <v>107</v>
          </cell>
          <cell r="U271">
            <v>0.39</v>
          </cell>
          <cell r="V271">
            <v>0.32</v>
          </cell>
          <cell r="W271">
            <v>275</v>
          </cell>
          <cell r="X271">
            <v>230</v>
          </cell>
          <cell r="Y271">
            <v>162</v>
          </cell>
          <cell r="Z271">
            <v>96</v>
          </cell>
          <cell r="AA271">
            <v>33.1</v>
          </cell>
          <cell r="AB271">
            <v>32.9</v>
          </cell>
          <cell r="AC271">
            <v>31.8</v>
          </cell>
          <cell r="AD271">
            <v>36.200000000000003</v>
          </cell>
          <cell r="AE271">
            <v>1.1299999999999999</v>
          </cell>
          <cell r="AF271">
            <v>1.57</v>
          </cell>
          <cell r="AG271">
            <v>1.54</v>
          </cell>
          <cell r="AH271">
            <v>1.58</v>
          </cell>
          <cell r="AI271">
            <v>10.8</v>
          </cell>
          <cell r="AJ271">
            <v>47.7</v>
          </cell>
          <cell r="AK271">
            <v>43.2</v>
          </cell>
          <cell r="AL271">
            <v>25.2</v>
          </cell>
          <cell r="AM271">
            <v>38.299999999999997</v>
          </cell>
          <cell r="AN271">
            <v>19.3</v>
          </cell>
          <cell r="AO271">
            <v>28</v>
          </cell>
          <cell r="AP271">
            <v>32.5</v>
          </cell>
          <cell r="AQ271">
            <v>29</v>
          </cell>
          <cell r="AR271">
            <v>667</v>
          </cell>
          <cell r="AS271">
            <v>794</v>
          </cell>
          <cell r="AT271">
            <v>336</v>
          </cell>
          <cell r="AU271">
            <v>49</v>
          </cell>
          <cell r="AV271">
            <v>1090</v>
          </cell>
          <cell r="AW271">
            <v>986</v>
          </cell>
          <cell r="AX271">
            <v>164</v>
          </cell>
          <cell r="AY271">
            <v>100.3</v>
          </cell>
          <cell r="AZ271">
            <v>103.18</v>
          </cell>
          <cell r="BA271">
            <v>109.93</v>
          </cell>
          <cell r="BB271">
            <v>129.86000000000001</v>
          </cell>
          <cell r="BC271">
            <v>60</v>
          </cell>
          <cell r="BD271">
            <v>56</v>
          </cell>
          <cell r="BE271">
            <v>48</v>
          </cell>
          <cell r="BF271">
            <v>32</v>
          </cell>
          <cell r="BG271">
            <v>4</v>
          </cell>
          <cell r="BH271">
            <v>4.5999999999999996</v>
          </cell>
          <cell r="BI271">
            <v>3.4</v>
          </cell>
          <cell r="BJ271">
            <v>2.6</v>
          </cell>
        </row>
        <row r="272">
          <cell r="A272">
            <v>7271283</v>
          </cell>
          <cell r="B272">
            <v>2</v>
          </cell>
          <cell r="C272" t="str">
            <v>中肝切除+左肝肝癌局部切除+肠粘连松解+肝癌射频消融术</v>
          </cell>
          <cell r="D272">
            <v>7271283</v>
          </cell>
          <cell r="E272">
            <v>1</v>
          </cell>
          <cell r="F272" t="str">
            <v>41</v>
          </cell>
          <cell r="G272" t="str">
            <v>1.转移性肝肿瘤：神经内分泌癌肝转移可能性大   2.高血压病2级 高危  3.肝转移性肿瘤射频消融术后  4.双肺结节：炎性？ 其他？</v>
          </cell>
          <cell r="H272">
            <v>4</v>
          </cell>
          <cell r="I272" t="str">
            <v>170</v>
          </cell>
          <cell r="J272" t="str">
            <v>67</v>
          </cell>
          <cell r="K272">
            <v>1</v>
          </cell>
          <cell r="L272">
            <v>0</v>
          </cell>
          <cell r="M272">
            <v>0</v>
          </cell>
          <cell r="N272">
            <v>0</v>
          </cell>
          <cell r="O272">
            <v>0</v>
          </cell>
          <cell r="P272">
            <v>0</v>
          </cell>
          <cell r="Q272">
            <v>0</v>
          </cell>
          <cell r="R272">
            <v>0</v>
          </cell>
          <cell r="S272">
            <v>136</v>
          </cell>
          <cell r="T272">
            <v>115</v>
          </cell>
          <cell r="U272">
            <v>0.43</v>
          </cell>
          <cell r="V272">
            <v>0.35</v>
          </cell>
          <cell r="W272">
            <v>117</v>
          </cell>
          <cell r="X272">
            <v>118</v>
          </cell>
          <cell r="Y272">
            <v>97</v>
          </cell>
          <cell r="Z272">
            <v>90</v>
          </cell>
          <cell r="AA272">
            <v>30.5</v>
          </cell>
          <cell r="AB272">
            <v>29.3</v>
          </cell>
          <cell r="AC272">
            <v>29.9</v>
          </cell>
          <cell r="AD272">
            <v>33.299999999999997</v>
          </cell>
          <cell r="AE272">
            <v>1.1200000000000001</v>
          </cell>
          <cell r="AF272">
            <v>1.1100000000000001</v>
          </cell>
          <cell r="AG272">
            <v>1.08</v>
          </cell>
          <cell r="AH272">
            <v>1.1100000000000001</v>
          </cell>
          <cell r="AI272">
            <v>10.7</v>
          </cell>
          <cell r="AJ272">
            <v>62.6</v>
          </cell>
          <cell r="AK272">
            <v>41.6</v>
          </cell>
          <cell r="AL272">
            <v>36.9</v>
          </cell>
          <cell r="AM272">
            <v>41.4</v>
          </cell>
          <cell r="AN272">
            <v>28.4</v>
          </cell>
          <cell r="AO272">
            <v>28.9</v>
          </cell>
          <cell r="AP272">
            <v>28.9</v>
          </cell>
          <cell r="AQ272">
            <v>26</v>
          </cell>
          <cell r="AR272">
            <v>547</v>
          </cell>
          <cell r="AS272">
            <v>446</v>
          </cell>
          <cell r="AT272">
            <v>314</v>
          </cell>
          <cell r="AU272">
            <v>22</v>
          </cell>
          <cell r="AV272">
            <v>585</v>
          </cell>
          <cell r="AW272">
            <v>341</v>
          </cell>
          <cell r="AX272">
            <v>196</v>
          </cell>
          <cell r="AY272">
            <v>51.48</v>
          </cell>
          <cell r="AZ272">
            <v>41.48</v>
          </cell>
          <cell r="BA272">
            <v>53.42</v>
          </cell>
          <cell r="BB272">
            <v>62.03</v>
          </cell>
          <cell r="BC272">
            <v>133</v>
          </cell>
          <cell r="BD272">
            <v>159</v>
          </cell>
          <cell r="BE272">
            <v>129</v>
          </cell>
          <cell r="BF272">
            <v>114</v>
          </cell>
          <cell r="BG272">
            <v>0.5</v>
          </cell>
          <cell r="BH272">
            <v>8.9</v>
          </cell>
          <cell r="BI272">
            <v>8.9</v>
          </cell>
          <cell r="BJ272">
            <v>7</v>
          </cell>
        </row>
        <row r="273">
          <cell r="A273">
            <v>15433415</v>
          </cell>
          <cell r="B273">
            <v>2</v>
          </cell>
          <cell r="C273" t="str">
            <v>复杂右半肝切除+门静脉、腔静脉修补+肠粘连松解</v>
          </cell>
          <cell r="D273">
            <v>15433415</v>
          </cell>
          <cell r="E273">
            <v>1</v>
          </cell>
          <cell r="F273" t="str">
            <v>64</v>
          </cell>
          <cell r="G273" t="str">
            <v>1.双肺转移瘤、2.肝癌术后肝内转移、3.肝癌术后复发、腹腔内转移（ⅣB期）、4.双肺感染 5.第7颈椎转移瘤、6.新型冠状病毒肺炎 （重型）、7.低钠血症、8.低蛋白血症、9.慢性乙肝（复诊）、10.肝硬化、11.门脉高压、12.重度贫血</v>
          </cell>
          <cell r="H273">
            <v>4</v>
          </cell>
          <cell r="I273" t="str">
            <v>162</v>
          </cell>
          <cell r="J273" t="str">
            <v>58</v>
          </cell>
          <cell r="K273">
            <v>0</v>
          </cell>
          <cell r="L273">
            <v>0</v>
          </cell>
          <cell r="M273">
            <v>0</v>
          </cell>
          <cell r="N273">
            <v>0</v>
          </cell>
          <cell r="O273">
            <v>0</v>
          </cell>
          <cell r="P273">
            <v>1</v>
          </cell>
          <cell r="Q273">
            <v>0</v>
          </cell>
          <cell r="R273">
            <v>1</v>
          </cell>
          <cell r="S273">
            <v>132</v>
          </cell>
          <cell r="T273">
            <v>111</v>
          </cell>
          <cell r="U273">
            <v>0.43</v>
          </cell>
          <cell r="V273">
            <v>0.35</v>
          </cell>
          <cell r="W273">
            <v>150</v>
          </cell>
          <cell r="X273">
            <v>130</v>
          </cell>
          <cell r="Y273">
            <v>133</v>
          </cell>
          <cell r="Z273">
            <v>116</v>
          </cell>
          <cell r="AA273">
            <v>27.1</v>
          </cell>
          <cell r="AB273">
            <v>30.2</v>
          </cell>
          <cell r="AC273">
            <v>31</v>
          </cell>
          <cell r="AD273">
            <v>32</v>
          </cell>
          <cell r="AE273">
            <v>0.95</v>
          </cell>
          <cell r="AF273">
            <v>1.1200000000000001</v>
          </cell>
          <cell r="AG273">
            <v>1.1000000000000001</v>
          </cell>
          <cell r="AH273">
            <v>1.0900000000000001</v>
          </cell>
          <cell r="AI273">
            <v>19.5</v>
          </cell>
          <cell r="AJ273">
            <v>25.1</v>
          </cell>
          <cell r="AK273">
            <v>20.7</v>
          </cell>
          <cell r="AL273">
            <v>20</v>
          </cell>
          <cell r="AM273">
            <v>38.299999999999997</v>
          </cell>
          <cell r="AN273">
            <v>27</v>
          </cell>
          <cell r="AO273">
            <v>34.299999999999997</v>
          </cell>
          <cell r="AP273">
            <v>37.1</v>
          </cell>
          <cell r="AQ273">
            <v>36</v>
          </cell>
          <cell r="AR273">
            <v>56</v>
          </cell>
          <cell r="AS273">
            <v>62</v>
          </cell>
          <cell r="AT273">
            <v>56</v>
          </cell>
          <cell r="AU273">
            <v>32</v>
          </cell>
          <cell r="AV273">
            <v>103</v>
          </cell>
          <cell r="AW273">
            <v>81</v>
          </cell>
          <cell r="AX273">
            <v>56</v>
          </cell>
          <cell r="AY273">
            <v>103.87</v>
          </cell>
          <cell r="AZ273">
            <v>104.48</v>
          </cell>
          <cell r="BA273">
            <v>90.97</v>
          </cell>
          <cell r="BB273">
            <v>105.11</v>
          </cell>
          <cell r="BC273">
            <v>70</v>
          </cell>
          <cell r="BD273">
            <v>69</v>
          </cell>
          <cell r="BE273">
            <v>85</v>
          </cell>
          <cell r="BF273">
            <v>68</v>
          </cell>
          <cell r="BG273">
            <v>4</v>
          </cell>
          <cell r="BH273">
            <v>2.9</v>
          </cell>
          <cell r="BI273">
            <v>4.3</v>
          </cell>
          <cell r="BJ273">
            <v>3.2</v>
          </cell>
        </row>
        <row r="274">
          <cell r="A274">
            <v>15978449</v>
          </cell>
          <cell r="B274">
            <v>2</v>
          </cell>
          <cell r="C274" t="str">
            <v>右半肝切除+左内叶肝癌局部切除+下腔静脉修补+胆囊切除+小肠浆膜修补+肠粘连松解术</v>
          </cell>
          <cell r="D274">
            <v>15978449</v>
          </cell>
          <cell r="E274">
            <v>1</v>
          </cell>
          <cell r="F274" t="str">
            <v>41</v>
          </cell>
          <cell r="G274" t="str">
            <v>肝癌切除术后复发  肝癌介入术后  肝癌射频消融术后  慢性乙型病毒性肝炎（复治）  慢性乙肝后肝硬化                                ,肝占位性病变</v>
          </cell>
          <cell r="H274">
            <v>4</v>
          </cell>
          <cell r="I274" t="str">
            <v>161</v>
          </cell>
          <cell r="J274" t="str">
            <v>85</v>
          </cell>
          <cell r="K274">
            <v>0</v>
          </cell>
          <cell r="L274">
            <v>0</v>
          </cell>
          <cell r="M274">
            <v>0</v>
          </cell>
          <cell r="N274">
            <v>0</v>
          </cell>
          <cell r="O274">
            <v>0</v>
          </cell>
          <cell r="P274">
            <v>1</v>
          </cell>
          <cell r="Q274">
            <v>0</v>
          </cell>
          <cell r="R274">
            <v>1</v>
          </cell>
          <cell r="S274">
            <v>93</v>
          </cell>
          <cell r="T274">
            <v>93</v>
          </cell>
          <cell r="U274">
            <v>0.3</v>
          </cell>
          <cell r="V274">
            <v>0.28999999999999998</v>
          </cell>
          <cell r="W274">
            <v>101</v>
          </cell>
          <cell r="X274">
            <v>70</v>
          </cell>
          <cell r="Y274">
            <v>47</v>
          </cell>
          <cell r="Z274"/>
          <cell r="AA274">
            <v>26.8</v>
          </cell>
          <cell r="AB274">
            <v>29.9</v>
          </cell>
          <cell r="AC274">
            <v>29.6</v>
          </cell>
          <cell r="AD274"/>
          <cell r="AE274">
            <v>1.1299999999999999</v>
          </cell>
          <cell r="AF274">
            <v>1.41</v>
          </cell>
          <cell r="AG274">
            <v>1.32</v>
          </cell>
          <cell r="AH274"/>
          <cell r="AI274">
            <v>10</v>
          </cell>
          <cell r="AJ274">
            <v>48</v>
          </cell>
          <cell r="AK274">
            <v>42.9</v>
          </cell>
          <cell r="AL274"/>
          <cell r="AM274">
            <v>37.799999999999997</v>
          </cell>
          <cell r="AN274">
            <v>27.6</v>
          </cell>
          <cell r="AO274">
            <v>33.4</v>
          </cell>
          <cell r="AP274"/>
          <cell r="AQ274">
            <v>24</v>
          </cell>
          <cell r="AR274">
            <v>782</v>
          </cell>
          <cell r="AS274">
            <v>737</v>
          </cell>
          <cell r="AT274"/>
          <cell r="AU274">
            <v>43</v>
          </cell>
          <cell r="AV274">
            <v>936</v>
          </cell>
          <cell r="AW274">
            <v>549</v>
          </cell>
          <cell r="AX274"/>
          <cell r="AY274">
            <v>132.15</v>
          </cell>
          <cell r="AZ274">
            <v>113.34</v>
          </cell>
          <cell r="BA274">
            <v>125.58</v>
          </cell>
          <cell r="BB274"/>
          <cell r="BC274">
            <v>53</v>
          </cell>
          <cell r="BD274">
            <v>77</v>
          </cell>
          <cell r="BE274">
            <v>60</v>
          </cell>
          <cell r="BF274"/>
          <cell r="BG274">
            <v>3.4</v>
          </cell>
          <cell r="BH274">
            <v>4.7</v>
          </cell>
          <cell r="BI274">
            <v>3.3</v>
          </cell>
          <cell r="BJ274"/>
        </row>
        <row r="275">
          <cell r="A275">
            <v>16075240</v>
          </cell>
          <cell r="B275">
            <v>2</v>
          </cell>
          <cell r="C275" t="str">
            <v>右半肝切除+肠粘连松解+右侧肾上腺切除+右侧膈肌部分切除修补术+腔静脉成形+门静脉修补术</v>
          </cell>
          <cell r="D275">
            <v>16075240</v>
          </cell>
          <cell r="E275">
            <v>2</v>
          </cell>
          <cell r="F275" t="str">
            <v>62</v>
          </cell>
          <cell r="G275" t="str">
            <v>结肠腺癌术后伴肝转移  肝转移癌术后  胆囊切除术后                                    ,结肠恶性肿瘤</v>
          </cell>
          <cell r="H275">
            <v>4</v>
          </cell>
          <cell r="I275" t="str">
            <v>152</v>
          </cell>
          <cell r="J275" t="str">
            <v>42.5</v>
          </cell>
          <cell r="K275">
            <v>0</v>
          </cell>
          <cell r="L275">
            <v>0</v>
          </cell>
          <cell r="M275">
            <v>0</v>
          </cell>
          <cell r="N275">
            <v>0</v>
          </cell>
          <cell r="O275">
            <v>0</v>
          </cell>
          <cell r="P275">
            <v>0</v>
          </cell>
          <cell r="Q275">
            <v>0</v>
          </cell>
          <cell r="R275">
            <v>0</v>
          </cell>
          <cell r="S275">
            <v>121</v>
          </cell>
          <cell r="T275">
            <v>90</v>
          </cell>
          <cell r="U275">
            <v>0.4</v>
          </cell>
          <cell r="V275">
            <v>0.33</v>
          </cell>
          <cell r="W275">
            <v>93</v>
          </cell>
          <cell r="X275">
            <v>43</v>
          </cell>
          <cell r="Y275">
            <v>62</v>
          </cell>
          <cell r="Z275">
            <v>61</v>
          </cell>
          <cell r="AA275">
            <v>30.1</v>
          </cell>
          <cell r="AB275">
            <v>35.6</v>
          </cell>
          <cell r="AC275">
            <v>32.200000000000003</v>
          </cell>
          <cell r="AD275"/>
          <cell r="AE275">
            <v>0.88</v>
          </cell>
          <cell r="AF275">
            <v>1.24</v>
          </cell>
          <cell r="AG275">
            <v>1.2</v>
          </cell>
          <cell r="AH275"/>
          <cell r="AI275">
            <v>15</v>
          </cell>
          <cell r="AJ275">
            <v>32.200000000000003</v>
          </cell>
          <cell r="AK275">
            <v>28.9</v>
          </cell>
          <cell r="AL275">
            <v>24.4</v>
          </cell>
          <cell r="AM275">
            <v>38.4</v>
          </cell>
          <cell r="AN275">
            <v>25.5</v>
          </cell>
          <cell r="AO275">
            <v>30.6</v>
          </cell>
          <cell r="AP275">
            <v>36.799999999999997</v>
          </cell>
          <cell r="AQ275">
            <v>92</v>
          </cell>
          <cell r="AR275">
            <v>181</v>
          </cell>
          <cell r="AS275">
            <v>152</v>
          </cell>
          <cell r="AT275">
            <v>147</v>
          </cell>
          <cell r="AU275">
            <v>26</v>
          </cell>
          <cell r="AV275">
            <v>141</v>
          </cell>
          <cell r="AW275">
            <v>215</v>
          </cell>
          <cell r="AX275">
            <v>147</v>
          </cell>
          <cell r="AY275">
            <v>90.7</v>
          </cell>
          <cell r="AZ275">
            <v>95.44</v>
          </cell>
          <cell r="BA275">
            <v>92.45</v>
          </cell>
          <cell r="BB275">
            <v>97.63</v>
          </cell>
          <cell r="BC275">
            <v>60</v>
          </cell>
          <cell r="BD275">
            <v>63</v>
          </cell>
          <cell r="BE275">
            <v>63</v>
          </cell>
          <cell r="BF275">
            <v>56</v>
          </cell>
          <cell r="BG275">
            <v>3.8</v>
          </cell>
          <cell r="BH275">
            <v>7.9</v>
          </cell>
          <cell r="BI275">
            <v>5</v>
          </cell>
          <cell r="BJ275">
            <v>4.7</v>
          </cell>
        </row>
        <row r="276">
          <cell r="A276">
            <v>16111149</v>
          </cell>
          <cell r="B276">
            <v>2</v>
          </cell>
          <cell r="C276" t="str">
            <v>右半肝切除+胆囊切除+腔静脉修补+粘连松解术</v>
          </cell>
          <cell r="D276">
            <v>16111149</v>
          </cell>
          <cell r="E276">
            <v>1</v>
          </cell>
          <cell r="F276" t="str">
            <v>54</v>
          </cell>
          <cell r="G276" t="str">
            <v>直肠癌肝转移  肝脏肿瘤切除术后  低蛋白血症  中度贫血                                  ,肝占位性病变</v>
          </cell>
          <cell r="H276">
            <v>4</v>
          </cell>
          <cell r="I276" t="str">
            <v>168</v>
          </cell>
          <cell r="J276" t="str">
            <v>69</v>
          </cell>
          <cell r="K276">
            <v>0</v>
          </cell>
          <cell r="L276">
            <v>0</v>
          </cell>
          <cell r="M276">
            <v>0</v>
          </cell>
          <cell r="N276">
            <v>0</v>
          </cell>
          <cell r="O276">
            <v>0</v>
          </cell>
          <cell r="P276">
            <v>0</v>
          </cell>
          <cell r="Q276">
            <v>0</v>
          </cell>
          <cell r="R276">
            <v>0</v>
          </cell>
          <cell r="S276">
            <v>102</v>
          </cell>
          <cell r="T276">
            <v>93</v>
          </cell>
          <cell r="U276">
            <v>0.33</v>
          </cell>
          <cell r="V276">
            <v>0.28999999999999998</v>
          </cell>
          <cell r="W276">
            <v>267</v>
          </cell>
          <cell r="X276">
            <v>48</v>
          </cell>
          <cell r="Y276">
            <v>48</v>
          </cell>
          <cell r="Z276">
            <v>98</v>
          </cell>
          <cell r="AA276">
            <v>27.5</v>
          </cell>
          <cell r="AB276">
            <v>75.2</v>
          </cell>
          <cell r="AC276">
            <v>39.9</v>
          </cell>
          <cell r="AD276">
            <v>37</v>
          </cell>
          <cell r="AE276">
            <v>1.1200000000000001</v>
          </cell>
          <cell r="AF276">
            <v>2.99</v>
          </cell>
          <cell r="AG276">
            <v>1.68</v>
          </cell>
          <cell r="AH276">
            <v>1.48</v>
          </cell>
          <cell r="AI276">
            <v>10.7</v>
          </cell>
          <cell r="AJ276">
            <v>56.4</v>
          </cell>
          <cell r="AK276">
            <v>107.6</v>
          </cell>
          <cell r="AL276">
            <v>93.7</v>
          </cell>
          <cell r="AM276">
            <v>36.5</v>
          </cell>
          <cell r="AN276">
            <v>30.5</v>
          </cell>
          <cell r="AO276">
            <v>35.1</v>
          </cell>
          <cell r="AP276">
            <v>39.200000000000003</v>
          </cell>
          <cell r="AQ276">
            <v>8</v>
          </cell>
          <cell r="AR276">
            <v>353</v>
          </cell>
          <cell r="AS276">
            <v>307</v>
          </cell>
          <cell r="AT276">
            <v>310</v>
          </cell>
          <cell r="AU276">
            <v>35</v>
          </cell>
          <cell r="AV276">
            <v>1093</v>
          </cell>
          <cell r="AW276">
            <v>1011</v>
          </cell>
          <cell r="AX276">
            <v>724</v>
          </cell>
          <cell r="AY276">
            <v>107.91</v>
          </cell>
          <cell r="AZ276">
            <v>99.7</v>
          </cell>
          <cell r="BA276">
            <v>105.16</v>
          </cell>
          <cell r="BB276">
            <v>105.16</v>
          </cell>
          <cell r="BC276">
            <v>49</v>
          </cell>
          <cell r="BD276">
            <v>62</v>
          </cell>
          <cell r="BE276">
            <v>53</v>
          </cell>
          <cell r="BF276">
            <v>53</v>
          </cell>
          <cell r="BG276">
            <v>2.9</v>
          </cell>
          <cell r="BH276">
            <v>2.7</v>
          </cell>
          <cell r="BI276">
            <v>4.3</v>
          </cell>
          <cell r="BJ276">
            <v>4</v>
          </cell>
        </row>
        <row r="277">
          <cell r="A277">
            <v>18150355</v>
          </cell>
          <cell r="B277">
            <v>2</v>
          </cell>
          <cell r="C277" t="str">
            <v>右半肝切除，腔静脉修补术，膈肌修补术，肠粘连松解术。</v>
          </cell>
          <cell r="D277">
            <v>18150355</v>
          </cell>
          <cell r="E277">
            <v>2</v>
          </cell>
          <cell r="F277" t="str">
            <v>60</v>
          </cell>
          <cell r="G277" t="str">
            <v>1.直肠下段腺癌术后放化疗后肝转移术后化疗后新发肝转移射频消融术后复发（pMMR, MSS型，RASRAF野生型 ) 2.血小板假性减少</v>
          </cell>
          <cell r="H277">
            <v>4</v>
          </cell>
          <cell r="I277" t="str">
            <v>152</v>
          </cell>
          <cell r="J277" t="str">
            <v>40.5</v>
          </cell>
          <cell r="K277">
            <v>0</v>
          </cell>
          <cell r="L277">
            <v>0</v>
          </cell>
          <cell r="M277">
            <v>0</v>
          </cell>
          <cell r="N277">
            <v>0</v>
          </cell>
          <cell r="O277">
            <v>0</v>
          </cell>
          <cell r="P277">
            <v>0</v>
          </cell>
          <cell r="Q277">
            <v>0</v>
          </cell>
          <cell r="R277">
            <v>0</v>
          </cell>
          <cell r="S277">
            <v>154</v>
          </cell>
          <cell r="T277">
            <v>120</v>
          </cell>
          <cell r="U277">
            <v>0.46</v>
          </cell>
          <cell r="V277">
            <v>0.36</v>
          </cell>
          <cell r="W277">
            <v>126</v>
          </cell>
          <cell r="X277">
            <v>102</v>
          </cell>
          <cell r="Y277"/>
          <cell r="Z277">
            <v>74</v>
          </cell>
          <cell r="AA277">
            <v>32.700000000000003</v>
          </cell>
          <cell r="AB277">
            <v>33.9</v>
          </cell>
          <cell r="AC277"/>
          <cell r="AD277"/>
          <cell r="AE277">
            <v>1.07</v>
          </cell>
          <cell r="AF277">
            <v>1.23</v>
          </cell>
          <cell r="AG277"/>
          <cell r="AH277"/>
          <cell r="AI277">
            <v>8.6</v>
          </cell>
          <cell r="AJ277">
            <v>14.4</v>
          </cell>
          <cell r="AK277"/>
          <cell r="AL277">
            <v>18.2</v>
          </cell>
          <cell r="AM277">
            <v>45.6</v>
          </cell>
          <cell r="AN277">
            <v>27.5</v>
          </cell>
          <cell r="AO277"/>
          <cell r="AP277">
            <v>38.700000000000003</v>
          </cell>
          <cell r="AQ277">
            <v>56</v>
          </cell>
          <cell r="AR277">
            <v>189</v>
          </cell>
          <cell r="AS277"/>
          <cell r="AT277">
            <v>136</v>
          </cell>
          <cell r="AU277">
            <v>74</v>
          </cell>
          <cell r="AV277">
            <v>274</v>
          </cell>
          <cell r="AW277"/>
          <cell r="AX277">
            <v>85</v>
          </cell>
          <cell r="AY277">
            <v>55.1</v>
          </cell>
          <cell r="AZ277">
            <v>57.89</v>
          </cell>
          <cell r="BA277"/>
          <cell r="BB277">
            <v>60.31</v>
          </cell>
          <cell r="BC277">
            <v>125</v>
          </cell>
          <cell r="BD277">
            <v>120</v>
          </cell>
          <cell r="BE277"/>
          <cell r="BF277">
            <v>116</v>
          </cell>
          <cell r="BG277">
            <v>5.6</v>
          </cell>
          <cell r="BH277">
            <v>6.1</v>
          </cell>
          <cell r="BI277"/>
          <cell r="BJ277">
            <v>3.9</v>
          </cell>
        </row>
        <row r="278">
          <cell r="A278">
            <v>19324158</v>
          </cell>
          <cell r="B278">
            <v>2</v>
          </cell>
          <cell r="C278" t="str">
            <v>中肝切除+左侧肝癌局部切除+膈肌修补</v>
          </cell>
          <cell r="D278">
            <v>19324158</v>
          </cell>
          <cell r="E278">
            <v>1</v>
          </cell>
          <cell r="F278" t="str">
            <v>72</v>
          </cell>
          <cell r="G278" t="str">
            <v>肝细胞癌  肝囊肿  肾囊肿  慢性乙型病毒性肝炎（复治）  高血压  梅毒                              ,肝占位性病变,肝细胞癌,肝囊肿,单纯性肾囊肿,慢性乙型病毒性肝炎，不伴有δ因子,高血压1级,梅毒个人史</v>
          </cell>
          <cell r="H278">
            <v>4</v>
          </cell>
          <cell r="I278" t="str">
            <v>162</v>
          </cell>
          <cell r="J278" t="str">
            <v>63</v>
          </cell>
          <cell r="K278">
            <v>1</v>
          </cell>
          <cell r="L278">
            <v>0</v>
          </cell>
          <cell r="M278">
            <v>0</v>
          </cell>
          <cell r="N278">
            <v>0</v>
          </cell>
          <cell r="O278">
            <v>0</v>
          </cell>
          <cell r="P278">
            <v>1</v>
          </cell>
          <cell r="Q278">
            <v>0</v>
          </cell>
          <cell r="R278">
            <v>0</v>
          </cell>
          <cell r="S278">
            <v>142</v>
          </cell>
          <cell r="T278">
            <v>126</v>
          </cell>
          <cell r="U278">
            <v>0.45</v>
          </cell>
          <cell r="V278">
            <v>0.4</v>
          </cell>
          <cell r="W278">
            <v>145</v>
          </cell>
          <cell r="X278">
            <v>135</v>
          </cell>
          <cell r="Y278"/>
          <cell r="Z278">
            <v>138</v>
          </cell>
          <cell r="AA278">
            <v>27.9</v>
          </cell>
          <cell r="AB278">
            <v>27</v>
          </cell>
          <cell r="AC278"/>
          <cell r="AD278">
            <v>30.3</v>
          </cell>
          <cell r="AE278">
            <v>1.07</v>
          </cell>
          <cell r="AF278">
            <v>1.0900000000000001</v>
          </cell>
          <cell r="AG278"/>
          <cell r="AH278">
            <v>1.08</v>
          </cell>
          <cell r="AI278">
            <v>15.9</v>
          </cell>
          <cell r="AJ278">
            <v>17.2</v>
          </cell>
          <cell r="AK278"/>
          <cell r="AL278">
            <v>35.299999999999997</v>
          </cell>
          <cell r="AM278">
            <v>41.2</v>
          </cell>
          <cell r="AN278">
            <v>29.2</v>
          </cell>
          <cell r="AO278"/>
          <cell r="AP278">
            <v>39</v>
          </cell>
          <cell r="AQ278">
            <v>17</v>
          </cell>
          <cell r="AR278">
            <v>168</v>
          </cell>
          <cell r="AS278"/>
          <cell r="AT278">
            <v>283</v>
          </cell>
          <cell r="AU278">
            <v>23</v>
          </cell>
          <cell r="AV278">
            <v>153</v>
          </cell>
          <cell r="AW278"/>
          <cell r="AX278">
            <v>117</v>
          </cell>
          <cell r="AY278">
            <v>95.18</v>
          </cell>
          <cell r="AZ278">
            <v>97.62</v>
          </cell>
          <cell r="BA278"/>
          <cell r="BB278">
            <v>95.77</v>
          </cell>
          <cell r="BC278">
            <v>67</v>
          </cell>
          <cell r="BD278">
            <v>63</v>
          </cell>
          <cell r="BE278"/>
          <cell r="BF278">
            <v>66</v>
          </cell>
          <cell r="BG278">
            <v>4.7</v>
          </cell>
          <cell r="BH278">
            <v>3</v>
          </cell>
          <cell r="BI278"/>
          <cell r="BJ278">
            <v>3.2</v>
          </cell>
        </row>
        <row r="279">
          <cell r="A279">
            <v>19324158</v>
          </cell>
          <cell r="B279">
            <v>2</v>
          </cell>
          <cell r="C279" t="str">
            <v>肝S7切除术，肠粘连松解术</v>
          </cell>
          <cell r="D279">
            <v>19324158</v>
          </cell>
          <cell r="E279">
            <v>1</v>
          </cell>
          <cell r="F279" t="str">
            <v>68</v>
          </cell>
          <cell r="G279" t="str">
            <v>肝细胞癌  肝囊肿  肾囊肿  慢性乙型病毒性肝炎（复治）  高血压  梅毒                              ,肝占位性病变,肝细胞癌,肝囊肿,单纯性肾囊肿,慢性乙型病毒性肝炎，不伴有δ因子,高血压1级,梅毒个人史</v>
          </cell>
          <cell r="H279">
            <v>4</v>
          </cell>
          <cell r="I279" t="str">
            <v>162</v>
          </cell>
          <cell r="J279" t="str">
            <v>63</v>
          </cell>
          <cell r="K279">
            <v>1</v>
          </cell>
          <cell r="L279">
            <v>0</v>
          </cell>
          <cell r="M279">
            <v>0</v>
          </cell>
          <cell r="N279">
            <v>0</v>
          </cell>
          <cell r="O279">
            <v>0</v>
          </cell>
          <cell r="P279">
            <v>1</v>
          </cell>
          <cell r="Q279">
            <v>0</v>
          </cell>
          <cell r="R279">
            <v>0</v>
          </cell>
          <cell r="S279">
            <v>116</v>
          </cell>
          <cell r="T279">
            <v>103</v>
          </cell>
          <cell r="U279">
            <v>0.35</v>
          </cell>
          <cell r="V279">
            <v>0.32</v>
          </cell>
          <cell r="W279">
            <v>198</v>
          </cell>
          <cell r="X279">
            <v>173</v>
          </cell>
          <cell r="Y279"/>
          <cell r="Z279">
            <v>125</v>
          </cell>
          <cell r="AA279">
            <v>25.3</v>
          </cell>
          <cell r="AB279"/>
          <cell r="AC279"/>
          <cell r="AD279"/>
          <cell r="AE279">
            <v>0.95</v>
          </cell>
          <cell r="AF279"/>
          <cell r="AG279"/>
          <cell r="AH279"/>
          <cell r="AI279">
            <v>15.2</v>
          </cell>
          <cell r="AJ279">
            <v>17.7</v>
          </cell>
          <cell r="AK279"/>
          <cell r="AL279">
            <v>35.9</v>
          </cell>
          <cell r="AM279">
            <v>38.700000000000003</v>
          </cell>
          <cell r="AN279">
            <v>31.4</v>
          </cell>
          <cell r="AO279"/>
          <cell r="AP279">
            <v>25.9</v>
          </cell>
          <cell r="AQ279">
            <v>24</v>
          </cell>
          <cell r="AR279">
            <v>173</v>
          </cell>
          <cell r="AS279"/>
          <cell r="AT279">
            <v>248</v>
          </cell>
          <cell r="AU279">
            <v>26</v>
          </cell>
          <cell r="AV279">
            <v>183</v>
          </cell>
          <cell r="AW279"/>
          <cell r="AX279">
            <v>125</v>
          </cell>
          <cell r="AY279">
            <v>93.29</v>
          </cell>
          <cell r="AZ279">
            <v>98.7</v>
          </cell>
          <cell r="BA279"/>
          <cell r="BB279">
            <v>104.92</v>
          </cell>
          <cell r="BC279">
            <v>64</v>
          </cell>
          <cell r="BD279">
            <v>59</v>
          </cell>
          <cell r="BE279"/>
          <cell r="BF279">
            <v>49</v>
          </cell>
          <cell r="BG279">
            <v>5</v>
          </cell>
          <cell r="BH279">
            <v>3.5</v>
          </cell>
          <cell r="BI279"/>
          <cell r="BJ279">
            <v>2.4</v>
          </cell>
        </row>
        <row r="280">
          <cell r="A280">
            <v>19518486</v>
          </cell>
          <cell r="B280">
            <v>2</v>
          </cell>
          <cell r="C280" t="str">
            <v>右半肝切除+肠粘连松解+门静脉修补+腔静脉修补+右肾筋膜清扫切除术</v>
          </cell>
          <cell r="D280">
            <v>19518486</v>
          </cell>
          <cell r="E280">
            <v>1</v>
          </cell>
          <cell r="F280" t="str">
            <v>61</v>
          </cell>
          <cell r="G280" t="str">
            <v>肝癌术后复发（侵及右肾筋膜）  高血压3级（很高危）  2型糖尿病  肝囊肿  肾囊肿  低蛋白血症                              ,肝占位性病变</v>
          </cell>
          <cell r="H280">
            <v>4</v>
          </cell>
          <cell r="I280" t="str">
            <v>171</v>
          </cell>
          <cell r="J280" t="str">
            <v>84</v>
          </cell>
          <cell r="K280">
            <v>1</v>
          </cell>
          <cell r="L280">
            <v>1</v>
          </cell>
          <cell r="M280">
            <v>0</v>
          </cell>
          <cell r="N280">
            <v>0</v>
          </cell>
          <cell r="O280">
            <v>0</v>
          </cell>
          <cell r="P280">
            <v>0</v>
          </cell>
          <cell r="Q280">
            <v>0</v>
          </cell>
          <cell r="R280">
            <v>0</v>
          </cell>
          <cell r="S280">
            <v>96</v>
          </cell>
          <cell r="T280">
            <v>93</v>
          </cell>
          <cell r="U280">
            <v>0.32</v>
          </cell>
          <cell r="V280">
            <v>0.28999999999999998</v>
          </cell>
          <cell r="W280">
            <v>499</v>
          </cell>
          <cell r="X280">
            <v>342</v>
          </cell>
          <cell r="Y280"/>
          <cell r="Z280">
            <v>323</v>
          </cell>
          <cell r="AA280">
            <v>25.3</v>
          </cell>
          <cell r="AB280">
            <v>24.6</v>
          </cell>
          <cell r="AC280"/>
          <cell r="AD280">
            <v>26.2</v>
          </cell>
          <cell r="AE280">
            <v>0.96</v>
          </cell>
          <cell r="AF280">
            <v>1.01</v>
          </cell>
          <cell r="AG280"/>
          <cell r="AH280">
            <v>0.97</v>
          </cell>
          <cell r="AI280">
            <v>70</v>
          </cell>
          <cell r="AJ280">
            <v>94.6</v>
          </cell>
          <cell r="AK280"/>
          <cell r="AL280">
            <v>65.7</v>
          </cell>
          <cell r="AM280">
            <v>39.700000000000003</v>
          </cell>
          <cell r="AN280">
            <v>27.2</v>
          </cell>
          <cell r="AO280"/>
          <cell r="AP280">
            <v>37.4</v>
          </cell>
          <cell r="AQ280">
            <v>163</v>
          </cell>
          <cell r="AR280">
            <v>350</v>
          </cell>
          <cell r="AS280"/>
          <cell r="AT280">
            <v>151</v>
          </cell>
          <cell r="AU280">
            <v>59</v>
          </cell>
          <cell r="AV280">
            <v>233</v>
          </cell>
          <cell r="AW280"/>
          <cell r="AX280">
            <v>50</v>
          </cell>
          <cell r="AY280">
            <v>116.57</v>
          </cell>
          <cell r="AZ280">
            <v>115.73</v>
          </cell>
          <cell r="BA280"/>
          <cell r="BB280">
            <v>126.62</v>
          </cell>
          <cell r="BC280">
            <v>45</v>
          </cell>
          <cell r="BD280">
            <v>46</v>
          </cell>
          <cell r="BE280"/>
          <cell r="BF280">
            <v>35</v>
          </cell>
          <cell r="BG280">
            <v>3.9</v>
          </cell>
          <cell r="BH280">
            <v>2.5</v>
          </cell>
          <cell r="BI280"/>
          <cell r="BJ280">
            <v>2.5</v>
          </cell>
        </row>
        <row r="281">
          <cell r="A281">
            <v>20609405</v>
          </cell>
          <cell r="B281">
            <v>2</v>
          </cell>
          <cell r="C281" t="str">
            <v>右复杂肝癌切除，中肝切除，胆囊切除，肝癌射频消融术。</v>
          </cell>
          <cell r="D281">
            <v>20609405</v>
          </cell>
          <cell r="E281">
            <v>1</v>
          </cell>
          <cell r="F281" t="str">
            <v>59</v>
          </cell>
          <cell r="G281" t="str">
            <v>1.直肠中下段癌（T4aN2M1）伴肝脏、左肾上腺转移 新辅助化疗后；2.胆囊结石伴慢性胆囊炎；3.慢性乙型病毒性（复治）；4.高血压一级 很高危组；5.2型糖尿病</v>
          </cell>
          <cell r="H281">
            <v>4</v>
          </cell>
          <cell r="I281" t="str">
            <v>172</v>
          </cell>
          <cell r="J281" t="str">
            <v>75</v>
          </cell>
          <cell r="K281">
            <v>1</v>
          </cell>
          <cell r="L281">
            <v>1</v>
          </cell>
          <cell r="M281">
            <v>0</v>
          </cell>
          <cell r="N281">
            <v>0</v>
          </cell>
          <cell r="O281">
            <v>0</v>
          </cell>
          <cell r="P281">
            <v>1</v>
          </cell>
          <cell r="Q281">
            <v>0</v>
          </cell>
          <cell r="R281">
            <v>0</v>
          </cell>
          <cell r="S281">
            <v>142</v>
          </cell>
          <cell r="T281">
            <v>120</v>
          </cell>
          <cell r="U281">
            <v>0.42</v>
          </cell>
          <cell r="V281">
            <v>0.36</v>
          </cell>
          <cell r="W281">
            <v>255</v>
          </cell>
          <cell r="X281">
            <v>151</v>
          </cell>
          <cell r="Y281">
            <v>123</v>
          </cell>
          <cell r="Z281">
            <v>89</v>
          </cell>
          <cell r="AA281">
            <v>27.2</v>
          </cell>
          <cell r="AB281">
            <v>24.5</v>
          </cell>
          <cell r="AC281">
            <v>29.9</v>
          </cell>
          <cell r="AD281">
            <v>27.3</v>
          </cell>
          <cell r="AE281">
            <v>0.99</v>
          </cell>
          <cell r="AF281">
            <v>1.28</v>
          </cell>
          <cell r="AG281">
            <v>1.18</v>
          </cell>
          <cell r="AH281">
            <v>1.17</v>
          </cell>
          <cell r="AI281">
            <v>4.4000000000000004</v>
          </cell>
          <cell r="AJ281">
            <v>11.8</v>
          </cell>
          <cell r="AK281">
            <v>15.1</v>
          </cell>
          <cell r="AL281">
            <v>9.1999999999999993</v>
          </cell>
          <cell r="AM281">
            <v>42.5</v>
          </cell>
          <cell r="AN281">
            <v>38.200000000000003</v>
          </cell>
          <cell r="AO281">
            <v>35.9</v>
          </cell>
          <cell r="AP281">
            <v>37.200000000000003</v>
          </cell>
          <cell r="AQ281">
            <v>20</v>
          </cell>
          <cell r="AR281">
            <v>552</v>
          </cell>
          <cell r="AS281">
            <v>394</v>
          </cell>
          <cell r="AT281">
            <v>265</v>
          </cell>
          <cell r="AU281">
            <v>15</v>
          </cell>
          <cell r="AV281">
            <v>399</v>
          </cell>
          <cell r="AW281">
            <v>226</v>
          </cell>
          <cell r="AX281">
            <v>113</v>
          </cell>
          <cell r="AY281">
            <v>1118.8499999999999</v>
          </cell>
          <cell r="AZ281">
            <v>126.8</v>
          </cell>
          <cell r="BA281">
            <v>129.63999999999999</v>
          </cell>
          <cell r="BB281">
            <v>131.69</v>
          </cell>
          <cell r="BC281">
            <v>56</v>
          </cell>
          <cell r="BD281">
            <v>46</v>
          </cell>
          <cell r="BE281">
            <v>43</v>
          </cell>
          <cell r="BF281">
            <v>41</v>
          </cell>
          <cell r="BG281">
            <v>2.6</v>
          </cell>
          <cell r="BH281">
            <v>2</v>
          </cell>
          <cell r="BI281">
            <v>1.4</v>
          </cell>
          <cell r="BJ281">
            <v>1</v>
          </cell>
        </row>
        <row r="282">
          <cell r="A282">
            <v>20731750</v>
          </cell>
          <cell r="B282">
            <v>2</v>
          </cell>
          <cell r="C282" t="str">
            <v>复杂扩大左半肝切除+胆囊切除+肝上下腔静脉栓子取出+血管成形+门静脉修补+肝门部胆管成形+腹膜结节活检术</v>
          </cell>
          <cell r="D282">
            <v>20731750</v>
          </cell>
          <cell r="E282">
            <v>1</v>
          </cell>
          <cell r="F282" t="str">
            <v>52</v>
          </cell>
          <cell r="G282" t="str">
            <v>肝占位寄生虫感染?  下腔静脉包块  胆囊息肉伴胆囊炎  肝囊肿  肺气肿  肺大疱  肺部感染                            ,肝肿物</v>
          </cell>
          <cell r="H282">
            <v>4</v>
          </cell>
          <cell r="I282" t="str">
            <v>163</v>
          </cell>
          <cell r="J282" t="str">
            <v>70</v>
          </cell>
          <cell r="K282">
            <v>0</v>
          </cell>
          <cell r="L282">
            <v>0</v>
          </cell>
          <cell r="M282">
            <v>0</v>
          </cell>
          <cell r="N282">
            <v>0</v>
          </cell>
          <cell r="O282">
            <v>0</v>
          </cell>
          <cell r="P282">
            <v>0</v>
          </cell>
          <cell r="Q282">
            <v>0</v>
          </cell>
          <cell r="R282">
            <v>0</v>
          </cell>
          <cell r="S282">
            <v>123</v>
          </cell>
          <cell r="T282">
            <v>94</v>
          </cell>
          <cell r="U282">
            <v>0.38</v>
          </cell>
          <cell r="V282">
            <v>0.28999999999999998</v>
          </cell>
          <cell r="W282">
            <v>155</v>
          </cell>
          <cell r="X282">
            <v>117</v>
          </cell>
          <cell r="Y282"/>
          <cell r="Z282">
            <v>102</v>
          </cell>
          <cell r="AA282">
            <v>25.1</v>
          </cell>
          <cell r="AB282">
            <v>26.4</v>
          </cell>
          <cell r="AC282"/>
          <cell r="AD282"/>
          <cell r="AE282">
            <v>1.1599999999999999</v>
          </cell>
          <cell r="AF282">
            <v>1.1000000000000001</v>
          </cell>
          <cell r="AG282"/>
          <cell r="AH282"/>
          <cell r="AI282">
            <v>10.3</v>
          </cell>
          <cell r="AJ282">
            <v>15.3</v>
          </cell>
          <cell r="AK282"/>
          <cell r="AL282">
            <v>14</v>
          </cell>
          <cell r="AM282">
            <v>40.5</v>
          </cell>
          <cell r="AN282">
            <v>25.5</v>
          </cell>
          <cell r="AO282"/>
          <cell r="AP282">
            <v>31.5</v>
          </cell>
          <cell r="AQ282">
            <v>33</v>
          </cell>
          <cell r="AR282">
            <v>283</v>
          </cell>
          <cell r="AS282"/>
          <cell r="AT282">
            <v>118</v>
          </cell>
          <cell r="AU282">
            <v>43</v>
          </cell>
          <cell r="AV282">
            <v>485</v>
          </cell>
          <cell r="AW282"/>
          <cell r="AX282">
            <v>132</v>
          </cell>
          <cell r="AY282">
            <v>89.72</v>
          </cell>
          <cell r="AZ282">
            <v>88.5</v>
          </cell>
          <cell r="BA282"/>
          <cell r="BB282">
            <v>103.84</v>
          </cell>
          <cell r="BC282">
            <v>8</v>
          </cell>
          <cell r="BD282">
            <v>89</v>
          </cell>
          <cell r="BE282"/>
          <cell r="BF282">
            <v>75</v>
          </cell>
          <cell r="BG282">
            <v>3.3</v>
          </cell>
          <cell r="BH282">
            <v>3.4</v>
          </cell>
          <cell r="BI282"/>
          <cell r="BJ282">
            <v>3.9</v>
          </cell>
        </row>
        <row r="283">
          <cell r="A283">
            <v>21453376</v>
          </cell>
          <cell r="B283">
            <v>2</v>
          </cell>
          <cell r="C283" t="str">
            <v>中肝切除+胆囊切除+门静脉修补+肝门部胆管成形术</v>
          </cell>
          <cell r="D283">
            <v>21453376</v>
          </cell>
          <cell r="E283">
            <v>1</v>
          </cell>
          <cell r="F283" t="str">
            <v>62</v>
          </cell>
          <cell r="G283" t="str">
            <v>肝细胞癌(中国分期IABCLC分期A1)  肝囊肿  慢性乙肝复治  窦性心动过缓  左肾囊肿  慢性糜烂性胃炎                              ,肝占位性病变,肝炎后肝硬化失代偿期</v>
          </cell>
          <cell r="H283">
            <v>4</v>
          </cell>
          <cell r="I283" t="str">
            <v>166</v>
          </cell>
          <cell r="J283" t="str">
            <v>65</v>
          </cell>
          <cell r="K283">
            <v>0</v>
          </cell>
          <cell r="L283">
            <v>0</v>
          </cell>
          <cell r="M283">
            <v>0</v>
          </cell>
          <cell r="N283">
            <v>0</v>
          </cell>
          <cell r="O283">
            <v>0</v>
          </cell>
          <cell r="P283">
            <v>1</v>
          </cell>
          <cell r="Q283">
            <v>0</v>
          </cell>
          <cell r="R283">
            <v>1</v>
          </cell>
          <cell r="S283">
            <v>153</v>
          </cell>
          <cell r="T283">
            <v>151</v>
          </cell>
          <cell r="U283">
            <v>0.44</v>
          </cell>
          <cell r="V283">
            <v>0.42</v>
          </cell>
          <cell r="W283">
            <v>123</v>
          </cell>
          <cell r="X283">
            <v>121</v>
          </cell>
          <cell r="Y283"/>
          <cell r="Z283">
            <v>127</v>
          </cell>
          <cell r="AA283">
            <v>23.8</v>
          </cell>
          <cell r="AB283"/>
          <cell r="AC283"/>
          <cell r="AD283"/>
          <cell r="AE283">
            <v>0.95</v>
          </cell>
          <cell r="AF283"/>
          <cell r="AG283"/>
          <cell r="AH283"/>
          <cell r="AI283">
            <v>17.899999999999999</v>
          </cell>
          <cell r="AJ283">
            <v>30.5</v>
          </cell>
          <cell r="AK283"/>
          <cell r="AL283">
            <v>18</v>
          </cell>
          <cell r="AM283">
            <v>42.9</v>
          </cell>
          <cell r="AN283">
            <v>38.5</v>
          </cell>
          <cell r="AO283"/>
          <cell r="AP283">
            <v>42.2</v>
          </cell>
          <cell r="AQ283">
            <v>9</v>
          </cell>
          <cell r="AR283">
            <v>342</v>
          </cell>
          <cell r="AS283"/>
          <cell r="AT283">
            <v>232</v>
          </cell>
          <cell r="AU283">
            <v>17</v>
          </cell>
          <cell r="AV283">
            <v>422</v>
          </cell>
          <cell r="AW283"/>
          <cell r="AX283">
            <v>132</v>
          </cell>
          <cell r="AY283">
            <v>89.35</v>
          </cell>
          <cell r="AZ283">
            <v>90.21</v>
          </cell>
          <cell r="BA283"/>
          <cell r="BB283">
            <v>84.23</v>
          </cell>
          <cell r="BC283">
            <v>80</v>
          </cell>
          <cell r="BD283">
            <v>79</v>
          </cell>
          <cell r="BE283"/>
          <cell r="BF283">
            <v>84</v>
          </cell>
          <cell r="BG283">
            <v>5.8</v>
          </cell>
          <cell r="BH283">
            <v>4.9000000000000004</v>
          </cell>
          <cell r="BI283"/>
          <cell r="BJ283">
            <v>4.7</v>
          </cell>
        </row>
        <row r="284">
          <cell r="A284">
            <v>32103174</v>
          </cell>
          <cell r="B284">
            <v>2</v>
          </cell>
          <cell r="C284" t="str">
            <v>中肝切除+左侧肝癌局部切除+右侧肝癌局部切除+门静脉修补+腔静脉修补+肝门胆管成形+胆囊切除术</v>
          </cell>
          <cell r="D284">
            <v>32103174</v>
          </cell>
          <cell r="E284">
            <v>1</v>
          </cell>
          <cell r="F284" t="str">
            <v>55</v>
          </cell>
          <cell r="G284" t="str">
            <v>1.直肠癌肝转移术后复发；2.肝硬化；3.高血压1级；4.肾移植术后；5.肺部结节；6.下肢浅静脉血栓。</v>
          </cell>
          <cell r="H284">
            <v>4</v>
          </cell>
          <cell r="I284" t="str">
            <v>165</v>
          </cell>
          <cell r="J284" t="str">
            <v>72</v>
          </cell>
          <cell r="K284">
            <v>1</v>
          </cell>
          <cell r="L284">
            <v>0</v>
          </cell>
          <cell r="M284">
            <v>0</v>
          </cell>
          <cell r="N284">
            <v>0</v>
          </cell>
          <cell r="O284">
            <v>0</v>
          </cell>
          <cell r="P284">
            <v>0</v>
          </cell>
          <cell r="Q284">
            <v>0</v>
          </cell>
          <cell r="R284">
            <v>1</v>
          </cell>
          <cell r="S284">
            <v>144</v>
          </cell>
          <cell r="T284">
            <v>124</v>
          </cell>
          <cell r="U284">
            <v>0.45</v>
          </cell>
          <cell r="V284">
            <v>0.38</v>
          </cell>
          <cell r="W284">
            <v>247</v>
          </cell>
          <cell r="X284">
            <v>111</v>
          </cell>
          <cell r="Y284"/>
          <cell r="Z284">
            <v>96</v>
          </cell>
          <cell r="AA284">
            <v>28.4</v>
          </cell>
          <cell r="AB284"/>
          <cell r="AC284"/>
          <cell r="AD284"/>
          <cell r="AE284">
            <v>1</v>
          </cell>
          <cell r="AF284"/>
          <cell r="AG284"/>
          <cell r="AH284"/>
          <cell r="AI284">
            <v>8.6999999999999993</v>
          </cell>
          <cell r="AJ284">
            <v>14</v>
          </cell>
          <cell r="AK284"/>
          <cell r="AL284">
            <v>16.5</v>
          </cell>
          <cell r="AM284">
            <v>43.4</v>
          </cell>
          <cell r="AN284">
            <v>30.3</v>
          </cell>
          <cell r="AO284"/>
          <cell r="AP284">
            <v>28.7</v>
          </cell>
          <cell r="AQ284">
            <v>20</v>
          </cell>
          <cell r="AR284">
            <v>417</v>
          </cell>
          <cell r="AS284"/>
          <cell r="AT284">
            <v>286</v>
          </cell>
          <cell r="AU284">
            <v>27</v>
          </cell>
          <cell r="AV284">
            <v>485</v>
          </cell>
          <cell r="AW284"/>
          <cell r="AX284">
            <v>156</v>
          </cell>
          <cell r="AY284">
            <v>89.98</v>
          </cell>
          <cell r="AZ284">
            <v>95.47</v>
          </cell>
          <cell r="BA284"/>
          <cell r="BB284">
            <v>96.16</v>
          </cell>
          <cell r="BC284">
            <v>67</v>
          </cell>
          <cell r="BD284">
            <v>58</v>
          </cell>
          <cell r="BE284"/>
          <cell r="BF284">
            <v>57</v>
          </cell>
          <cell r="BG284">
            <v>5.5</v>
          </cell>
          <cell r="BH284">
            <v>5.2</v>
          </cell>
          <cell r="BI284"/>
          <cell r="BJ284">
            <v>2.9</v>
          </cell>
        </row>
        <row r="285">
          <cell r="A285">
            <v>32692232</v>
          </cell>
          <cell r="B285">
            <v>2</v>
          </cell>
          <cell r="C285" t="str">
            <v>右半肝切除+肝门胆管成形+门静脉修复+胃局部切除+肠粘连松解术</v>
          </cell>
          <cell r="D285">
            <v>32692232</v>
          </cell>
          <cell r="E285">
            <v>2</v>
          </cell>
          <cell r="F285" t="str">
            <v>55</v>
          </cell>
          <cell r="G285" t="str">
            <v>1.肝门部胆管癌 十二指肠球部前壁、右肝动脉、门静脉右支侵犯 2.胆囊切除术后 3.左肾囊肿</v>
          </cell>
          <cell r="H285">
            <v>4</v>
          </cell>
          <cell r="I285" t="str">
            <v>150</v>
          </cell>
          <cell r="J285" t="str">
            <v>59</v>
          </cell>
          <cell r="K285">
            <v>0</v>
          </cell>
          <cell r="L285">
            <v>0</v>
          </cell>
          <cell r="M285">
            <v>0</v>
          </cell>
          <cell r="N285">
            <v>0</v>
          </cell>
          <cell r="O285">
            <v>0</v>
          </cell>
          <cell r="P285">
            <v>0</v>
          </cell>
          <cell r="Q285">
            <v>0</v>
          </cell>
          <cell r="R285">
            <v>0</v>
          </cell>
          <cell r="S285">
            <v>143</v>
          </cell>
          <cell r="T285">
            <v>119</v>
          </cell>
          <cell r="U285">
            <v>0.44</v>
          </cell>
          <cell r="V285">
            <v>0.37</v>
          </cell>
          <cell r="W285">
            <v>193</v>
          </cell>
          <cell r="X285">
            <v>119</v>
          </cell>
          <cell r="Y285">
            <v>93</v>
          </cell>
          <cell r="Z285">
            <v>95</v>
          </cell>
          <cell r="AA285">
            <v>26.8</v>
          </cell>
          <cell r="AB285">
            <v>31</v>
          </cell>
          <cell r="AC285">
            <v>34.200000000000003</v>
          </cell>
          <cell r="AD285">
            <v>34.200000000000003</v>
          </cell>
          <cell r="AE285">
            <v>1.0900000000000001</v>
          </cell>
          <cell r="AF285">
            <v>1.36</v>
          </cell>
          <cell r="AG285">
            <v>1.36</v>
          </cell>
          <cell r="AH285">
            <v>1.1499999999999999</v>
          </cell>
          <cell r="AI285">
            <v>13.5</v>
          </cell>
          <cell r="AJ285">
            <v>20</v>
          </cell>
          <cell r="AK285">
            <v>23.6</v>
          </cell>
          <cell r="AL285">
            <v>19.7</v>
          </cell>
          <cell r="AM285">
            <v>36.200000000000003</v>
          </cell>
          <cell r="AN285">
            <v>24.3</v>
          </cell>
          <cell r="AO285">
            <v>28</v>
          </cell>
          <cell r="AP285">
            <v>31.3</v>
          </cell>
          <cell r="AQ285">
            <v>12</v>
          </cell>
          <cell r="AR285">
            <v>360</v>
          </cell>
          <cell r="AS285">
            <v>271</v>
          </cell>
          <cell r="AT285">
            <v>175</v>
          </cell>
          <cell r="AU285">
            <v>13</v>
          </cell>
          <cell r="AV285">
            <v>381</v>
          </cell>
          <cell r="AW285">
            <v>159</v>
          </cell>
          <cell r="AX285">
            <v>77</v>
          </cell>
          <cell r="AY285">
            <v>93.1</v>
          </cell>
          <cell r="AZ285">
            <v>80.209999999999994</v>
          </cell>
          <cell r="BA285">
            <v>91.25</v>
          </cell>
          <cell r="BB285">
            <v>97.4</v>
          </cell>
          <cell r="BC285">
            <v>77</v>
          </cell>
          <cell r="BD285">
            <v>89</v>
          </cell>
          <cell r="BE285">
            <v>80</v>
          </cell>
          <cell r="BF285">
            <v>69</v>
          </cell>
          <cell r="BG285">
            <v>3.3</v>
          </cell>
          <cell r="BH285">
            <v>3.6</v>
          </cell>
          <cell r="BI285">
            <v>5.0999999999999996</v>
          </cell>
          <cell r="BJ285">
            <v>5.6</v>
          </cell>
        </row>
        <row r="286">
          <cell r="A286">
            <v>32695389</v>
          </cell>
          <cell r="B286">
            <v>2</v>
          </cell>
          <cell r="C286" t="str">
            <v>中转右半肝切除+胆囊切除+腔静脉修补+膈肌修补术</v>
          </cell>
          <cell r="D286">
            <v>32695389</v>
          </cell>
          <cell r="E286">
            <v>1</v>
          </cell>
          <cell r="F286" t="str">
            <v>54</v>
          </cell>
          <cell r="G286" t="str">
            <v>1.肝癌切除术后 、2.肝硬化 、3.慢性乙肝（复诊）</v>
          </cell>
          <cell r="H286">
            <v>4</v>
          </cell>
          <cell r="I286" t="str">
            <v>165</v>
          </cell>
          <cell r="J286" t="str">
            <v>60</v>
          </cell>
          <cell r="K286">
            <v>0</v>
          </cell>
          <cell r="L286">
            <v>0</v>
          </cell>
          <cell r="M286">
            <v>0</v>
          </cell>
          <cell r="N286">
            <v>0</v>
          </cell>
          <cell r="O286">
            <v>0</v>
          </cell>
          <cell r="P286">
            <v>1</v>
          </cell>
          <cell r="Q286">
            <v>0</v>
          </cell>
          <cell r="R286">
            <v>1</v>
          </cell>
          <cell r="S286">
            <v>128</v>
          </cell>
          <cell r="T286">
            <v>117</v>
          </cell>
          <cell r="U286">
            <v>0.37</v>
          </cell>
          <cell r="V286">
            <v>0.33</v>
          </cell>
          <cell r="W286">
            <v>114</v>
          </cell>
          <cell r="X286">
            <v>79</v>
          </cell>
          <cell r="Y286"/>
          <cell r="Z286"/>
          <cell r="AA286">
            <v>24.3</v>
          </cell>
          <cell r="AB286"/>
          <cell r="AC286"/>
          <cell r="AD286"/>
          <cell r="AE286">
            <v>1.02</v>
          </cell>
          <cell r="AF286"/>
          <cell r="AG286"/>
          <cell r="AH286"/>
          <cell r="AI286">
            <v>26.2</v>
          </cell>
          <cell r="AJ286">
            <v>34</v>
          </cell>
          <cell r="AK286"/>
          <cell r="AL286"/>
          <cell r="AM286">
            <v>43</v>
          </cell>
          <cell r="AN286">
            <v>34.200000000000003</v>
          </cell>
          <cell r="AO286"/>
          <cell r="AP286"/>
          <cell r="AQ286">
            <v>48</v>
          </cell>
          <cell r="AR286">
            <v>743</v>
          </cell>
          <cell r="AS286"/>
          <cell r="AT286"/>
          <cell r="AU286">
            <v>29</v>
          </cell>
          <cell r="AV286">
            <v>1098</v>
          </cell>
          <cell r="AW286"/>
          <cell r="AX286"/>
          <cell r="AY286">
            <v>74.2</v>
          </cell>
          <cell r="AZ286">
            <v>53.91</v>
          </cell>
          <cell r="BA286"/>
          <cell r="BB286"/>
          <cell r="BC286">
            <v>86</v>
          </cell>
          <cell r="BD286">
            <v>112</v>
          </cell>
          <cell r="BE286"/>
          <cell r="BF286"/>
          <cell r="BG286">
            <v>4.5</v>
          </cell>
          <cell r="BH286">
            <v>8.4</v>
          </cell>
          <cell r="BI286"/>
          <cell r="BJ286"/>
        </row>
        <row r="287">
          <cell r="A287">
            <v>19671243</v>
          </cell>
          <cell r="B287">
            <v>1</v>
          </cell>
          <cell r="C287" t="str">
            <v>中肝切除，胆囊切除，门静脉修补术。</v>
          </cell>
          <cell r="D287">
            <v>19671243</v>
          </cell>
          <cell r="E287">
            <v>1</v>
          </cell>
          <cell r="F287" t="str">
            <v>75</v>
          </cell>
          <cell r="G287" t="str">
            <v>1、中分化肝细胞癌；2、胆囊结石伴慢性胆囊炎；3、右肝肿瘤切除术+胆囊切除术后；4、慢性阻塞性肺疾病急性加重期；5、颅脑占位待诊；6、右肺小结节，性质？；7、快室率心房颤动；8、肝功能不全；9、肺大疱；10、慢性活动性胃炎；11、反流性食管炎；12、脑萎缩；13、右侧颈总动脉分叉处粥样斑块；14、肋骨陈旧性骨折？15、主动脉及部分分支管壁、主动脉瓣区、左冠脉钙化；16、低蛋白血症；17、右侧上颌窦炎；18、电解质紊乱（低钠、低氯）</v>
          </cell>
          <cell r="H287">
            <v>3.9</v>
          </cell>
          <cell r="I287" t="str">
            <v>165</v>
          </cell>
          <cell r="J287" t="str">
            <v>53</v>
          </cell>
          <cell r="K287">
            <v>0</v>
          </cell>
          <cell r="L287">
            <v>0</v>
          </cell>
          <cell r="M287">
            <v>1</v>
          </cell>
          <cell r="N287">
            <v>0</v>
          </cell>
          <cell r="O287">
            <v>0</v>
          </cell>
          <cell r="P287">
            <v>0</v>
          </cell>
          <cell r="Q287">
            <v>0</v>
          </cell>
          <cell r="R287">
            <v>0</v>
          </cell>
          <cell r="S287">
            <v>148</v>
          </cell>
          <cell r="T287">
            <v>141</v>
          </cell>
          <cell r="U287">
            <v>0.45</v>
          </cell>
          <cell r="V287">
            <v>0.44</v>
          </cell>
          <cell r="W287">
            <v>214</v>
          </cell>
          <cell r="X287">
            <v>191</v>
          </cell>
          <cell r="Y287">
            <v>179</v>
          </cell>
          <cell r="Z287"/>
          <cell r="AA287">
            <v>28.7</v>
          </cell>
          <cell r="AB287">
            <v>33.5</v>
          </cell>
          <cell r="AC287">
            <v>36.799999999999997</v>
          </cell>
          <cell r="AD287"/>
          <cell r="AE287">
            <v>0.98</v>
          </cell>
          <cell r="AF287">
            <v>1.24</v>
          </cell>
          <cell r="AG287">
            <v>1.23</v>
          </cell>
          <cell r="AH287"/>
          <cell r="AI287">
            <v>8.8000000000000007</v>
          </cell>
          <cell r="AJ287">
            <v>20</v>
          </cell>
          <cell r="AK287">
            <v>17.600000000000001</v>
          </cell>
          <cell r="AL287"/>
          <cell r="AM287">
            <v>42.5</v>
          </cell>
          <cell r="AN287">
            <v>36.200000000000003</v>
          </cell>
          <cell r="AO287">
            <v>34.299999999999997</v>
          </cell>
          <cell r="AP287"/>
          <cell r="AQ287">
            <v>54</v>
          </cell>
          <cell r="AR287">
            <v>179</v>
          </cell>
          <cell r="AS287">
            <v>160</v>
          </cell>
          <cell r="AT287"/>
          <cell r="AU287">
            <v>31</v>
          </cell>
          <cell r="AV287">
            <v>123</v>
          </cell>
          <cell r="AW287">
            <v>106</v>
          </cell>
          <cell r="AX287"/>
          <cell r="AY287">
            <v>99.89</v>
          </cell>
          <cell r="AZ287">
            <v>99.89</v>
          </cell>
          <cell r="BA287">
            <v>101.82</v>
          </cell>
          <cell r="BB287"/>
          <cell r="BC287">
            <v>66</v>
          </cell>
          <cell r="BD287">
            <v>66</v>
          </cell>
          <cell r="BE287">
            <v>63</v>
          </cell>
          <cell r="BF287"/>
          <cell r="BG287">
            <v>9.1</v>
          </cell>
          <cell r="BH287">
            <v>4.2</v>
          </cell>
          <cell r="BI287">
            <v>4.7</v>
          </cell>
          <cell r="BJ287"/>
        </row>
        <row r="288">
          <cell r="A288">
            <v>16963550</v>
          </cell>
          <cell r="B288">
            <v>2</v>
          </cell>
          <cell r="C288" t="str">
            <v>右半肝切除、胆囊切除、肠粘连松解、门静脉修补、腔静脉修补、肝门胆管成形术</v>
          </cell>
          <cell r="D288">
            <v>16963550</v>
          </cell>
          <cell r="E288">
            <v>1</v>
          </cell>
          <cell r="F288" t="str">
            <v>48</v>
          </cell>
          <cell r="G288" t="str">
            <v>肝细胞肝癌术后：右肝复发  慢性乙型病毒性肝炎  低蛋白血症。                                    ,肝细胞癌</v>
          </cell>
          <cell r="H288">
            <v>3.7</v>
          </cell>
          <cell r="I288" t="str">
            <v>164</v>
          </cell>
          <cell r="J288" t="str">
            <v>51</v>
          </cell>
          <cell r="K288">
            <v>0</v>
          </cell>
          <cell r="L288">
            <v>0</v>
          </cell>
          <cell r="M288">
            <v>0</v>
          </cell>
          <cell r="N288">
            <v>0</v>
          </cell>
          <cell r="O288">
            <v>0</v>
          </cell>
          <cell r="P288">
            <v>1</v>
          </cell>
          <cell r="Q288">
            <v>0</v>
          </cell>
          <cell r="R288">
            <v>0</v>
          </cell>
          <cell r="S288">
            <v>130</v>
          </cell>
          <cell r="T288">
            <v>122</v>
          </cell>
          <cell r="U288">
            <v>0.4</v>
          </cell>
          <cell r="V288">
            <v>0.38</v>
          </cell>
          <cell r="W288">
            <v>289</v>
          </cell>
          <cell r="X288">
            <v>282</v>
          </cell>
          <cell r="Y288">
            <v>238</v>
          </cell>
          <cell r="Z288">
            <v>239</v>
          </cell>
          <cell r="AA288">
            <v>35.9</v>
          </cell>
          <cell r="AB288">
            <v>34.200000000000003</v>
          </cell>
          <cell r="AC288"/>
          <cell r="AD288"/>
          <cell r="AE288">
            <v>1.1100000000000001</v>
          </cell>
          <cell r="AF288">
            <v>1.23</v>
          </cell>
          <cell r="AG288"/>
          <cell r="AH288"/>
          <cell r="AI288">
            <v>8</v>
          </cell>
          <cell r="AJ288">
            <v>9.4</v>
          </cell>
          <cell r="AK288">
            <v>5.8</v>
          </cell>
          <cell r="AL288">
            <v>5.7</v>
          </cell>
          <cell r="AM288">
            <v>36.9</v>
          </cell>
          <cell r="AN288">
            <v>29.1</v>
          </cell>
          <cell r="AO288">
            <v>32.4</v>
          </cell>
          <cell r="AP288">
            <v>35.1</v>
          </cell>
          <cell r="AQ288">
            <v>11</v>
          </cell>
          <cell r="AR288">
            <v>168</v>
          </cell>
          <cell r="AS288">
            <v>112</v>
          </cell>
          <cell r="AT288">
            <v>75</v>
          </cell>
          <cell r="AU288">
            <v>19</v>
          </cell>
          <cell r="AV288">
            <v>267</v>
          </cell>
          <cell r="AW288">
            <v>121</v>
          </cell>
          <cell r="AX288">
            <v>48</v>
          </cell>
          <cell r="AY288">
            <v>122.39</v>
          </cell>
          <cell r="AZ288">
            <v>125.35</v>
          </cell>
          <cell r="BA288">
            <v>128.63</v>
          </cell>
          <cell r="BB288">
            <v>125.35</v>
          </cell>
          <cell r="BC288">
            <v>57</v>
          </cell>
          <cell r="BD288">
            <v>53</v>
          </cell>
          <cell r="BE288">
            <v>49</v>
          </cell>
          <cell r="BF288">
            <v>53</v>
          </cell>
          <cell r="BG288">
            <v>2.2999999999999998</v>
          </cell>
          <cell r="BH288">
            <v>1.3</v>
          </cell>
          <cell r="BI288">
            <v>1.7</v>
          </cell>
          <cell r="BJ288">
            <v>2.7</v>
          </cell>
        </row>
        <row r="289">
          <cell r="A289">
            <v>14973505</v>
          </cell>
          <cell r="B289">
            <v>1</v>
          </cell>
          <cell r="C289" t="str">
            <v>中肝切除+膈肌修补+下腔静脉修补+胆囊切除术</v>
          </cell>
          <cell r="D289">
            <v>14973505</v>
          </cell>
          <cell r="E289">
            <v>1</v>
          </cell>
          <cell r="F289" t="str">
            <v>63</v>
          </cell>
          <cell r="G289" t="str">
            <v>直肠癌（T3N1M0）  直肠息肉  前列腺增生  肝囊肿  右肾囊肿                                ,直肠恶性肿瘤</v>
          </cell>
          <cell r="H289">
            <v>3.6</v>
          </cell>
          <cell r="I289">
            <v>174</v>
          </cell>
          <cell r="J289" t="str">
            <v>69</v>
          </cell>
          <cell r="K289">
            <v>0</v>
          </cell>
          <cell r="L289">
            <v>0</v>
          </cell>
          <cell r="M289">
            <v>0</v>
          </cell>
          <cell r="N289">
            <v>0</v>
          </cell>
          <cell r="O289">
            <v>0</v>
          </cell>
          <cell r="P289">
            <v>0</v>
          </cell>
          <cell r="Q289">
            <v>0</v>
          </cell>
          <cell r="R289">
            <v>0</v>
          </cell>
          <cell r="S289">
            <v>148</v>
          </cell>
          <cell r="T289">
            <v>136</v>
          </cell>
          <cell r="U289">
            <v>0.44</v>
          </cell>
          <cell r="V289">
            <v>0.41</v>
          </cell>
          <cell r="W289">
            <v>226</v>
          </cell>
          <cell r="X289">
            <v>124</v>
          </cell>
          <cell r="Y289">
            <v>118</v>
          </cell>
          <cell r="Z289">
            <v>123</v>
          </cell>
          <cell r="AA289">
            <v>25.8</v>
          </cell>
          <cell r="AB289">
            <v>25.7</v>
          </cell>
          <cell r="AC289">
            <v>27.1</v>
          </cell>
          <cell r="AD289">
            <v>27.3</v>
          </cell>
          <cell r="AE289">
            <v>0.95</v>
          </cell>
          <cell r="AF289">
            <v>1.06</v>
          </cell>
          <cell r="AG289">
            <v>1.06</v>
          </cell>
          <cell r="AH289">
            <v>1.08</v>
          </cell>
          <cell r="AI289">
            <v>16.8</v>
          </cell>
          <cell r="AJ289">
            <v>32.4</v>
          </cell>
          <cell r="AK289">
            <v>30.6</v>
          </cell>
          <cell r="AL289">
            <v>26.6</v>
          </cell>
          <cell r="AM289">
            <v>51.5</v>
          </cell>
          <cell r="AN289">
            <v>42.5</v>
          </cell>
          <cell r="AO289">
            <v>40.200000000000003</v>
          </cell>
          <cell r="AP289">
            <v>37.700000000000003</v>
          </cell>
          <cell r="AQ289">
            <v>27</v>
          </cell>
          <cell r="AR289">
            <v>801</v>
          </cell>
          <cell r="AS289">
            <v>863</v>
          </cell>
          <cell r="AT289">
            <v>586</v>
          </cell>
          <cell r="AU289">
            <v>27</v>
          </cell>
          <cell r="AV289">
            <v>1384</v>
          </cell>
          <cell r="AW289">
            <v>685</v>
          </cell>
          <cell r="AX289">
            <v>242</v>
          </cell>
          <cell r="AY289">
            <v>106.58</v>
          </cell>
          <cell r="AZ289">
            <v>110.78</v>
          </cell>
          <cell r="BA289">
            <v>112.76</v>
          </cell>
          <cell r="BB289">
            <v>110.14</v>
          </cell>
          <cell r="BC289">
            <v>78</v>
          </cell>
          <cell r="BD289">
            <v>71</v>
          </cell>
          <cell r="BE289">
            <v>68</v>
          </cell>
          <cell r="BF289">
            <v>72</v>
          </cell>
          <cell r="BG289">
            <v>5.0999999999999996</v>
          </cell>
          <cell r="BH289">
            <v>3.4</v>
          </cell>
          <cell r="BI289">
            <v>3.3</v>
          </cell>
          <cell r="BJ289">
            <v>3</v>
          </cell>
        </row>
        <row r="290">
          <cell r="A290">
            <v>17167473</v>
          </cell>
          <cell r="B290">
            <v>1</v>
          </cell>
          <cell r="C290" t="str">
            <v>右肝病灶切除+膈肌修补+结肠修补术</v>
          </cell>
          <cell r="D290">
            <v>17167473</v>
          </cell>
          <cell r="E290">
            <v>1</v>
          </cell>
          <cell r="F290" t="str">
            <v>57</v>
          </cell>
          <cell r="G290" t="str">
            <v>肝细胞癌（中国肝癌分期IIa期，BCLCstageB）  肝癌术后  肝癌介入术后  乙肝后肝硬化                                  ,肝细胞癌,肝细胞癌,肝恶性肿瘤个人史,肝炎后肝硬化</v>
          </cell>
          <cell r="H290">
            <v>3.6</v>
          </cell>
          <cell r="I290" t="str">
            <v>158</v>
          </cell>
          <cell r="J290" t="str">
            <v>51</v>
          </cell>
          <cell r="K290">
            <v>0</v>
          </cell>
          <cell r="L290">
            <v>0</v>
          </cell>
          <cell r="M290">
            <v>0</v>
          </cell>
          <cell r="N290">
            <v>0</v>
          </cell>
          <cell r="O290">
            <v>0</v>
          </cell>
          <cell r="P290">
            <v>1</v>
          </cell>
          <cell r="Q290">
            <v>0</v>
          </cell>
          <cell r="R290">
            <v>1</v>
          </cell>
          <cell r="S290">
            <v>152</v>
          </cell>
          <cell r="T290">
            <v>127</v>
          </cell>
          <cell r="U290">
            <v>0.46</v>
          </cell>
          <cell r="V290">
            <v>0.41</v>
          </cell>
          <cell r="W290">
            <v>138</v>
          </cell>
          <cell r="X290">
            <v>95</v>
          </cell>
          <cell r="Y290"/>
          <cell r="Z290">
            <v>51</v>
          </cell>
          <cell r="AA290">
            <v>27.7</v>
          </cell>
          <cell r="AB290">
            <v>28</v>
          </cell>
          <cell r="AC290"/>
          <cell r="AD290">
            <v>37.1</v>
          </cell>
          <cell r="AE290">
            <v>0.9</v>
          </cell>
          <cell r="AF290">
            <v>1.18</v>
          </cell>
          <cell r="AG290"/>
          <cell r="AH290">
            <v>1.41</v>
          </cell>
          <cell r="AI290">
            <v>12.1</v>
          </cell>
          <cell r="AJ290">
            <v>22</v>
          </cell>
          <cell r="AK290"/>
          <cell r="AL290">
            <v>17</v>
          </cell>
          <cell r="AM290">
            <v>43.4</v>
          </cell>
          <cell r="AN290">
            <v>31.8</v>
          </cell>
          <cell r="AO290"/>
          <cell r="AP290">
            <v>31.4</v>
          </cell>
          <cell r="AQ290">
            <v>21</v>
          </cell>
          <cell r="AR290">
            <v>1163</v>
          </cell>
          <cell r="AS290"/>
          <cell r="AT290">
            <v>454</v>
          </cell>
          <cell r="AU290">
            <v>24</v>
          </cell>
          <cell r="AV290">
            <v>1502</v>
          </cell>
          <cell r="AW290"/>
          <cell r="AX290">
            <v>217</v>
          </cell>
          <cell r="AY290">
            <v>76.599999999999994</v>
          </cell>
          <cell r="AZ290">
            <v>87.89</v>
          </cell>
          <cell r="BA290"/>
          <cell r="BB290">
            <v>95.3</v>
          </cell>
          <cell r="BC290">
            <v>93</v>
          </cell>
          <cell r="BD290">
            <v>83</v>
          </cell>
          <cell r="BE290"/>
          <cell r="BF290">
            <v>74</v>
          </cell>
          <cell r="BG290">
            <v>7.9</v>
          </cell>
          <cell r="BH290">
            <v>8</v>
          </cell>
          <cell r="BI290"/>
          <cell r="BJ290">
            <v>8.3000000000000007</v>
          </cell>
        </row>
        <row r="291">
          <cell r="A291">
            <v>36713175</v>
          </cell>
          <cell r="B291">
            <v>1</v>
          </cell>
          <cell r="C291" t="str">
            <v>中肝切除、胆囊切除、门静脉修补、肝囊肿去顶减压术</v>
          </cell>
          <cell r="D291">
            <v>36713175</v>
          </cell>
          <cell r="E291">
            <v>1</v>
          </cell>
          <cell r="F291" t="str">
            <v>52</v>
          </cell>
          <cell r="G291" t="str">
            <v>1.肝占位性病变；2.肝多发囊肿；3.胆囊壁息肉样变；4.肝硬化伴多发结节；5.脾增大；6.糖尿病；7.高血压2级；8.低蛋白血症。</v>
          </cell>
          <cell r="H291">
            <v>3.6</v>
          </cell>
          <cell r="I291" t="str">
            <v>170</v>
          </cell>
          <cell r="J291" t="str">
            <v>84</v>
          </cell>
          <cell r="K291">
            <v>1</v>
          </cell>
          <cell r="L291">
            <v>1</v>
          </cell>
          <cell r="M291">
            <v>0</v>
          </cell>
          <cell r="N291">
            <v>0</v>
          </cell>
          <cell r="O291">
            <v>0</v>
          </cell>
          <cell r="P291">
            <v>0</v>
          </cell>
          <cell r="Q291">
            <v>0</v>
          </cell>
          <cell r="R291">
            <v>1</v>
          </cell>
          <cell r="S291">
            <v>154</v>
          </cell>
          <cell r="T291">
            <v>140</v>
          </cell>
          <cell r="U291">
            <v>0.47</v>
          </cell>
          <cell r="V291">
            <v>0.42</v>
          </cell>
          <cell r="W291">
            <v>103</v>
          </cell>
          <cell r="X291">
            <v>109</v>
          </cell>
          <cell r="Y291">
            <v>107</v>
          </cell>
          <cell r="Z291">
            <v>106</v>
          </cell>
          <cell r="AA291">
            <v>26.2</v>
          </cell>
          <cell r="AB291">
            <v>28.3</v>
          </cell>
          <cell r="AC291">
            <v>37.1</v>
          </cell>
          <cell r="AD291">
            <v>33.6</v>
          </cell>
          <cell r="AE291">
            <v>0.8</v>
          </cell>
          <cell r="AF291">
            <v>1.24</v>
          </cell>
          <cell r="AG291">
            <v>1.29</v>
          </cell>
          <cell r="AH291">
            <v>1.0900000000000001</v>
          </cell>
          <cell r="AI291">
            <v>14.3</v>
          </cell>
          <cell r="AJ291">
            <v>20.8</v>
          </cell>
          <cell r="AK291">
            <v>35</v>
          </cell>
          <cell r="AL291">
            <v>33.299999999999997</v>
          </cell>
          <cell r="AM291">
            <v>47</v>
          </cell>
          <cell r="AN291">
            <v>31.1</v>
          </cell>
          <cell r="AO291">
            <v>35.4</v>
          </cell>
          <cell r="AP291">
            <v>30.7</v>
          </cell>
          <cell r="AQ291">
            <v>43</v>
          </cell>
          <cell r="AR291">
            <v>355</v>
          </cell>
          <cell r="AS291">
            <v>385</v>
          </cell>
          <cell r="AT291">
            <v>254</v>
          </cell>
          <cell r="AU291">
            <v>29</v>
          </cell>
          <cell r="AV291">
            <v>406</v>
          </cell>
          <cell r="AW291">
            <v>342</v>
          </cell>
          <cell r="AX291">
            <v>141</v>
          </cell>
          <cell r="AY291">
            <v>105.01</v>
          </cell>
          <cell r="AZ291">
            <v>105.01</v>
          </cell>
          <cell r="BA291">
            <v>107.71</v>
          </cell>
          <cell r="BB291">
            <v>101.95</v>
          </cell>
          <cell r="BC291">
            <v>67</v>
          </cell>
          <cell r="BD291">
            <v>67</v>
          </cell>
          <cell r="BE291">
            <v>63</v>
          </cell>
          <cell r="BF291">
            <v>72</v>
          </cell>
          <cell r="BG291">
            <v>7</v>
          </cell>
          <cell r="BH291">
            <v>4.9000000000000004</v>
          </cell>
          <cell r="BI291">
            <v>5.2</v>
          </cell>
          <cell r="BJ291">
            <v>3.9</v>
          </cell>
        </row>
        <row r="292">
          <cell r="A292">
            <v>2883012</v>
          </cell>
          <cell r="B292">
            <v>1</v>
          </cell>
          <cell r="C292" t="str">
            <v>左半肝切除+肠粘连松解+膈肌修补术</v>
          </cell>
          <cell r="D292">
            <v>2883012</v>
          </cell>
          <cell r="E292">
            <v>2</v>
          </cell>
          <cell r="F292" t="str">
            <v>34</v>
          </cell>
          <cell r="G292" t="str">
            <v>右肝癌</v>
          </cell>
          <cell r="H292">
            <v>3.5</v>
          </cell>
          <cell r="I292">
            <v>160</v>
          </cell>
          <cell r="J292">
            <v>55</v>
          </cell>
          <cell r="K292">
            <v>0</v>
          </cell>
          <cell r="L292">
            <v>0</v>
          </cell>
          <cell r="M292">
            <v>0</v>
          </cell>
          <cell r="N292">
            <v>0</v>
          </cell>
          <cell r="O292">
            <v>0</v>
          </cell>
          <cell r="P292">
            <v>1</v>
          </cell>
          <cell r="Q292">
            <v>0</v>
          </cell>
          <cell r="R292">
            <v>0</v>
          </cell>
          <cell r="S292">
            <v>141</v>
          </cell>
          <cell r="T292">
            <v>114</v>
          </cell>
          <cell r="U292">
            <v>0.41</v>
          </cell>
          <cell r="V292">
            <v>0.34</v>
          </cell>
          <cell r="W292">
            <v>209</v>
          </cell>
          <cell r="X292">
            <v>134</v>
          </cell>
          <cell r="Y292">
            <v>137</v>
          </cell>
          <cell r="Z292">
            <v>128</v>
          </cell>
          <cell r="AA292">
            <v>24.5</v>
          </cell>
          <cell r="AB292">
            <v>27.4</v>
          </cell>
          <cell r="AC292">
            <v>28.5</v>
          </cell>
          <cell r="AD292">
            <v>31.5</v>
          </cell>
          <cell r="AE292">
            <v>0.98</v>
          </cell>
          <cell r="AF292">
            <v>1.1599999999999999</v>
          </cell>
          <cell r="AG292">
            <v>1.25</v>
          </cell>
          <cell r="AH292">
            <v>1.22</v>
          </cell>
          <cell r="AI292">
            <v>9.9</v>
          </cell>
          <cell r="AJ292">
            <v>23.5</v>
          </cell>
          <cell r="AK292">
            <v>29.2</v>
          </cell>
          <cell r="AL292">
            <v>22.9</v>
          </cell>
          <cell r="AM292">
            <v>40</v>
          </cell>
          <cell r="AN292">
            <v>34.4</v>
          </cell>
          <cell r="AO292">
            <v>34.200000000000003</v>
          </cell>
          <cell r="AP292">
            <v>38</v>
          </cell>
          <cell r="AQ292">
            <v>18</v>
          </cell>
          <cell r="AR292">
            <v>268</v>
          </cell>
          <cell r="AS292">
            <v>308</v>
          </cell>
          <cell r="AT292">
            <v>279</v>
          </cell>
          <cell r="AU292">
            <v>14</v>
          </cell>
          <cell r="AV292">
            <v>200</v>
          </cell>
          <cell r="AW292">
            <v>181</v>
          </cell>
          <cell r="AX292">
            <v>144</v>
          </cell>
          <cell r="AY292">
            <v>94.75</v>
          </cell>
          <cell r="AZ292">
            <v>100.17</v>
          </cell>
          <cell r="BA292">
            <v>96.8</v>
          </cell>
          <cell r="BB292">
            <v>96.27</v>
          </cell>
          <cell r="BC292">
            <v>79</v>
          </cell>
          <cell r="BD292">
            <v>69</v>
          </cell>
          <cell r="BE292">
            <v>75</v>
          </cell>
          <cell r="BF292">
            <v>76</v>
          </cell>
          <cell r="BG292">
            <v>5.7</v>
          </cell>
          <cell r="BH292">
            <v>2.2000000000000002</v>
          </cell>
          <cell r="BI292">
            <v>2.6</v>
          </cell>
          <cell r="BJ292">
            <v>2.2999999999999998</v>
          </cell>
        </row>
        <row r="293">
          <cell r="A293">
            <v>3727195</v>
          </cell>
          <cell r="B293">
            <v>1</v>
          </cell>
          <cell r="C293" t="str">
            <v>中肝切除+胆囊切除+门静脉修补术</v>
          </cell>
          <cell r="D293">
            <v>3727195</v>
          </cell>
          <cell r="E293">
            <v>1</v>
          </cell>
          <cell r="F293" t="str">
            <v>46</v>
          </cell>
          <cell r="G293" t="str">
            <v>1.右肝占位性病变 、2.肝囊肿 、3.双肺肺大泡 、4.右肺结节：炎性？其他？</v>
          </cell>
          <cell r="H293">
            <v>3.5</v>
          </cell>
          <cell r="I293" t="str">
            <v>167</v>
          </cell>
          <cell r="J293" t="str">
            <v>59.5</v>
          </cell>
          <cell r="K293">
            <v>0</v>
          </cell>
          <cell r="L293">
            <v>0</v>
          </cell>
          <cell r="M293">
            <v>0</v>
          </cell>
          <cell r="N293">
            <v>0</v>
          </cell>
          <cell r="O293">
            <v>0</v>
          </cell>
          <cell r="P293">
            <v>0</v>
          </cell>
          <cell r="Q293">
            <v>0</v>
          </cell>
          <cell r="R293">
            <v>0</v>
          </cell>
          <cell r="S293">
            <v>143</v>
          </cell>
          <cell r="T293">
            <v>93</v>
          </cell>
          <cell r="U293">
            <v>0.42</v>
          </cell>
          <cell r="V293">
            <v>0.28000000000000003</v>
          </cell>
          <cell r="W293">
            <v>180</v>
          </cell>
          <cell r="X293">
            <v>55</v>
          </cell>
          <cell r="Y293"/>
          <cell r="Z293">
            <v>61</v>
          </cell>
          <cell r="AA293">
            <v>29.5</v>
          </cell>
          <cell r="AB293">
            <v>32.200000000000003</v>
          </cell>
          <cell r="AC293"/>
          <cell r="AD293">
            <v>40.4</v>
          </cell>
          <cell r="AE293">
            <v>1.19</v>
          </cell>
          <cell r="AF293">
            <v>1.67</v>
          </cell>
          <cell r="AG293"/>
          <cell r="AH293">
            <v>1.79</v>
          </cell>
          <cell r="AI293">
            <v>21.5</v>
          </cell>
          <cell r="AJ293">
            <v>30.3</v>
          </cell>
          <cell r="AK293"/>
          <cell r="AL293">
            <v>21.6</v>
          </cell>
          <cell r="AM293">
            <v>43</v>
          </cell>
          <cell r="AN293">
            <v>25.4</v>
          </cell>
          <cell r="AO293"/>
          <cell r="AP293">
            <v>7.5</v>
          </cell>
          <cell r="AQ293">
            <v>13</v>
          </cell>
          <cell r="AR293">
            <v>134</v>
          </cell>
          <cell r="AS293"/>
          <cell r="AT293">
            <v>831</v>
          </cell>
          <cell r="AU293">
            <v>18</v>
          </cell>
          <cell r="AV293">
            <v>139</v>
          </cell>
          <cell r="AW293"/>
          <cell r="AX293">
            <v>640</v>
          </cell>
          <cell r="AY293">
            <v>104.52</v>
          </cell>
          <cell r="AZ293">
            <v>73.260000000000005</v>
          </cell>
          <cell r="BA293"/>
          <cell r="BB293">
            <v>107.2</v>
          </cell>
          <cell r="BC293">
            <v>54</v>
          </cell>
          <cell r="BD293">
            <v>80</v>
          </cell>
          <cell r="BE293"/>
          <cell r="BF293">
            <v>50</v>
          </cell>
          <cell r="BG293">
            <v>5.0999999999999996</v>
          </cell>
          <cell r="BH293">
            <v>4.7</v>
          </cell>
          <cell r="BI293"/>
          <cell r="BJ293">
            <v>3.7</v>
          </cell>
        </row>
        <row r="294">
          <cell r="A294">
            <v>32986637</v>
          </cell>
          <cell r="B294">
            <v>1</v>
          </cell>
          <cell r="C294" t="str">
            <v>中肝切除+胆囊切除+腔静脉修补+肠粘连松解术</v>
          </cell>
          <cell r="D294">
            <v>32986637</v>
          </cell>
          <cell r="E294">
            <v>1</v>
          </cell>
          <cell r="F294" t="str">
            <v>51</v>
          </cell>
          <cell r="G294" t="str">
            <v>1.中肝占位：肝细胞癌（BCLC 分期A期、CNLC分期Ⅰa期）2、肝癌射频消融术后 3、慢性乙型病毒性肝炎（复治）,</v>
          </cell>
          <cell r="H294">
            <v>3.5</v>
          </cell>
          <cell r="I294" t="str">
            <v>173</v>
          </cell>
          <cell r="J294" t="str">
            <v>56</v>
          </cell>
          <cell r="K294">
            <v>0</v>
          </cell>
          <cell r="L294">
            <v>0</v>
          </cell>
          <cell r="M294">
            <v>0</v>
          </cell>
          <cell r="N294">
            <v>0</v>
          </cell>
          <cell r="O294">
            <v>0</v>
          </cell>
          <cell r="P294">
            <v>1</v>
          </cell>
          <cell r="Q294">
            <v>0</v>
          </cell>
          <cell r="R294">
            <v>0</v>
          </cell>
          <cell r="S294">
            <v>158</v>
          </cell>
          <cell r="T294">
            <v>146</v>
          </cell>
          <cell r="U294">
            <v>0.46</v>
          </cell>
          <cell r="V294">
            <v>0.43</v>
          </cell>
          <cell r="W294">
            <v>248</v>
          </cell>
          <cell r="X294">
            <v>242</v>
          </cell>
          <cell r="Y294"/>
          <cell r="Z294"/>
          <cell r="AA294">
            <v>27.4</v>
          </cell>
          <cell r="AB294">
            <v>36.6</v>
          </cell>
          <cell r="AC294"/>
          <cell r="AD294"/>
          <cell r="AE294">
            <v>1</v>
          </cell>
          <cell r="AF294">
            <v>1.34</v>
          </cell>
          <cell r="AG294"/>
          <cell r="AH294"/>
          <cell r="AI294">
            <v>6.8</v>
          </cell>
          <cell r="AJ294">
            <v>26.5</v>
          </cell>
          <cell r="AK294"/>
          <cell r="AL294"/>
          <cell r="AM294">
            <v>42.7</v>
          </cell>
          <cell r="AN294">
            <v>35.5</v>
          </cell>
          <cell r="AO294"/>
          <cell r="AP294"/>
          <cell r="AQ294">
            <v>111</v>
          </cell>
          <cell r="AR294">
            <v>580</v>
          </cell>
          <cell r="AS294"/>
          <cell r="AT294"/>
          <cell r="AU294">
            <v>66</v>
          </cell>
          <cell r="AV294">
            <v>431</v>
          </cell>
          <cell r="AW294"/>
          <cell r="AX294"/>
          <cell r="AY294">
            <v>108.77</v>
          </cell>
          <cell r="AZ294">
            <v>115.41</v>
          </cell>
          <cell r="BA294"/>
          <cell r="BB294"/>
          <cell r="BC294">
            <v>67</v>
          </cell>
          <cell r="BD294">
            <v>58</v>
          </cell>
          <cell r="BE294"/>
          <cell r="BF294"/>
          <cell r="BG294">
            <v>5.98</v>
          </cell>
          <cell r="BH294">
            <v>5.3</v>
          </cell>
          <cell r="BI294"/>
          <cell r="BJ294"/>
        </row>
        <row r="295">
          <cell r="A295">
            <v>36758805</v>
          </cell>
          <cell r="B295">
            <v>1</v>
          </cell>
          <cell r="C295" t="str">
            <v>中肝切除、肝门胆管成形，肝胆管空肠吻合</v>
          </cell>
          <cell r="D295">
            <v>36758805</v>
          </cell>
          <cell r="E295">
            <v>2</v>
          </cell>
          <cell r="F295" t="str">
            <v>61</v>
          </cell>
          <cell r="G295" t="str">
            <v>1.肝占位性病变（肝内胆管Ca？）；2.慢性乙型病毒性肝炎；3.胆囊壁增厚（慢性胆囊炎？）；4.双肺小结节；5.双肺炎症；6.纵隔淋巴结增大；7.主动脉钙化灶；8.心包积液；9.左肾上腺占位（增生？腺瘤？）；10.阑尾切除术后；11.左肩术后。</v>
          </cell>
          <cell r="H295">
            <v>3.5</v>
          </cell>
          <cell r="I295" t="str">
            <v>158</v>
          </cell>
          <cell r="J295" t="str">
            <v>62</v>
          </cell>
          <cell r="K295">
            <v>0</v>
          </cell>
          <cell r="L295">
            <v>0</v>
          </cell>
          <cell r="M295">
            <v>0</v>
          </cell>
          <cell r="N295">
            <v>0</v>
          </cell>
          <cell r="O295">
            <v>0</v>
          </cell>
          <cell r="P295">
            <v>1</v>
          </cell>
          <cell r="Q295">
            <v>0</v>
          </cell>
          <cell r="R295">
            <v>0</v>
          </cell>
          <cell r="S295">
            <v>153</v>
          </cell>
          <cell r="T295">
            <v>125</v>
          </cell>
          <cell r="U295">
            <v>0.44</v>
          </cell>
          <cell r="V295">
            <v>0.38</v>
          </cell>
          <cell r="W295">
            <v>168</v>
          </cell>
          <cell r="X295">
            <v>153</v>
          </cell>
          <cell r="Y295"/>
          <cell r="Z295"/>
          <cell r="AA295">
            <v>28.9</v>
          </cell>
          <cell r="AB295">
            <v>24.8</v>
          </cell>
          <cell r="AC295"/>
          <cell r="AD295"/>
          <cell r="AE295">
            <v>0.89</v>
          </cell>
          <cell r="AF295">
            <v>1.29</v>
          </cell>
          <cell r="AG295"/>
          <cell r="AH295"/>
          <cell r="AI295">
            <v>7.2</v>
          </cell>
          <cell r="AJ295">
            <v>18.8</v>
          </cell>
          <cell r="AK295"/>
          <cell r="AL295"/>
          <cell r="AM295">
            <v>42</v>
          </cell>
          <cell r="AN295">
            <v>28</v>
          </cell>
          <cell r="AO295"/>
          <cell r="AP295"/>
          <cell r="AQ295">
            <v>34</v>
          </cell>
          <cell r="AR295">
            <v>231</v>
          </cell>
          <cell r="AS295"/>
          <cell r="AT295"/>
          <cell r="AU295">
            <v>22</v>
          </cell>
          <cell r="AV295">
            <v>206</v>
          </cell>
          <cell r="AW295"/>
          <cell r="AX295"/>
          <cell r="AY295">
            <v>95.84</v>
          </cell>
          <cell r="AZ295">
            <v>94.26</v>
          </cell>
          <cell r="BA295"/>
          <cell r="BB295"/>
          <cell r="BC295">
            <v>73</v>
          </cell>
          <cell r="BD295">
            <v>76</v>
          </cell>
          <cell r="BE295"/>
          <cell r="BF295"/>
          <cell r="BG295">
            <v>6.1</v>
          </cell>
          <cell r="BH295">
            <v>7.6</v>
          </cell>
          <cell r="BI295"/>
          <cell r="BJ295"/>
        </row>
        <row r="296">
          <cell r="A296">
            <v>21127910</v>
          </cell>
          <cell r="B296">
            <v>2</v>
          </cell>
          <cell r="C296" t="str">
            <v>中肝切除+胆囊切除术</v>
          </cell>
          <cell r="D296">
            <v>21127910</v>
          </cell>
          <cell r="E296">
            <v>1</v>
          </cell>
          <cell r="F296" t="str">
            <v>53</v>
          </cell>
          <cell r="G296" t="str">
            <v>原发性肝癌中国分期IABCLC分期A1  慢性乙型病毒性肝炎(复治)  胆囊息肉  肝脏囊肿  双肾囊肿  慢性乙肝后肝硬化                              ,肝占位性病变</v>
          </cell>
          <cell r="H296">
            <v>3.5</v>
          </cell>
          <cell r="I296" t="str">
            <v>165</v>
          </cell>
          <cell r="J296" t="str">
            <v>65</v>
          </cell>
          <cell r="K296">
            <v>0</v>
          </cell>
          <cell r="L296">
            <v>0</v>
          </cell>
          <cell r="M296">
            <v>0</v>
          </cell>
          <cell r="N296">
            <v>0</v>
          </cell>
          <cell r="O296">
            <v>0</v>
          </cell>
          <cell r="P296">
            <v>1</v>
          </cell>
          <cell r="Q296">
            <v>0</v>
          </cell>
          <cell r="R296">
            <v>1</v>
          </cell>
          <cell r="S296">
            <v>143</v>
          </cell>
          <cell r="T296">
            <v>112</v>
          </cell>
          <cell r="U296">
            <v>0.43</v>
          </cell>
          <cell r="V296">
            <v>0.35</v>
          </cell>
          <cell r="W296">
            <v>216</v>
          </cell>
          <cell r="X296">
            <v>132</v>
          </cell>
          <cell r="Y296"/>
          <cell r="Z296">
            <v>92</v>
          </cell>
          <cell r="AA296">
            <v>27.3</v>
          </cell>
          <cell r="AB296"/>
          <cell r="AC296"/>
          <cell r="AD296"/>
          <cell r="AE296">
            <v>1.06</v>
          </cell>
          <cell r="AF296"/>
          <cell r="AG296"/>
          <cell r="AH296"/>
          <cell r="AI296">
            <v>10.3</v>
          </cell>
          <cell r="AJ296">
            <v>34.299999999999997</v>
          </cell>
          <cell r="AK296"/>
          <cell r="AL296">
            <v>48.1</v>
          </cell>
          <cell r="AM296">
            <v>43.7</v>
          </cell>
          <cell r="AN296">
            <v>22.8</v>
          </cell>
          <cell r="AO296"/>
          <cell r="AP296">
            <v>36.200000000000003</v>
          </cell>
          <cell r="AQ296">
            <v>54</v>
          </cell>
          <cell r="AR296">
            <v>707</v>
          </cell>
          <cell r="AS296"/>
          <cell r="AT296">
            <v>284</v>
          </cell>
          <cell r="AU296">
            <v>33</v>
          </cell>
          <cell r="AV296">
            <v>690</v>
          </cell>
          <cell r="AW296"/>
          <cell r="AX296">
            <v>124</v>
          </cell>
          <cell r="AY296">
            <v>101.29</v>
          </cell>
          <cell r="AZ296">
            <v>104.73</v>
          </cell>
          <cell r="BA296"/>
          <cell r="BB296">
            <v>107.25</v>
          </cell>
          <cell r="BC296">
            <v>77</v>
          </cell>
          <cell r="BD296">
            <v>71</v>
          </cell>
          <cell r="BE296"/>
          <cell r="BF296">
            <v>67</v>
          </cell>
          <cell r="BG296">
            <v>6.8</v>
          </cell>
          <cell r="BH296">
            <v>3.9</v>
          </cell>
          <cell r="BI296"/>
          <cell r="BJ296">
            <v>2.4</v>
          </cell>
        </row>
        <row r="297">
          <cell r="A297">
            <v>20955499</v>
          </cell>
          <cell r="B297">
            <v>1</v>
          </cell>
          <cell r="C297" t="str">
            <v>中肝切除+右肝癌射频消融术+膈肌修补+肠粘连松解术</v>
          </cell>
          <cell r="D297">
            <v>20955499</v>
          </cell>
          <cell r="E297">
            <v>1</v>
          </cell>
          <cell r="F297" t="str">
            <v>52</v>
          </cell>
          <cell r="G297" t="str">
            <v>1.混合性肝细胞-胆管细胞癌术后、介入及靶向治疗后，肝内复发伴腹腔、腹膜后淋巴结转移，肝转移灶不全切除术后（IV期） 、2.慢性乙肝 、3.脂肪肝,</v>
          </cell>
          <cell r="H297">
            <v>3.4</v>
          </cell>
          <cell r="I297" t="str">
            <v>168</v>
          </cell>
          <cell r="J297" t="str">
            <v>84</v>
          </cell>
          <cell r="K297">
            <v>0</v>
          </cell>
          <cell r="L297">
            <v>0</v>
          </cell>
          <cell r="M297">
            <v>0</v>
          </cell>
          <cell r="N297">
            <v>0</v>
          </cell>
          <cell r="O297">
            <v>0</v>
          </cell>
          <cell r="P297">
            <v>1</v>
          </cell>
          <cell r="Q297">
            <v>0</v>
          </cell>
          <cell r="R297">
            <v>0</v>
          </cell>
          <cell r="S297">
            <v>136</v>
          </cell>
          <cell r="T297">
            <v>127</v>
          </cell>
          <cell r="U297">
            <v>0.4</v>
          </cell>
          <cell r="V297">
            <v>0.39</v>
          </cell>
          <cell r="W297">
            <v>219</v>
          </cell>
          <cell r="X297">
            <v>175</v>
          </cell>
          <cell r="Y297"/>
          <cell r="Z297">
            <v>144</v>
          </cell>
          <cell r="AA297">
            <v>33.1</v>
          </cell>
          <cell r="AB297">
            <v>32.299999999999997</v>
          </cell>
          <cell r="AC297"/>
          <cell r="AD297"/>
          <cell r="AE297">
            <v>1.03</v>
          </cell>
          <cell r="AF297">
            <v>1.21</v>
          </cell>
          <cell r="AG297"/>
          <cell r="AH297"/>
          <cell r="AI297">
            <v>15.2</v>
          </cell>
          <cell r="AJ297">
            <v>23.4</v>
          </cell>
          <cell r="AK297"/>
          <cell r="AL297">
            <v>24.2</v>
          </cell>
          <cell r="AM297">
            <v>43.4</v>
          </cell>
          <cell r="AN297">
            <v>34.5</v>
          </cell>
          <cell r="AO297"/>
          <cell r="AP297">
            <v>31.1</v>
          </cell>
          <cell r="AQ297">
            <v>49</v>
          </cell>
          <cell r="AR297">
            <v>111</v>
          </cell>
          <cell r="AS297"/>
          <cell r="AT297">
            <v>75</v>
          </cell>
          <cell r="AU297">
            <v>60</v>
          </cell>
          <cell r="AV297">
            <v>160</v>
          </cell>
          <cell r="AW297"/>
          <cell r="AX297">
            <v>60</v>
          </cell>
          <cell r="AY297">
            <v>92.29</v>
          </cell>
          <cell r="AZ297">
            <v>86.55</v>
          </cell>
          <cell r="BA297"/>
          <cell r="BB297">
            <v>99.19</v>
          </cell>
          <cell r="BC297">
            <v>61</v>
          </cell>
          <cell r="BD297">
            <v>65</v>
          </cell>
          <cell r="BE297"/>
          <cell r="BF297">
            <v>49</v>
          </cell>
          <cell r="BG297">
            <v>5.4</v>
          </cell>
          <cell r="BH297">
            <v>3.1</v>
          </cell>
          <cell r="BI297"/>
          <cell r="BJ297">
            <v>3</v>
          </cell>
        </row>
        <row r="298">
          <cell r="A298">
            <v>21127910</v>
          </cell>
          <cell r="B298">
            <v>2</v>
          </cell>
          <cell r="C298" t="str">
            <v>复杂肝右癌切除+右肝静脉修补+膈肌修补+肠粘连松解</v>
          </cell>
          <cell r="D298">
            <v>21127910</v>
          </cell>
          <cell r="E298">
            <v>1</v>
          </cell>
          <cell r="F298" t="str">
            <v>55</v>
          </cell>
          <cell r="G298" t="str">
            <v>原发性肝癌中国分期IABCLC分期A1  慢性乙型病毒性肝炎(复治)  胆囊息肉  肝脏囊肿  双肾囊肿  慢性乙肝后肝硬化                              ,肝占位性病变</v>
          </cell>
          <cell r="H298">
            <v>3.3</v>
          </cell>
          <cell r="I298" t="str">
            <v>165</v>
          </cell>
          <cell r="J298" t="str">
            <v>65</v>
          </cell>
          <cell r="K298">
            <v>0</v>
          </cell>
          <cell r="L298">
            <v>0</v>
          </cell>
          <cell r="M298">
            <v>0</v>
          </cell>
          <cell r="N298">
            <v>0</v>
          </cell>
          <cell r="O298">
            <v>0</v>
          </cell>
          <cell r="P298">
            <v>1</v>
          </cell>
          <cell r="Q298">
            <v>0</v>
          </cell>
          <cell r="R298">
            <v>1</v>
          </cell>
          <cell r="S298">
            <v>121</v>
          </cell>
          <cell r="T298">
            <v>85</v>
          </cell>
          <cell r="U298">
            <v>0.36</v>
          </cell>
          <cell r="V298">
            <v>0.26</v>
          </cell>
          <cell r="W298">
            <v>145</v>
          </cell>
          <cell r="X298">
            <v>130</v>
          </cell>
          <cell r="Y298">
            <v>105</v>
          </cell>
          <cell r="Z298"/>
          <cell r="AA298">
            <v>29.9</v>
          </cell>
          <cell r="AB298">
            <v>36</v>
          </cell>
          <cell r="AC298"/>
          <cell r="AD298"/>
          <cell r="AE298">
            <v>1</v>
          </cell>
          <cell r="AF298">
            <v>1.1499999999999999</v>
          </cell>
          <cell r="AG298"/>
          <cell r="AH298"/>
          <cell r="AI298">
            <v>14.2</v>
          </cell>
          <cell r="AJ298">
            <v>13.6</v>
          </cell>
          <cell r="AK298">
            <v>15.1</v>
          </cell>
          <cell r="AL298"/>
          <cell r="AM298">
            <v>37.9</v>
          </cell>
          <cell r="AN298">
            <v>19.3</v>
          </cell>
          <cell r="AO298">
            <v>25.8</v>
          </cell>
          <cell r="AP298"/>
          <cell r="AQ298">
            <v>25</v>
          </cell>
          <cell r="AR298">
            <v>417</v>
          </cell>
          <cell r="AS298">
            <v>391</v>
          </cell>
          <cell r="AT298"/>
          <cell r="AU298">
            <v>29</v>
          </cell>
          <cell r="AV298">
            <v>784</v>
          </cell>
          <cell r="AW298">
            <v>305</v>
          </cell>
          <cell r="AX298"/>
          <cell r="AY298">
            <v>95.31</v>
          </cell>
          <cell r="AZ298">
            <v>93.6</v>
          </cell>
          <cell r="BA298">
            <v>85.35</v>
          </cell>
          <cell r="BB298"/>
          <cell r="BC298">
            <v>53</v>
          </cell>
          <cell r="BD298">
            <v>56</v>
          </cell>
          <cell r="BE298">
            <v>65</v>
          </cell>
          <cell r="BF298"/>
          <cell r="BG298">
            <v>5</v>
          </cell>
          <cell r="BH298">
            <v>5.4</v>
          </cell>
          <cell r="BI298">
            <v>6.2</v>
          </cell>
          <cell r="BJ298"/>
        </row>
        <row r="299">
          <cell r="A299">
            <v>18077617</v>
          </cell>
          <cell r="B299">
            <v>1</v>
          </cell>
          <cell r="C299" t="str">
            <v>中肝切除+胆囊切除+膈肌修补术</v>
          </cell>
          <cell r="D299">
            <v>18077617</v>
          </cell>
          <cell r="E299">
            <v>1</v>
          </cell>
          <cell r="F299" t="str">
            <v>45</v>
          </cell>
          <cell r="G299" t="str">
            <v>1.肝细胞癌（中国肝癌分期Ia期）；2.乙肝肝硬化；3.慢性乙型病毒性肝炎（复治）。</v>
          </cell>
          <cell r="H299">
            <v>3.2</v>
          </cell>
          <cell r="I299" t="str">
            <v>170</v>
          </cell>
          <cell r="J299" t="str">
            <v>70</v>
          </cell>
          <cell r="K299">
            <v>0</v>
          </cell>
          <cell r="L299">
            <v>0</v>
          </cell>
          <cell r="M299">
            <v>0</v>
          </cell>
          <cell r="N299">
            <v>0</v>
          </cell>
          <cell r="O299">
            <v>0</v>
          </cell>
          <cell r="P299">
            <v>1</v>
          </cell>
          <cell r="Q299">
            <v>0</v>
          </cell>
          <cell r="R299">
            <v>1</v>
          </cell>
          <cell r="S299">
            <v>113</v>
          </cell>
          <cell r="T299">
            <v>97</v>
          </cell>
          <cell r="U299">
            <v>0.33</v>
          </cell>
          <cell r="V299">
            <v>0.3</v>
          </cell>
          <cell r="W299">
            <v>228</v>
          </cell>
          <cell r="X299">
            <v>110</v>
          </cell>
          <cell r="Y299">
            <v>91</v>
          </cell>
          <cell r="Z299">
            <v>109</v>
          </cell>
          <cell r="AA299">
            <v>28</v>
          </cell>
          <cell r="AB299">
            <v>38.200000000000003</v>
          </cell>
          <cell r="AC299">
            <v>39.1</v>
          </cell>
          <cell r="AD299">
            <v>38.4</v>
          </cell>
          <cell r="AE299">
            <v>0.92</v>
          </cell>
          <cell r="AF299">
            <v>1.39</v>
          </cell>
          <cell r="AG299">
            <v>1.27</v>
          </cell>
          <cell r="AH299">
            <v>1.56</v>
          </cell>
          <cell r="AI299">
            <v>14.4</v>
          </cell>
          <cell r="AJ299">
            <v>38.200000000000003</v>
          </cell>
          <cell r="AK299">
            <v>36.299999999999997</v>
          </cell>
          <cell r="AL299">
            <v>36.299999999999997</v>
          </cell>
          <cell r="AM299">
            <v>35.200000000000003</v>
          </cell>
          <cell r="AN299">
            <v>21.4</v>
          </cell>
          <cell r="AO299">
            <v>33.700000000000003</v>
          </cell>
          <cell r="AP299">
            <v>37.299999999999997</v>
          </cell>
          <cell r="AQ299">
            <v>379</v>
          </cell>
          <cell r="AR299">
            <v>126</v>
          </cell>
          <cell r="AS299">
            <v>170</v>
          </cell>
          <cell r="AT299">
            <v>217</v>
          </cell>
          <cell r="AU299">
            <v>164</v>
          </cell>
          <cell r="AV299">
            <v>150</v>
          </cell>
          <cell r="AW299">
            <v>168</v>
          </cell>
          <cell r="AX299">
            <v>199</v>
          </cell>
          <cell r="AY299">
            <v>125.37</v>
          </cell>
          <cell r="AZ299">
            <v>111.85</v>
          </cell>
          <cell r="BA299">
            <v>113.15</v>
          </cell>
          <cell r="BB299">
            <v>110.01</v>
          </cell>
          <cell r="BC299">
            <v>41</v>
          </cell>
          <cell r="BD299">
            <v>58</v>
          </cell>
          <cell r="BE299">
            <v>56</v>
          </cell>
          <cell r="BF299">
            <v>61</v>
          </cell>
          <cell r="BG299">
            <v>3.4</v>
          </cell>
          <cell r="BH299">
            <v>2.6</v>
          </cell>
          <cell r="BI299">
            <v>3.8</v>
          </cell>
          <cell r="BJ299">
            <v>5.4</v>
          </cell>
        </row>
        <row r="300">
          <cell r="A300">
            <v>48099</v>
          </cell>
          <cell r="B300">
            <v>1</v>
          </cell>
          <cell r="C300" t="str">
            <v>中肝切除+腔静脉修补+肠粘连松解术</v>
          </cell>
          <cell r="D300">
            <v>48099</v>
          </cell>
          <cell r="E300">
            <v>1</v>
          </cell>
          <cell r="F300" t="str">
            <v>74</v>
          </cell>
          <cell r="G300" t="str">
            <v>1.肝细胞癌（中国肝癌分期Ia期） 、2.慢性乙型病毒性肝炎（复治） 、3.高血压2级 极高危 、4.2型糖尿病</v>
          </cell>
          <cell r="H300">
            <v>3</v>
          </cell>
          <cell r="I300" t="str">
            <v>165</v>
          </cell>
          <cell r="J300" t="str">
            <v>70</v>
          </cell>
          <cell r="K300">
            <v>1</v>
          </cell>
          <cell r="L300">
            <v>1</v>
          </cell>
          <cell r="M300">
            <v>0</v>
          </cell>
          <cell r="N300">
            <v>0</v>
          </cell>
          <cell r="O300">
            <v>0</v>
          </cell>
          <cell r="P300">
            <v>1</v>
          </cell>
          <cell r="Q300">
            <v>0</v>
          </cell>
          <cell r="R300">
            <v>0</v>
          </cell>
          <cell r="S300">
            <v>117</v>
          </cell>
          <cell r="T300">
            <v>94</v>
          </cell>
          <cell r="U300">
            <v>0.39</v>
          </cell>
          <cell r="V300">
            <v>0.31</v>
          </cell>
          <cell r="W300">
            <v>185</v>
          </cell>
          <cell r="X300">
            <v>150</v>
          </cell>
          <cell r="Y300"/>
          <cell r="Z300">
            <v>134</v>
          </cell>
          <cell r="AA300">
            <v>26.1</v>
          </cell>
          <cell r="AB300">
            <v>25.6</v>
          </cell>
          <cell r="AC300"/>
          <cell r="AD300"/>
          <cell r="AE300">
            <v>1</v>
          </cell>
          <cell r="AF300">
            <v>1.19</v>
          </cell>
          <cell r="AG300"/>
          <cell r="AH300"/>
          <cell r="AI300">
            <v>11.1</v>
          </cell>
          <cell r="AJ300">
            <v>9.8000000000000007</v>
          </cell>
          <cell r="AK300"/>
          <cell r="AL300">
            <v>18.5</v>
          </cell>
          <cell r="AM300">
            <v>43.9</v>
          </cell>
          <cell r="AN300">
            <v>28.9</v>
          </cell>
          <cell r="AO300"/>
          <cell r="AP300">
            <v>35.200000000000003</v>
          </cell>
          <cell r="AQ300">
            <v>25</v>
          </cell>
          <cell r="AR300">
            <v>138</v>
          </cell>
          <cell r="AS300"/>
          <cell r="AT300">
            <v>121</v>
          </cell>
          <cell r="AU300">
            <v>26</v>
          </cell>
          <cell r="AV300">
            <v>183</v>
          </cell>
          <cell r="AW300"/>
          <cell r="AX300">
            <v>82</v>
          </cell>
          <cell r="AY300">
            <v>84.09</v>
          </cell>
          <cell r="AZ300">
            <v>74.22</v>
          </cell>
          <cell r="BA300"/>
          <cell r="BB300">
            <v>89.98</v>
          </cell>
          <cell r="BC300">
            <v>79</v>
          </cell>
          <cell r="BD300">
            <v>88</v>
          </cell>
          <cell r="BE300"/>
          <cell r="BF300">
            <v>67</v>
          </cell>
          <cell r="BG300">
            <v>8.1</v>
          </cell>
          <cell r="BH300">
            <v>7</v>
          </cell>
          <cell r="BI300"/>
          <cell r="BJ300">
            <v>4</v>
          </cell>
        </row>
        <row r="301">
          <cell r="A301">
            <v>1497341</v>
          </cell>
          <cell r="B301">
            <v>1</v>
          </cell>
          <cell r="C301" t="str">
            <v>中肝切除+胆囊切除+门静脉修补术</v>
          </cell>
          <cell r="D301">
            <v>1497341</v>
          </cell>
          <cell r="E301">
            <v>1</v>
          </cell>
          <cell r="F301" t="str">
            <v>56</v>
          </cell>
          <cell r="G301" t="str">
            <v>1、肝细胞癌（中国肝癌分期 Ⅰa期）2、慢性乙型病毒性肝炎（复治）3、乙肝后肝硬化（Child-Pugh A级） 4、慢性胆囊炎 5、2型糖尿病 6、左肾囊肿</v>
          </cell>
          <cell r="H301">
            <v>3</v>
          </cell>
          <cell r="I301" t="str">
            <v>168</v>
          </cell>
          <cell r="J301" t="str">
            <v>60</v>
          </cell>
          <cell r="K301">
            <v>0</v>
          </cell>
          <cell r="L301">
            <v>1</v>
          </cell>
          <cell r="M301">
            <v>0</v>
          </cell>
          <cell r="N301">
            <v>0</v>
          </cell>
          <cell r="O301">
            <v>0</v>
          </cell>
          <cell r="P301">
            <v>1</v>
          </cell>
          <cell r="Q301">
            <v>0</v>
          </cell>
          <cell r="R301">
            <v>1</v>
          </cell>
          <cell r="S301">
            <v>131</v>
          </cell>
          <cell r="T301">
            <v>117</v>
          </cell>
          <cell r="U301">
            <v>0.41</v>
          </cell>
          <cell r="V301">
            <v>0.4</v>
          </cell>
          <cell r="W301">
            <v>148</v>
          </cell>
          <cell r="X301">
            <v>186</v>
          </cell>
          <cell r="Y301"/>
          <cell r="Z301">
            <v>195</v>
          </cell>
          <cell r="AA301">
            <v>26.2</v>
          </cell>
          <cell r="AB301">
            <v>28.2</v>
          </cell>
          <cell r="AC301"/>
          <cell r="AD301">
            <v>30.4</v>
          </cell>
          <cell r="AE301">
            <v>103</v>
          </cell>
          <cell r="AF301">
            <v>0.95</v>
          </cell>
          <cell r="AG301"/>
          <cell r="AH301">
            <v>0.96</v>
          </cell>
          <cell r="AI301">
            <v>181.4</v>
          </cell>
          <cell r="AJ301">
            <v>111.3</v>
          </cell>
          <cell r="AK301"/>
          <cell r="AL301">
            <v>63.3</v>
          </cell>
          <cell r="AM301">
            <v>37</v>
          </cell>
          <cell r="AN301">
            <v>27.7</v>
          </cell>
          <cell r="AO301"/>
          <cell r="AP301">
            <v>33.5</v>
          </cell>
          <cell r="AQ301">
            <v>125</v>
          </cell>
          <cell r="AR301">
            <v>184</v>
          </cell>
          <cell r="AS301"/>
          <cell r="AT301">
            <v>82</v>
          </cell>
          <cell r="AU301">
            <v>127</v>
          </cell>
          <cell r="AV301">
            <v>238</v>
          </cell>
          <cell r="AW301"/>
          <cell r="AX301">
            <v>54</v>
          </cell>
          <cell r="AY301">
            <v>72.25</v>
          </cell>
          <cell r="AZ301">
            <v>82.04</v>
          </cell>
          <cell r="BA301"/>
          <cell r="BB301">
            <v>87.35</v>
          </cell>
          <cell r="BC301">
            <v>87</v>
          </cell>
          <cell r="BD301">
            <v>81</v>
          </cell>
          <cell r="BE301"/>
          <cell r="BF301">
            <v>72</v>
          </cell>
          <cell r="BG301">
            <v>3.3</v>
          </cell>
          <cell r="BH301">
            <v>4.2</v>
          </cell>
          <cell r="BI301"/>
          <cell r="BJ301">
            <v>3.7</v>
          </cell>
        </row>
        <row r="302">
          <cell r="A302">
            <v>1546680</v>
          </cell>
          <cell r="B302">
            <v>1</v>
          </cell>
          <cell r="C302" t="str">
            <v>中肝切除、胆囊切除、门静脉修补术</v>
          </cell>
          <cell r="D302">
            <v>1546680</v>
          </cell>
          <cell r="E302">
            <v>1</v>
          </cell>
          <cell r="F302" t="str">
            <v>79</v>
          </cell>
          <cell r="G302" t="str">
            <v>1.右肝恶性肿瘤（cT2N0M0） 、2.肺结节</v>
          </cell>
          <cell r="H302">
            <v>3</v>
          </cell>
          <cell r="I302" t="str">
            <v>159</v>
          </cell>
          <cell r="J302" t="str">
            <v>48</v>
          </cell>
          <cell r="K302">
            <v>0</v>
          </cell>
          <cell r="L302">
            <v>0</v>
          </cell>
          <cell r="M302">
            <v>0</v>
          </cell>
          <cell r="N302">
            <v>0</v>
          </cell>
          <cell r="O302">
            <v>0</v>
          </cell>
          <cell r="P302">
            <v>0</v>
          </cell>
          <cell r="Q302">
            <v>0</v>
          </cell>
          <cell r="R302">
            <v>0</v>
          </cell>
          <cell r="S302">
            <v>131</v>
          </cell>
          <cell r="T302">
            <v>100</v>
          </cell>
          <cell r="U302">
            <v>0.41</v>
          </cell>
          <cell r="V302">
            <v>0.3</v>
          </cell>
          <cell r="W302">
            <v>154</v>
          </cell>
          <cell r="X302">
            <v>120</v>
          </cell>
          <cell r="Y302"/>
          <cell r="Z302">
            <v>98</v>
          </cell>
          <cell r="AA302">
            <v>29.3</v>
          </cell>
          <cell r="AB302">
            <v>27.5</v>
          </cell>
          <cell r="AC302"/>
          <cell r="AD302">
            <v>31.7</v>
          </cell>
          <cell r="AE302">
            <v>1</v>
          </cell>
          <cell r="AF302">
            <v>1.17</v>
          </cell>
          <cell r="AG302"/>
          <cell r="AH302">
            <v>1.18</v>
          </cell>
          <cell r="AI302">
            <v>14.2</v>
          </cell>
          <cell r="AJ302">
            <v>23</v>
          </cell>
          <cell r="AK302"/>
          <cell r="AL302">
            <v>20.7</v>
          </cell>
          <cell r="AM302">
            <v>45.4</v>
          </cell>
          <cell r="AN302">
            <v>27</v>
          </cell>
          <cell r="AO302"/>
          <cell r="AP302">
            <v>34.5</v>
          </cell>
          <cell r="AQ302">
            <v>14</v>
          </cell>
          <cell r="AR302">
            <v>104</v>
          </cell>
          <cell r="AS302"/>
          <cell r="AT302">
            <v>98</v>
          </cell>
          <cell r="AU302">
            <v>17</v>
          </cell>
          <cell r="AV302">
            <v>115</v>
          </cell>
          <cell r="AW302"/>
          <cell r="AX302">
            <v>73</v>
          </cell>
          <cell r="AY302">
            <v>106.21</v>
          </cell>
          <cell r="AZ302">
            <v>108.14</v>
          </cell>
          <cell r="BA302"/>
          <cell r="BB302">
            <v>111.34</v>
          </cell>
          <cell r="BC302">
            <v>62</v>
          </cell>
          <cell r="BD302">
            <v>59</v>
          </cell>
          <cell r="BE302"/>
          <cell r="BF302">
            <v>54</v>
          </cell>
          <cell r="BG302">
            <v>3.7</v>
          </cell>
          <cell r="BH302">
            <v>5</v>
          </cell>
          <cell r="BI302"/>
          <cell r="BJ302">
            <v>2.2000000000000002</v>
          </cell>
        </row>
        <row r="303">
          <cell r="A303">
            <v>2994634</v>
          </cell>
          <cell r="B303">
            <v>1</v>
          </cell>
          <cell r="C303" t="str">
            <v>中肝切除+右肝部分切除+左肝部分切除+肠粘连松解术</v>
          </cell>
          <cell r="D303">
            <v>2994634</v>
          </cell>
          <cell r="E303">
            <v>1</v>
          </cell>
          <cell r="F303" t="str">
            <v>77</v>
          </cell>
          <cell r="G303" t="str">
            <v>1、肝多发占位：直肠癌肝转移；2、2型糖尿病；3、高血压病；4、左侧贵要静脉血栓；5；慢性阻塞性肺疾病</v>
          </cell>
          <cell r="H303">
            <v>3</v>
          </cell>
          <cell r="I303" t="str">
            <v>165</v>
          </cell>
          <cell r="J303" t="str">
            <v>65.5</v>
          </cell>
          <cell r="K303">
            <v>1</v>
          </cell>
          <cell r="L303">
            <v>1</v>
          </cell>
          <cell r="M303">
            <v>1</v>
          </cell>
          <cell r="N303">
            <v>0</v>
          </cell>
          <cell r="O303">
            <v>0</v>
          </cell>
          <cell r="P303">
            <v>0</v>
          </cell>
          <cell r="Q303">
            <v>0</v>
          </cell>
          <cell r="R303">
            <v>0</v>
          </cell>
          <cell r="S303">
            <v>127</v>
          </cell>
          <cell r="T303">
            <v>83</v>
          </cell>
          <cell r="U303">
            <v>0.38</v>
          </cell>
          <cell r="V303">
            <v>0.26</v>
          </cell>
          <cell r="W303">
            <v>103</v>
          </cell>
          <cell r="X303">
            <v>64</v>
          </cell>
          <cell r="Y303">
            <v>46</v>
          </cell>
          <cell r="Z303">
            <v>58</v>
          </cell>
          <cell r="AA303">
            <v>27.7</v>
          </cell>
          <cell r="AB303">
            <v>30.4</v>
          </cell>
          <cell r="AC303">
            <v>34.5</v>
          </cell>
          <cell r="AD303">
            <v>30.2</v>
          </cell>
          <cell r="AE303">
            <v>0.84</v>
          </cell>
          <cell r="AF303">
            <v>1.31</v>
          </cell>
          <cell r="AG303">
            <v>1.28</v>
          </cell>
          <cell r="AH303">
            <v>1.1599999999999999</v>
          </cell>
          <cell r="AI303">
            <v>16.3</v>
          </cell>
          <cell r="AJ303">
            <v>40.6</v>
          </cell>
          <cell r="AK303">
            <v>32.799999999999997</v>
          </cell>
          <cell r="AL303">
            <v>29.8</v>
          </cell>
          <cell r="AM303">
            <v>48.5</v>
          </cell>
          <cell r="AN303">
            <v>35</v>
          </cell>
          <cell r="AO303">
            <v>39.299999999999997</v>
          </cell>
          <cell r="AP303">
            <v>41.1</v>
          </cell>
          <cell r="AQ303">
            <v>19</v>
          </cell>
          <cell r="AR303">
            <v>365</v>
          </cell>
          <cell r="AS303">
            <v>313</v>
          </cell>
          <cell r="AT303">
            <v>252</v>
          </cell>
          <cell r="AU303">
            <v>25</v>
          </cell>
          <cell r="AV303">
            <v>425</v>
          </cell>
          <cell r="AW303">
            <v>305</v>
          </cell>
          <cell r="AX303">
            <v>167</v>
          </cell>
          <cell r="AY303">
            <v>90.1</v>
          </cell>
          <cell r="AZ303">
            <v>93.37</v>
          </cell>
          <cell r="BA303">
            <v>103.27</v>
          </cell>
          <cell r="BB303">
            <v>102.54</v>
          </cell>
          <cell r="BC303">
            <v>69</v>
          </cell>
          <cell r="BD303">
            <v>67</v>
          </cell>
          <cell r="BE303">
            <v>61</v>
          </cell>
          <cell r="BF303">
            <v>62</v>
          </cell>
          <cell r="BG303">
            <v>7.7</v>
          </cell>
          <cell r="BH303">
            <v>3.6</v>
          </cell>
          <cell r="BI303">
            <v>3.1</v>
          </cell>
          <cell r="BJ303">
            <v>4.5</v>
          </cell>
        </row>
        <row r="304">
          <cell r="A304">
            <v>8767762</v>
          </cell>
          <cell r="B304">
            <v>1</v>
          </cell>
          <cell r="C304" t="str">
            <v>中肝切除+右肝局部切除+膈肌修补+肠粘连松解术</v>
          </cell>
          <cell r="D304">
            <v>8767762</v>
          </cell>
          <cell r="E304">
            <v>1</v>
          </cell>
          <cell r="F304" t="str">
            <v>40</v>
          </cell>
          <cell r="G304" t="str">
            <v>1.肝细胞癌（中国肝癌分期 IIa 期，BCLC分期StageB） 2.乙肝后肝硬化 3.肝癌复发术后 4.胆囊切除术后 5.肝动脉化疗栓塞术后。</v>
          </cell>
          <cell r="H304">
            <v>3</v>
          </cell>
          <cell r="I304" t="str">
            <v>168</v>
          </cell>
          <cell r="J304" t="str">
            <v>78</v>
          </cell>
          <cell r="K304">
            <v>0</v>
          </cell>
          <cell r="L304">
            <v>0</v>
          </cell>
          <cell r="M304">
            <v>0</v>
          </cell>
          <cell r="N304">
            <v>0</v>
          </cell>
          <cell r="O304">
            <v>0</v>
          </cell>
          <cell r="P304">
            <v>1</v>
          </cell>
          <cell r="Q304">
            <v>0</v>
          </cell>
          <cell r="R304">
            <v>1</v>
          </cell>
          <cell r="S304">
            <v>139</v>
          </cell>
          <cell r="T304">
            <v>128</v>
          </cell>
          <cell r="U304">
            <v>0.42</v>
          </cell>
          <cell r="V304">
            <v>0.4</v>
          </cell>
          <cell r="W304">
            <v>95</v>
          </cell>
          <cell r="X304">
            <v>72</v>
          </cell>
          <cell r="Y304"/>
          <cell r="Z304">
            <v>71</v>
          </cell>
          <cell r="AA304">
            <v>28.3</v>
          </cell>
          <cell r="AB304">
            <v>26.9</v>
          </cell>
          <cell r="AC304"/>
          <cell r="AD304">
            <v>39.9</v>
          </cell>
          <cell r="AE304">
            <v>0.96</v>
          </cell>
          <cell r="AF304">
            <v>1.1499999999999999</v>
          </cell>
          <cell r="AG304"/>
          <cell r="AH304">
            <v>1.1399999999999999</v>
          </cell>
          <cell r="AI304">
            <v>20.9</v>
          </cell>
          <cell r="AJ304">
            <v>28.8</v>
          </cell>
          <cell r="AK304"/>
          <cell r="AL304">
            <v>42.1</v>
          </cell>
          <cell r="AM304">
            <v>47.8</v>
          </cell>
          <cell r="AN304">
            <v>35.6</v>
          </cell>
          <cell r="AO304"/>
          <cell r="AP304">
            <v>38.6</v>
          </cell>
          <cell r="AQ304">
            <v>15</v>
          </cell>
          <cell r="AR304">
            <v>368</v>
          </cell>
          <cell r="AS304"/>
          <cell r="AT304">
            <v>436</v>
          </cell>
          <cell r="AU304">
            <v>19</v>
          </cell>
          <cell r="AV304">
            <v>310</v>
          </cell>
          <cell r="AW304"/>
          <cell r="AX304">
            <v>129</v>
          </cell>
          <cell r="AY304">
            <v>84.63</v>
          </cell>
          <cell r="AZ304">
            <v>97.79</v>
          </cell>
          <cell r="BA304"/>
          <cell r="BB304">
            <v>101.52</v>
          </cell>
          <cell r="BC304">
            <v>71</v>
          </cell>
          <cell r="BD304">
            <v>63</v>
          </cell>
          <cell r="BE304"/>
          <cell r="BF304">
            <v>59</v>
          </cell>
          <cell r="BG304">
            <v>3.4</v>
          </cell>
          <cell r="BH304">
            <v>3.3</v>
          </cell>
          <cell r="BI304"/>
          <cell r="BJ304">
            <v>2.7</v>
          </cell>
        </row>
        <row r="305">
          <cell r="A305">
            <v>17164452</v>
          </cell>
          <cell r="B305">
            <v>1</v>
          </cell>
          <cell r="C305" t="str">
            <v>左半肝切除+门静脉修复术+下腔静脉缝合术+膈肌修补术</v>
          </cell>
          <cell r="D305">
            <v>17164452</v>
          </cell>
          <cell r="E305">
            <v>2</v>
          </cell>
          <cell r="F305" t="str">
            <v>51</v>
          </cell>
          <cell r="G305" t="str">
            <v>肝细胞癌  肝硬化  慢性活动性乙型肝炎(复治)                                    ,肝细胞癌NOS(C22.0)</v>
          </cell>
          <cell r="H305">
            <v>3</v>
          </cell>
          <cell r="I305" t="str">
            <v>158</v>
          </cell>
          <cell r="J305" t="str">
            <v>37</v>
          </cell>
          <cell r="K305">
            <v>0</v>
          </cell>
          <cell r="L305">
            <v>0</v>
          </cell>
          <cell r="M305">
            <v>0</v>
          </cell>
          <cell r="N305">
            <v>0</v>
          </cell>
          <cell r="O305">
            <v>0</v>
          </cell>
          <cell r="P305">
            <v>1</v>
          </cell>
          <cell r="Q305">
            <v>0</v>
          </cell>
          <cell r="R305">
            <v>1</v>
          </cell>
          <cell r="S305">
            <v>175</v>
          </cell>
          <cell r="T305">
            <v>130</v>
          </cell>
          <cell r="U305">
            <v>0.52</v>
          </cell>
          <cell r="V305">
            <v>0.4</v>
          </cell>
          <cell r="W305">
            <v>206</v>
          </cell>
          <cell r="X305">
            <v>194</v>
          </cell>
          <cell r="Y305"/>
          <cell r="Z305">
            <v>156</v>
          </cell>
          <cell r="AA305">
            <v>28.1</v>
          </cell>
          <cell r="AB305">
            <v>23.7</v>
          </cell>
          <cell r="AC305"/>
          <cell r="AD305">
            <v>24.1</v>
          </cell>
          <cell r="AE305">
            <v>0.93</v>
          </cell>
          <cell r="AF305">
            <v>0.97</v>
          </cell>
          <cell r="AG305"/>
          <cell r="AH305">
            <v>1.08</v>
          </cell>
          <cell r="AI305">
            <v>13.3</v>
          </cell>
          <cell r="AJ305">
            <v>12.2</v>
          </cell>
          <cell r="AK305"/>
          <cell r="AL305">
            <v>27.3</v>
          </cell>
          <cell r="AM305">
            <v>47.2</v>
          </cell>
          <cell r="AN305">
            <v>33.700000000000003</v>
          </cell>
          <cell r="AO305"/>
          <cell r="AP305">
            <v>33.6</v>
          </cell>
          <cell r="AQ305">
            <v>54</v>
          </cell>
          <cell r="AR305">
            <v>1257</v>
          </cell>
          <cell r="AS305"/>
          <cell r="AT305">
            <v>639</v>
          </cell>
          <cell r="AU305">
            <v>25</v>
          </cell>
          <cell r="AV305">
            <v>1177</v>
          </cell>
          <cell r="AW305"/>
          <cell r="AX305">
            <v>133</v>
          </cell>
          <cell r="AY305">
            <v>100.44</v>
          </cell>
          <cell r="AZ305">
            <v>93.58</v>
          </cell>
          <cell r="BA305"/>
          <cell r="BB305">
            <v>107.15</v>
          </cell>
          <cell r="BC305">
            <v>83</v>
          </cell>
          <cell r="BD305">
            <v>88</v>
          </cell>
          <cell r="BE305"/>
          <cell r="BF305">
            <v>77</v>
          </cell>
          <cell r="BG305">
            <v>4.5999999999999996</v>
          </cell>
          <cell r="BH305">
            <v>4.4000000000000004</v>
          </cell>
          <cell r="BI305"/>
          <cell r="BJ305">
            <v>4.0999999999999996</v>
          </cell>
        </row>
        <row r="306">
          <cell r="A306">
            <v>17551729</v>
          </cell>
          <cell r="B306">
            <v>1</v>
          </cell>
          <cell r="C306" t="str">
            <v>中肝切除，膈肌修补，胆囊切除，门静脉修补</v>
          </cell>
          <cell r="D306">
            <v>17551729</v>
          </cell>
          <cell r="E306">
            <v>1</v>
          </cell>
          <cell r="F306" t="str">
            <v>64</v>
          </cell>
          <cell r="G306" t="str">
            <v>1.肝癌术后复发 、2.乙型病毒性肝炎（复治） 、3.左肾囊肿 、4.糖尿病</v>
          </cell>
          <cell r="H306">
            <v>3</v>
          </cell>
          <cell r="I306" t="str">
            <v>162</v>
          </cell>
          <cell r="J306" t="str">
            <v>61</v>
          </cell>
          <cell r="K306">
            <v>0</v>
          </cell>
          <cell r="L306">
            <v>1</v>
          </cell>
          <cell r="M306">
            <v>0</v>
          </cell>
          <cell r="N306">
            <v>0</v>
          </cell>
          <cell r="O306">
            <v>0</v>
          </cell>
          <cell r="P306">
            <v>1</v>
          </cell>
          <cell r="Q306">
            <v>0</v>
          </cell>
          <cell r="R306">
            <v>0</v>
          </cell>
          <cell r="S306">
            <v>144</v>
          </cell>
          <cell r="T306">
            <v>134</v>
          </cell>
          <cell r="U306">
            <v>0.44</v>
          </cell>
          <cell r="V306">
            <v>0.42</v>
          </cell>
          <cell r="W306">
            <v>91</v>
          </cell>
          <cell r="X306">
            <v>80</v>
          </cell>
          <cell r="Y306"/>
          <cell r="Z306">
            <v>85</v>
          </cell>
          <cell r="AA306">
            <v>27.6</v>
          </cell>
          <cell r="AB306">
            <v>29.4</v>
          </cell>
          <cell r="AC306"/>
          <cell r="AD306">
            <v>29.6</v>
          </cell>
          <cell r="AE306">
            <v>0.88</v>
          </cell>
          <cell r="AF306">
            <v>1.08</v>
          </cell>
          <cell r="AG306"/>
          <cell r="AH306">
            <v>0.98</v>
          </cell>
          <cell r="AI306">
            <v>10</v>
          </cell>
          <cell r="AJ306">
            <v>20.399999999999999</v>
          </cell>
          <cell r="AK306"/>
          <cell r="AL306">
            <v>18.899999999999999</v>
          </cell>
          <cell r="AM306">
            <v>46.5</v>
          </cell>
          <cell r="AN306">
            <v>34.1</v>
          </cell>
          <cell r="AO306"/>
          <cell r="AP306">
            <v>36.200000000000003</v>
          </cell>
          <cell r="AQ306">
            <v>24</v>
          </cell>
          <cell r="AR306">
            <v>201</v>
          </cell>
          <cell r="AS306"/>
          <cell r="AT306">
            <v>110</v>
          </cell>
          <cell r="AU306">
            <v>21</v>
          </cell>
          <cell r="AV306">
            <v>129</v>
          </cell>
          <cell r="AW306"/>
          <cell r="AX306">
            <v>33</v>
          </cell>
          <cell r="AY306">
            <v>77</v>
          </cell>
          <cell r="AZ306">
            <v>93.84</v>
          </cell>
          <cell r="BA306"/>
          <cell r="BB306">
            <v>90.84</v>
          </cell>
          <cell r="BC306">
            <v>91</v>
          </cell>
          <cell r="BD306">
            <v>73</v>
          </cell>
          <cell r="BE306"/>
          <cell r="BF306">
            <v>79</v>
          </cell>
          <cell r="BG306">
            <v>5.4</v>
          </cell>
          <cell r="BH306">
            <v>2.8</v>
          </cell>
          <cell r="BI306"/>
          <cell r="BJ306">
            <v>4.7</v>
          </cell>
        </row>
        <row r="307">
          <cell r="A307">
            <v>18337531</v>
          </cell>
          <cell r="B307">
            <v>1</v>
          </cell>
          <cell r="C307" t="str">
            <v>中肝切除+门静脉修复+膈肌修补+下腔静脉缝合术</v>
          </cell>
          <cell r="D307">
            <v>18337531</v>
          </cell>
          <cell r="E307">
            <v>1</v>
          </cell>
          <cell r="F307" t="str">
            <v>60</v>
          </cell>
          <cell r="G307" t="str">
            <v>肝细胞癌                                        ,肝占位性病变</v>
          </cell>
          <cell r="H307">
            <v>3</v>
          </cell>
          <cell r="I307" t="str">
            <v>165</v>
          </cell>
          <cell r="J307" t="str">
            <v>77</v>
          </cell>
          <cell r="K307">
            <v>0</v>
          </cell>
          <cell r="L307">
            <v>0</v>
          </cell>
          <cell r="M307">
            <v>0</v>
          </cell>
          <cell r="N307">
            <v>0</v>
          </cell>
          <cell r="O307">
            <v>0</v>
          </cell>
          <cell r="P307">
            <v>0</v>
          </cell>
          <cell r="Q307">
            <v>0</v>
          </cell>
          <cell r="R307">
            <v>0</v>
          </cell>
          <cell r="S307">
            <v>132</v>
          </cell>
          <cell r="T307">
            <v>112</v>
          </cell>
          <cell r="U307">
            <v>0.39</v>
          </cell>
          <cell r="V307">
            <v>0.34</v>
          </cell>
          <cell r="W307">
            <v>172</v>
          </cell>
          <cell r="X307">
            <v>164</v>
          </cell>
          <cell r="Y307"/>
          <cell r="Z307">
            <v>137</v>
          </cell>
          <cell r="AA307">
            <v>23.9</v>
          </cell>
          <cell r="AB307"/>
          <cell r="AC307"/>
          <cell r="AD307"/>
          <cell r="AE307">
            <v>0.94</v>
          </cell>
          <cell r="AF307"/>
          <cell r="AG307"/>
          <cell r="AH307"/>
          <cell r="AI307">
            <v>7.5</v>
          </cell>
          <cell r="AJ307">
            <v>10.7</v>
          </cell>
          <cell r="AK307"/>
          <cell r="AL307">
            <v>14</v>
          </cell>
          <cell r="AM307">
            <v>39.9</v>
          </cell>
          <cell r="AN307">
            <v>30.1</v>
          </cell>
          <cell r="AO307"/>
          <cell r="AP307">
            <v>34.200000000000003</v>
          </cell>
          <cell r="AQ307">
            <v>18</v>
          </cell>
          <cell r="AR307">
            <v>656</v>
          </cell>
          <cell r="AS307"/>
          <cell r="AT307">
            <v>754</v>
          </cell>
          <cell r="AU307">
            <v>14</v>
          </cell>
          <cell r="AV307">
            <v>493</v>
          </cell>
          <cell r="AW307"/>
          <cell r="AX307">
            <v>127</v>
          </cell>
          <cell r="AY307">
            <v>97.11</v>
          </cell>
          <cell r="AZ307">
            <v>100.58</v>
          </cell>
          <cell r="BA307"/>
          <cell r="BB307">
            <v>109.23</v>
          </cell>
          <cell r="BC307">
            <v>81</v>
          </cell>
          <cell r="BD307">
            <v>77</v>
          </cell>
          <cell r="BE307"/>
          <cell r="BF307">
            <v>63</v>
          </cell>
          <cell r="BG307">
            <v>5</v>
          </cell>
          <cell r="BH307">
            <v>4.3</v>
          </cell>
          <cell r="BI307"/>
          <cell r="BJ307">
            <v>3.3</v>
          </cell>
        </row>
        <row r="308">
          <cell r="A308">
            <v>19275316</v>
          </cell>
          <cell r="B308">
            <v>1</v>
          </cell>
          <cell r="C308" t="str">
            <v>中肝切除、肠粘连松解、膈肌肿瘤切除</v>
          </cell>
          <cell r="D308">
            <v>19275316</v>
          </cell>
          <cell r="E308">
            <v>1</v>
          </cell>
          <cell r="F308" t="str">
            <v>53</v>
          </cell>
          <cell r="G308" t="str">
            <v>1.肝恶性肿瘤；2.直肠癌术后；3.膈肌占位性病变；4.肠粘连。</v>
          </cell>
          <cell r="H308">
            <v>3</v>
          </cell>
          <cell r="I308" t="str">
            <v>176</v>
          </cell>
          <cell r="J308" t="str">
            <v>71</v>
          </cell>
          <cell r="K308">
            <v>0</v>
          </cell>
          <cell r="L308">
            <v>0</v>
          </cell>
          <cell r="M308">
            <v>0</v>
          </cell>
          <cell r="N308">
            <v>0</v>
          </cell>
          <cell r="O308">
            <v>0</v>
          </cell>
          <cell r="P308">
            <v>0</v>
          </cell>
          <cell r="Q308">
            <v>0</v>
          </cell>
          <cell r="R308">
            <v>0</v>
          </cell>
          <cell r="S308">
            <v>152</v>
          </cell>
          <cell r="T308">
            <v>135</v>
          </cell>
          <cell r="U308">
            <v>0.45</v>
          </cell>
          <cell r="V308">
            <v>0.41</v>
          </cell>
          <cell r="W308">
            <v>158</v>
          </cell>
          <cell r="X308">
            <v>126</v>
          </cell>
          <cell r="Y308"/>
          <cell r="Z308">
            <v>114</v>
          </cell>
          <cell r="AA308">
            <v>29.6</v>
          </cell>
          <cell r="AB308">
            <v>29.5</v>
          </cell>
          <cell r="AC308"/>
          <cell r="AD308">
            <v>29.7</v>
          </cell>
          <cell r="AE308">
            <v>1.05</v>
          </cell>
          <cell r="AF308">
            <v>1.19</v>
          </cell>
          <cell r="AG308"/>
          <cell r="AH308">
            <v>1.1200000000000001</v>
          </cell>
          <cell r="AI308">
            <v>9.1</v>
          </cell>
          <cell r="AJ308">
            <v>16.899999999999999</v>
          </cell>
          <cell r="AK308"/>
          <cell r="AL308">
            <v>19</v>
          </cell>
          <cell r="AM308">
            <v>49.4</v>
          </cell>
          <cell r="AN308">
            <v>34.299999999999997</v>
          </cell>
          <cell r="AO308"/>
          <cell r="AP308">
            <v>34.200000000000003</v>
          </cell>
          <cell r="AQ308">
            <v>29</v>
          </cell>
          <cell r="AR308">
            <v>126</v>
          </cell>
          <cell r="AS308"/>
          <cell r="AT308">
            <v>140</v>
          </cell>
          <cell r="AU308">
            <v>28</v>
          </cell>
          <cell r="AV308">
            <v>119</v>
          </cell>
          <cell r="AW308"/>
          <cell r="AX308">
            <v>80</v>
          </cell>
          <cell r="AY308">
            <v>82.02</v>
          </cell>
          <cell r="AZ308">
            <v>95.85</v>
          </cell>
          <cell r="BA308"/>
          <cell r="BB308">
            <v>109.87</v>
          </cell>
          <cell r="BC308">
            <v>91</v>
          </cell>
          <cell r="BD308">
            <v>80</v>
          </cell>
          <cell r="BE308"/>
          <cell r="BF308">
            <v>58</v>
          </cell>
          <cell r="BG308">
            <v>7.5</v>
          </cell>
          <cell r="BH308">
            <v>6</v>
          </cell>
          <cell r="BI308"/>
          <cell r="BJ308">
            <v>3.9</v>
          </cell>
        </row>
        <row r="309">
          <cell r="A309">
            <v>19393845</v>
          </cell>
          <cell r="B309">
            <v>1</v>
          </cell>
          <cell r="C309" t="str">
            <v>中肝切除、肝门部胆管成形、胆囊切除术</v>
          </cell>
          <cell r="D309">
            <v>19393845</v>
          </cell>
          <cell r="E309">
            <v>2</v>
          </cell>
          <cell r="F309" t="str">
            <v>63</v>
          </cell>
          <cell r="G309" t="str">
            <v>1.肝癌（ⅢA期）；2.肝硬化；3.门脉高压；4.慢性乙肝（复诊）；5.糖尿病。</v>
          </cell>
          <cell r="H309">
            <v>3</v>
          </cell>
          <cell r="I309" t="str">
            <v>156</v>
          </cell>
          <cell r="J309" t="str">
            <v>60</v>
          </cell>
          <cell r="K309">
            <v>0</v>
          </cell>
          <cell r="L309">
            <v>1</v>
          </cell>
          <cell r="M309">
            <v>0</v>
          </cell>
          <cell r="N309">
            <v>0</v>
          </cell>
          <cell r="O309">
            <v>0</v>
          </cell>
          <cell r="P309">
            <v>1</v>
          </cell>
          <cell r="Q309">
            <v>0</v>
          </cell>
          <cell r="R309">
            <v>1</v>
          </cell>
          <cell r="S309">
            <v>140</v>
          </cell>
          <cell r="T309">
            <v>134</v>
          </cell>
          <cell r="U309">
            <v>0.42</v>
          </cell>
          <cell r="V309">
            <v>0.41</v>
          </cell>
          <cell r="W309">
            <v>248</v>
          </cell>
          <cell r="X309">
            <v>191</v>
          </cell>
          <cell r="Y309"/>
          <cell r="Z309"/>
          <cell r="AA309">
            <v>30.9</v>
          </cell>
          <cell r="AB309">
            <v>31</v>
          </cell>
          <cell r="AC309"/>
          <cell r="AD309"/>
          <cell r="AE309">
            <v>0.95</v>
          </cell>
          <cell r="AF309">
            <v>1.1000000000000001</v>
          </cell>
          <cell r="AG309"/>
          <cell r="AH309"/>
          <cell r="AI309">
            <v>14.3</v>
          </cell>
          <cell r="AJ309">
            <v>22.4</v>
          </cell>
          <cell r="AK309"/>
          <cell r="AL309"/>
          <cell r="AM309">
            <v>48.1</v>
          </cell>
          <cell r="AN309">
            <v>34.299999999999997</v>
          </cell>
          <cell r="AO309"/>
          <cell r="AP309"/>
          <cell r="AQ309">
            <v>22</v>
          </cell>
          <cell r="AR309">
            <v>383</v>
          </cell>
          <cell r="AS309"/>
          <cell r="AT309"/>
          <cell r="AU309">
            <v>42</v>
          </cell>
          <cell r="AV309">
            <v>448</v>
          </cell>
          <cell r="AW309"/>
          <cell r="AX309"/>
          <cell r="AY309">
            <v>100.52</v>
          </cell>
          <cell r="AZ309">
            <v>108.48</v>
          </cell>
          <cell r="BA309"/>
          <cell r="BB309"/>
          <cell r="BC309">
            <v>65</v>
          </cell>
          <cell r="BD309">
            <v>54</v>
          </cell>
          <cell r="BE309"/>
          <cell r="BF309"/>
          <cell r="BG309">
            <v>4.8</v>
          </cell>
          <cell r="BH309">
            <v>3.8</v>
          </cell>
          <cell r="BI309"/>
          <cell r="BJ309"/>
        </row>
        <row r="310">
          <cell r="A310">
            <v>19503168</v>
          </cell>
          <cell r="B310">
            <v>1</v>
          </cell>
          <cell r="C310" t="str">
            <v>中肝切除术、肠粘连松解术、膈肌修补术</v>
          </cell>
          <cell r="D310">
            <v>19503168</v>
          </cell>
          <cell r="E310">
            <v>1</v>
          </cell>
          <cell r="F310" t="str">
            <v>53</v>
          </cell>
          <cell r="G310" t="str">
            <v>肝细胞癌（中国肝癌分期I期，BCLC分期stageA）  慢性活动性乙型病毒性肝炎（复治）  乙肝后肝硬化  肝癌肝切除术  肠粘连                                ,肝细胞癌,乙型病毒性肝炎,肝硬化,肝恶性肿瘤个人史,肝细胞癌</v>
          </cell>
          <cell r="H310">
            <v>3</v>
          </cell>
          <cell r="I310" t="str">
            <v>160</v>
          </cell>
          <cell r="J310" t="str">
            <v>58</v>
          </cell>
          <cell r="K310">
            <v>0</v>
          </cell>
          <cell r="L310">
            <v>0</v>
          </cell>
          <cell r="M310">
            <v>0</v>
          </cell>
          <cell r="N310">
            <v>0</v>
          </cell>
          <cell r="O310">
            <v>0</v>
          </cell>
          <cell r="P310">
            <v>1</v>
          </cell>
          <cell r="Q310">
            <v>0</v>
          </cell>
          <cell r="R310">
            <v>1</v>
          </cell>
          <cell r="S310">
            <v>120</v>
          </cell>
          <cell r="T310">
            <v>110</v>
          </cell>
          <cell r="U310">
            <v>0.37</v>
          </cell>
          <cell r="V310">
            <v>0.34</v>
          </cell>
          <cell r="W310">
            <v>272</v>
          </cell>
          <cell r="X310">
            <v>202</v>
          </cell>
          <cell r="Y310"/>
          <cell r="Z310"/>
          <cell r="AA310">
            <v>24.8</v>
          </cell>
          <cell r="AB310"/>
          <cell r="AC310"/>
          <cell r="AD310"/>
          <cell r="AE310">
            <v>0.99</v>
          </cell>
          <cell r="AF310"/>
          <cell r="AG310"/>
          <cell r="AH310"/>
          <cell r="AI310">
            <v>11</v>
          </cell>
          <cell r="AJ310">
            <v>21.2</v>
          </cell>
          <cell r="AK310">
            <v>24.1</v>
          </cell>
          <cell r="AL310"/>
          <cell r="AM310">
            <v>43.9</v>
          </cell>
          <cell r="AN310">
            <v>30.9</v>
          </cell>
          <cell r="AO310">
            <v>38.799999999999997</v>
          </cell>
          <cell r="AP310"/>
          <cell r="AQ310">
            <v>30</v>
          </cell>
          <cell r="AR310">
            <v>118</v>
          </cell>
          <cell r="AS310">
            <v>59</v>
          </cell>
          <cell r="AT310"/>
          <cell r="AU310">
            <v>26</v>
          </cell>
          <cell r="AV310">
            <v>142</v>
          </cell>
          <cell r="AW310">
            <v>43</v>
          </cell>
          <cell r="AX310"/>
          <cell r="AY310">
            <v>80.19</v>
          </cell>
          <cell r="AZ310">
            <v>72.790000000000006</v>
          </cell>
          <cell r="BA310">
            <v>84.46</v>
          </cell>
          <cell r="BB310"/>
          <cell r="BC310">
            <v>84</v>
          </cell>
          <cell r="BD310">
            <v>91</v>
          </cell>
          <cell r="BE310">
            <v>80</v>
          </cell>
          <cell r="BF310"/>
          <cell r="BG310">
            <v>5.5</v>
          </cell>
          <cell r="BH310">
            <v>7.7</v>
          </cell>
          <cell r="BI310">
            <v>6.1</v>
          </cell>
          <cell r="BJ310"/>
        </row>
        <row r="311">
          <cell r="A311">
            <v>19827547</v>
          </cell>
          <cell r="B311">
            <v>1</v>
          </cell>
          <cell r="C311" t="str">
            <v>左侧复杂肝癌切除+门静脉修补+膈肌修补+肠粘连松解术</v>
          </cell>
          <cell r="D311">
            <v>19827547</v>
          </cell>
          <cell r="E311">
            <v>1</v>
          </cell>
          <cell r="F311" t="str">
            <v>57</v>
          </cell>
          <cell r="G311" t="str">
            <v>HCC,</v>
          </cell>
          <cell r="H311">
            <v>3</v>
          </cell>
          <cell r="I311" t="str">
            <v>168</v>
          </cell>
          <cell r="J311" t="str">
            <v>66</v>
          </cell>
          <cell r="K311">
            <v>0</v>
          </cell>
          <cell r="L311">
            <v>0</v>
          </cell>
          <cell r="M311">
            <v>0</v>
          </cell>
          <cell r="N311">
            <v>0</v>
          </cell>
          <cell r="O311">
            <v>0</v>
          </cell>
          <cell r="P311">
            <v>1</v>
          </cell>
          <cell r="Q311">
            <v>0</v>
          </cell>
          <cell r="R311">
            <v>0</v>
          </cell>
          <cell r="S311">
            <v>106</v>
          </cell>
          <cell r="T311">
            <v>101</v>
          </cell>
          <cell r="U311">
            <v>0.35</v>
          </cell>
          <cell r="V311">
            <v>0.33</v>
          </cell>
          <cell r="W311">
            <v>140</v>
          </cell>
          <cell r="X311">
            <v>101</v>
          </cell>
          <cell r="Y311"/>
          <cell r="Z311"/>
          <cell r="AA311">
            <v>23.6</v>
          </cell>
          <cell r="AB311">
            <v>22.9</v>
          </cell>
          <cell r="AC311"/>
          <cell r="AD311"/>
          <cell r="AE311">
            <v>1</v>
          </cell>
          <cell r="AF311">
            <v>1.07</v>
          </cell>
          <cell r="AG311"/>
          <cell r="AH311"/>
          <cell r="AI311">
            <v>7.7</v>
          </cell>
          <cell r="AJ311">
            <v>14.6</v>
          </cell>
          <cell r="AK311"/>
          <cell r="AL311"/>
          <cell r="AM311">
            <v>46</v>
          </cell>
          <cell r="AN311">
            <v>30.6</v>
          </cell>
          <cell r="AO311"/>
          <cell r="AP311"/>
          <cell r="AQ311">
            <v>9</v>
          </cell>
          <cell r="AR311">
            <v>291</v>
          </cell>
          <cell r="AS311"/>
          <cell r="AT311"/>
          <cell r="AU311">
            <v>11</v>
          </cell>
          <cell r="AV311">
            <v>314</v>
          </cell>
          <cell r="AW311"/>
          <cell r="AX311"/>
          <cell r="AY311">
            <v>96.26</v>
          </cell>
          <cell r="AZ311">
            <v>98.01</v>
          </cell>
          <cell r="BA311"/>
          <cell r="BB311"/>
          <cell r="BC311">
            <v>62</v>
          </cell>
          <cell r="BD311">
            <v>59</v>
          </cell>
          <cell r="BE311"/>
          <cell r="BF311"/>
          <cell r="BG311">
            <v>6</v>
          </cell>
          <cell r="BH311">
            <v>4.7</v>
          </cell>
          <cell r="BI311"/>
          <cell r="BJ311"/>
        </row>
        <row r="312">
          <cell r="A312">
            <v>19873347</v>
          </cell>
          <cell r="B312">
            <v>1</v>
          </cell>
          <cell r="C312" t="str">
            <v>中肝切除+胆囊切除+门静脉修补+肝结节活检术</v>
          </cell>
          <cell r="D312">
            <v>19873347</v>
          </cell>
          <cell r="E312">
            <v>1</v>
          </cell>
          <cell r="F312" t="str">
            <v>32</v>
          </cell>
          <cell r="G312" t="str">
            <v>1、肝细胞癌（中国肝癌分期 Ia）；2、乙型病毒性肝炎（复治）；3肝功能不全</v>
          </cell>
          <cell r="H312">
            <v>3</v>
          </cell>
          <cell r="I312" t="str">
            <v>168</v>
          </cell>
          <cell r="J312" t="str">
            <v>65</v>
          </cell>
          <cell r="K312">
            <v>0</v>
          </cell>
          <cell r="L312">
            <v>0</v>
          </cell>
          <cell r="M312">
            <v>0</v>
          </cell>
          <cell r="N312">
            <v>0</v>
          </cell>
          <cell r="O312">
            <v>0</v>
          </cell>
          <cell r="P312">
            <v>1</v>
          </cell>
          <cell r="Q312">
            <v>0</v>
          </cell>
          <cell r="R312">
            <v>0</v>
          </cell>
          <cell r="S312">
            <v>130</v>
          </cell>
          <cell r="T312">
            <v>101</v>
          </cell>
          <cell r="U312">
            <v>0.39</v>
          </cell>
          <cell r="V312">
            <v>0.31</v>
          </cell>
          <cell r="W312">
            <v>261</v>
          </cell>
          <cell r="X312">
            <v>230</v>
          </cell>
          <cell r="Y312"/>
          <cell r="Z312"/>
          <cell r="AA312">
            <v>31</v>
          </cell>
          <cell r="AB312">
            <v>30.9</v>
          </cell>
          <cell r="AC312"/>
          <cell r="AD312"/>
          <cell r="AE312">
            <v>0.9</v>
          </cell>
          <cell r="AF312">
            <v>1.07</v>
          </cell>
          <cell r="AG312"/>
          <cell r="AH312"/>
          <cell r="AI312">
            <v>10.5</v>
          </cell>
          <cell r="AJ312">
            <v>9.8000000000000007</v>
          </cell>
          <cell r="AK312"/>
          <cell r="AL312"/>
          <cell r="AM312">
            <v>45.4</v>
          </cell>
          <cell r="AN312">
            <v>30.8</v>
          </cell>
          <cell r="AO312"/>
          <cell r="AP312"/>
          <cell r="AQ312">
            <v>60</v>
          </cell>
          <cell r="AR312">
            <v>206</v>
          </cell>
          <cell r="AS312"/>
          <cell r="AT312"/>
          <cell r="AU312">
            <v>51</v>
          </cell>
          <cell r="AV312">
            <v>278</v>
          </cell>
          <cell r="AW312"/>
          <cell r="AX312"/>
          <cell r="AY312">
            <v>125.02</v>
          </cell>
          <cell r="AZ312">
            <v>125.91</v>
          </cell>
          <cell r="BA312"/>
          <cell r="BB312"/>
          <cell r="BC312">
            <v>47</v>
          </cell>
          <cell r="BD312">
            <v>46</v>
          </cell>
          <cell r="BE312"/>
          <cell r="BF312"/>
          <cell r="BG312">
            <v>3.6</v>
          </cell>
          <cell r="BH312">
            <v>1.6</v>
          </cell>
          <cell r="BI312"/>
          <cell r="BJ312"/>
        </row>
        <row r="313">
          <cell r="A313">
            <v>32711917</v>
          </cell>
          <cell r="B313">
            <v>1</v>
          </cell>
          <cell r="C313" t="str">
            <v>中肝切除+胆囊切除+腔静脉修补+膈肌修补术</v>
          </cell>
          <cell r="D313">
            <v>32711917</v>
          </cell>
          <cell r="E313">
            <v>1</v>
          </cell>
          <cell r="F313" t="str">
            <v>56</v>
          </cell>
          <cell r="G313" t="str">
            <v>1.肝细胞癌（中国肝癌分期Ia期，BCLC stageA)、2.慢性乙型病毒性肝炎（复治）、3.乙肝肝硬化、4.脾大、5.门脉高压、6.低蛋白血症；7.双肾囊肿；8.左肾积水、9.双肺结节：炎性？其他？,</v>
          </cell>
          <cell r="H313">
            <v>3</v>
          </cell>
          <cell r="I313" t="str">
            <v>162</v>
          </cell>
          <cell r="J313" t="str">
            <v>71</v>
          </cell>
          <cell r="K313">
            <v>0</v>
          </cell>
          <cell r="L313">
            <v>0</v>
          </cell>
          <cell r="M313">
            <v>0</v>
          </cell>
          <cell r="N313">
            <v>0</v>
          </cell>
          <cell r="O313">
            <v>0</v>
          </cell>
          <cell r="P313">
            <v>1</v>
          </cell>
          <cell r="Q313">
            <v>0</v>
          </cell>
          <cell r="R313">
            <v>1</v>
          </cell>
          <cell r="S313">
            <v>97</v>
          </cell>
          <cell r="T313">
            <v>83</v>
          </cell>
          <cell r="U313">
            <v>0.36</v>
          </cell>
          <cell r="V313">
            <v>0.28000000000000003</v>
          </cell>
          <cell r="W313">
            <v>158</v>
          </cell>
          <cell r="X313">
            <v>157</v>
          </cell>
          <cell r="Y313"/>
          <cell r="Z313">
            <v>175</v>
          </cell>
          <cell r="AA313">
            <v>27.3</v>
          </cell>
          <cell r="AB313">
            <v>29.9</v>
          </cell>
          <cell r="AC313"/>
          <cell r="AD313"/>
          <cell r="AE313">
            <v>0.85</v>
          </cell>
          <cell r="AF313">
            <v>0.96</v>
          </cell>
          <cell r="AG313"/>
          <cell r="AH313"/>
          <cell r="AI313">
            <v>10</v>
          </cell>
          <cell r="AJ313">
            <v>22</v>
          </cell>
          <cell r="AK313"/>
          <cell r="AL313">
            <v>36.5</v>
          </cell>
          <cell r="AM313">
            <v>34.700000000000003</v>
          </cell>
          <cell r="AN313">
            <v>25.6</v>
          </cell>
          <cell r="AO313"/>
          <cell r="AP313">
            <v>32.5</v>
          </cell>
          <cell r="AQ313">
            <v>139</v>
          </cell>
          <cell r="AR313">
            <v>418</v>
          </cell>
          <cell r="AS313"/>
          <cell r="AT313">
            <v>153</v>
          </cell>
          <cell r="AU313">
            <v>115</v>
          </cell>
          <cell r="AV313">
            <v>592</v>
          </cell>
          <cell r="AW313"/>
          <cell r="AX313">
            <v>77</v>
          </cell>
          <cell r="AY313">
            <v>32.130000000000003</v>
          </cell>
          <cell r="AZ313">
            <v>32.130000000000003</v>
          </cell>
          <cell r="BA313"/>
          <cell r="BB313">
            <v>25.89</v>
          </cell>
          <cell r="BC313">
            <v>179</v>
          </cell>
          <cell r="BD313">
            <v>179</v>
          </cell>
          <cell r="BE313"/>
          <cell r="BF313">
            <v>214</v>
          </cell>
          <cell r="BG313">
            <v>8.5</v>
          </cell>
          <cell r="BH313">
            <v>8.6999999999999993</v>
          </cell>
          <cell r="BI313"/>
          <cell r="BJ313">
            <v>8.6999999999999993</v>
          </cell>
        </row>
        <row r="314">
          <cell r="A314">
            <v>33538562</v>
          </cell>
          <cell r="B314">
            <v>1</v>
          </cell>
          <cell r="C314" t="str">
            <v>不规则左半肝切除，胆囊切除，左肝静脉修补术。</v>
          </cell>
          <cell r="D314">
            <v>33538562</v>
          </cell>
          <cell r="E314">
            <v>1</v>
          </cell>
          <cell r="F314" t="str">
            <v>74</v>
          </cell>
          <cell r="G314" t="str">
            <v>1.肝细胞癌（中国肝癌分期Ia期） 、2.慢性乙型病毒性肝炎（复治） 、3.肝囊肿 、4.双肾囊肿 、5.腹主动脉壁钙化 、6.腹主动脉血栓形成 7.双肺多发结节：性质？</v>
          </cell>
          <cell r="H314">
            <v>3</v>
          </cell>
          <cell r="I314" t="str">
            <v>173</v>
          </cell>
          <cell r="J314" t="str">
            <v>67</v>
          </cell>
          <cell r="K314">
            <v>0</v>
          </cell>
          <cell r="L314">
            <v>0</v>
          </cell>
          <cell r="M314">
            <v>0</v>
          </cell>
          <cell r="N314">
            <v>0</v>
          </cell>
          <cell r="O314">
            <v>0</v>
          </cell>
          <cell r="P314">
            <v>1</v>
          </cell>
          <cell r="Q314">
            <v>0</v>
          </cell>
          <cell r="R314">
            <v>0</v>
          </cell>
          <cell r="S314">
            <v>129</v>
          </cell>
          <cell r="T314">
            <v>102</v>
          </cell>
          <cell r="U314">
            <v>0.39</v>
          </cell>
          <cell r="V314">
            <v>0.32</v>
          </cell>
          <cell r="W314">
            <v>284</v>
          </cell>
          <cell r="X314">
            <v>236</v>
          </cell>
          <cell r="Y314"/>
          <cell r="Z314">
            <v>121</v>
          </cell>
          <cell r="AA314">
            <v>23.4</v>
          </cell>
          <cell r="AB314">
            <v>28.9</v>
          </cell>
          <cell r="AC314"/>
          <cell r="AD314"/>
          <cell r="AE314">
            <v>0.93</v>
          </cell>
          <cell r="AF314">
            <v>1.17</v>
          </cell>
          <cell r="AG314"/>
          <cell r="AH314"/>
          <cell r="AI314">
            <v>10.8</v>
          </cell>
          <cell r="AJ314">
            <v>12.5</v>
          </cell>
          <cell r="AK314"/>
          <cell r="AL314">
            <v>8.9</v>
          </cell>
          <cell r="AM314">
            <v>46.5</v>
          </cell>
          <cell r="AN314">
            <v>28.9</v>
          </cell>
          <cell r="AO314"/>
          <cell r="AP314">
            <v>31.2</v>
          </cell>
          <cell r="AQ314">
            <v>49</v>
          </cell>
          <cell r="AR314">
            <v>306</v>
          </cell>
          <cell r="AS314"/>
          <cell r="AT314">
            <v>99</v>
          </cell>
          <cell r="AU314">
            <v>32</v>
          </cell>
          <cell r="AV314">
            <v>351</v>
          </cell>
          <cell r="AW314"/>
          <cell r="AX314">
            <v>36</v>
          </cell>
          <cell r="AY314">
            <v>87.92</v>
          </cell>
          <cell r="AZ314">
            <v>105.02</v>
          </cell>
          <cell r="BA314"/>
          <cell r="BB314">
            <v>112.83</v>
          </cell>
          <cell r="BC314">
            <v>68</v>
          </cell>
          <cell r="BD314">
            <v>51</v>
          </cell>
          <cell r="BE314"/>
          <cell r="BF314">
            <v>41</v>
          </cell>
          <cell r="BG314">
            <v>5.9</v>
          </cell>
          <cell r="BH314">
            <v>5.2</v>
          </cell>
          <cell r="BI314"/>
          <cell r="BJ314">
            <v>4.4000000000000004</v>
          </cell>
        </row>
        <row r="315">
          <cell r="A315">
            <v>33712328</v>
          </cell>
          <cell r="B315">
            <v>1</v>
          </cell>
          <cell r="C315" t="str">
            <v>中肝切除，胆囊切除，肝静脉修补术。</v>
          </cell>
          <cell r="D315">
            <v>33712328</v>
          </cell>
          <cell r="E315">
            <v>1</v>
          </cell>
          <cell r="F315" t="str">
            <v>58</v>
          </cell>
          <cell r="G315" t="str">
            <v>1.肝细胞癌（中国肝癌分期Ia期）；2.慢性乙型病毒性肝炎；3.阑尾切除术后；4.右侧腹股沟疝修补术后。</v>
          </cell>
          <cell r="H315">
            <v>3</v>
          </cell>
          <cell r="I315" t="str">
            <v>162</v>
          </cell>
          <cell r="J315" t="str">
            <v>50</v>
          </cell>
          <cell r="K315">
            <v>0</v>
          </cell>
          <cell r="L315">
            <v>0</v>
          </cell>
          <cell r="M315">
            <v>0</v>
          </cell>
          <cell r="N315">
            <v>0</v>
          </cell>
          <cell r="O315">
            <v>0</v>
          </cell>
          <cell r="P315">
            <v>1</v>
          </cell>
          <cell r="Q315">
            <v>0</v>
          </cell>
          <cell r="R315">
            <v>0</v>
          </cell>
          <cell r="S315">
            <v>146</v>
          </cell>
          <cell r="T315">
            <v>114</v>
          </cell>
          <cell r="U315">
            <v>0.43</v>
          </cell>
          <cell r="V315">
            <v>0.35</v>
          </cell>
          <cell r="W315">
            <v>139</v>
          </cell>
          <cell r="X315">
            <v>101</v>
          </cell>
          <cell r="Y315"/>
          <cell r="Z315"/>
          <cell r="AA315">
            <v>27</v>
          </cell>
          <cell r="AB315">
            <v>28.6</v>
          </cell>
          <cell r="AC315"/>
          <cell r="AD315"/>
          <cell r="AE315">
            <v>1.05</v>
          </cell>
          <cell r="AF315">
            <v>1.22</v>
          </cell>
          <cell r="AG315"/>
          <cell r="AH315"/>
          <cell r="AI315">
            <v>6.8</v>
          </cell>
          <cell r="AJ315">
            <v>19.2</v>
          </cell>
          <cell r="AK315"/>
          <cell r="AL315"/>
          <cell r="AM315">
            <v>43.9</v>
          </cell>
          <cell r="AN315">
            <v>29.8</v>
          </cell>
          <cell r="AO315"/>
          <cell r="AP315"/>
          <cell r="AQ315">
            <v>25</v>
          </cell>
          <cell r="AR315">
            <v>363</v>
          </cell>
          <cell r="AS315"/>
          <cell r="AT315"/>
          <cell r="AU315">
            <v>24</v>
          </cell>
          <cell r="AV315">
            <v>308</v>
          </cell>
          <cell r="AW315"/>
          <cell r="AX315"/>
          <cell r="AY315">
            <v>92.32</v>
          </cell>
          <cell r="AZ315">
            <v>99.01</v>
          </cell>
          <cell r="BA315"/>
          <cell r="BB315"/>
          <cell r="BC315">
            <v>83</v>
          </cell>
          <cell r="BD315">
            <v>76</v>
          </cell>
          <cell r="BE315"/>
          <cell r="BF315"/>
          <cell r="BG315">
            <v>4.5999999999999996</v>
          </cell>
          <cell r="BH315">
            <v>4.9000000000000004</v>
          </cell>
          <cell r="BI315"/>
          <cell r="BJ315"/>
        </row>
        <row r="316">
          <cell r="A316">
            <v>34050854</v>
          </cell>
          <cell r="B316">
            <v>1</v>
          </cell>
          <cell r="C316" t="str">
            <v>中肝切除，胆囊切除，右肝静脉修补，肠粘连松解术。</v>
          </cell>
          <cell r="D316">
            <v>34050854</v>
          </cell>
          <cell r="E316">
            <v>1</v>
          </cell>
          <cell r="F316" t="str">
            <v>55</v>
          </cell>
          <cell r="G316" t="str">
            <v>1.肝转移瘤；2、食管癌术后；3.肝脏囊肿；4.胆囊结石。</v>
          </cell>
          <cell r="H316">
            <v>3</v>
          </cell>
          <cell r="I316" t="str">
            <v>170</v>
          </cell>
          <cell r="J316" t="str">
            <v>63</v>
          </cell>
          <cell r="K316">
            <v>0</v>
          </cell>
          <cell r="L316">
            <v>0</v>
          </cell>
          <cell r="M316">
            <v>0</v>
          </cell>
          <cell r="N316">
            <v>0</v>
          </cell>
          <cell r="O316">
            <v>0</v>
          </cell>
          <cell r="P316">
            <v>0</v>
          </cell>
          <cell r="Q316">
            <v>0</v>
          </cell>
          <cell r="R316">
            <v>0</v>
          </cell>
          <cell r="S316">
            <v>124</v>
          </cell>
          <cell r="T316">
            <v>113</v>
          </cell>
          <cell r="U316">
            <v>0.39</v>
          </cell>
          <cell r="V316">
            <v>0.36</v>
          </cell>
          <cell r="W316">
            <v>240</v>
          </cell>
          <cell r="X316">
            <v>180</v>
          </cell>
          <cell r="Y316"/>
          <cell r="Z316">
            <v>147</v>
          </cell>
          <cell r="AA316">
            <v>29.4</v>
          </cell>
          <cell r="AB316">
            <v>31</v>
          </cell>
          <cell r="AC316"/>
          <cell r="AD316">
            <v>30.6</v>
          </cell>
          <cell r="AE316">
            <v>0.08</v>
          </cell>
          <cell r="AF316">
            <v>1.27</v>
          </cell>
          <cell r="AG316"/>
          <cell r="AH316">
            <v>1.1000000000000001</v>
          </cell>
          <cell r="AI316">
            <v>8</v>
          </cell>
          <cell r="AJ316">
            <v>30</v>
          </cell>
          <cell r="AK316"/>
          <cell r="AL316">
            <v>10.9</v>
          </cell>
          <cell r="AM316">
            <v>41</v>
          </cell>
          <cell r="AN316">
            <v>26</v>
          </cell>
          <cell r="AO316"/>
          <cell r="AP316">
            <v>33.9</v>
          </cell>
          <cell r="AQ316">
            <v>14</v>
          </cell>
          <cell r="AR316">
            <v>331</v>
          </cell>
          <cell r="AS316"/>
          <cell r="AT316">
            <v>211</v>
          </cell>
          <cell r="AU316">
            <v>21</v>
          </cell>
          <cell r="AV316">
            <v>472</v>
          </cell>
          <cell r="AW316"/>
          <cell r="AX316">
            <v>97</v>
          </cell>
          <cell r="AY316">
            <v>107.38</v>
          </cell>
          <cell r="AZ316">
            <v>121.04</v>
          </cell>
          <cell r="BA316"/>
          <cell r="BB316">
            <v>119.16</v>
          </cell>
          <cell r="BC316">
            <v>59</v>
          </cell>
          <cell r="BD316">
            <v>41</v>
          </cell>
          <cell r="BE316"/>
          <cell r="BF316">
            <v>43</v>
          </cell>
          <cell r="BG316">
            <v>5</v>
          </cell>
          <cell r="BH316">
            <v>3.3</v>
          </cell>
          <cell r="BI316"/>
          <cell r="BJ316">
            <v>1.6</v>
          </cell>
        </row>
        <row r="317">
          <cell r="A317">
            <v>34621425</v>
          </cell>
          <cell r="B317">
            <v>1</v>
          </cell>
          <cell r="C317" t="str">
            <v>右侧局部肝切除，肠粘连松解，门静脉修补，胃修补术</v>
          </cell>
          <cell r="D317">
            <v>34621425</v>
          </cell>
          <cell r="E317">
            <v>1</v>
          </cell>
          <cell r="F317" t="str">
            <v>74</v>
          </cell>
          <cell r="G317" t="str">
            <v>1.肝右前叶占位：HCC？ 、2.肺气肿、慢性支气管炎、肺大泡 、3.双肺慢性炎症 、4.双肺结节：炎性？其他？ 、5.主动脉及其分支、主动脉瓣、左右冠状动脉钙化伴部分附壁血栓伴局部溃疡形成 、6.十二指肠憩室 、7.胆囊切除术后</v>
          </cell>
          <cell r="H317">
            <v>3</v>
          </cell>
          <cell r="I317" t="str">
            <v>158</v>
          </cell>
          <cell r="J317" t="str">
            <v>47</v>
          </cell>
          <cell r="K317">
            <v>0</v>
          </cell>
          <cell r="L317">
            <v>0</v>
          </cell>
          <cell r="M317">
            <v>0</v>
          </cell>
          <cell r="N317">
            <v>0</v>
          </cell>
          <cell r="O317">
            <v>0</v>
          </cell>
          <cell r="P317">
            <v>0</v>
          </cell>
          <cell r="Q317">
            <v>0</v>
          </cell>
          <cell r="R317">
            <v>0</v>
          </cell>
          <cell r="S317">
            <v>125</v>
          </cell>
          <cell r="T317">
            <v>125</v>
          </cell>
          <cell r="U317">
            <v>0.38</v>
          </cell>
          <cell r="V317">
            <v>0.37</v>
          </cell>
          <cell r="W317">
            <v>118</v>
          </cell>
          <cell r="X317">
            <v>118</v>
          </cell>
          <cell r="Y317"/>
          <cell r="Z317">
            <v>68</v>
          </cell>
          <cell r="AA317">
            <v>29.1</v>
          </cell>
          <cell r="AB317">
            <v>31.9</v>
          </cell>
          <cell r="AC317"/>
          <cell r="AD317">
            <v>37.700000000000003</v>
          </cell>
          <cell r="AE317">
            <v>1.1399999999999999</v>
          </cell>
          <cell r="AF317">
            <v>1.41</v>
          </cell>
          <cell r="AG317"/>
          <cell r="AH317">
            <v>1.44</v>
          </cell>
          <cell r="AI317">
            <v>12.5</v>
          </cell>
          <cell r="AJ317">
            <v>22.3</v>
          </cell>
          <cell r="AK317"/>
          <cell r="AL317">
            <v>18.7</v>
          </cell>
          <cell r="AM317">
            <v>40.799999999999997</v>
          </cell>
          <cell r="AN317">
            <v>30.6</v>
          </cell>
          <cell r="AO317"/>
          <cell r="AP317">
            <v>32.299999999999997</v>
          </cell>
          <cell r="AQ317">
            <v>61</v>
          </cell>
          <cell r="AR317">
            <v>142</v>
          </cell>
          <cell r="AS317"/>
          <cell r="AT317">
            <v>159</v>
          </cell>
          <cell r="AU317">
            <v>96</v>
          </cell>
          <cell r="AV317">
            <v>249</v>
          </cell>
          <cell r="AW317"/>
          <cell r="AX317">
            <v>210</v>
          </cell>
          <cell r="AY317">
            <v>99.82</v>
          </cell>
          <cell r="AZ317">
            <v>99.82</v>
          </cell>
          <cell r="BA317"/>
          <cell r="BB317">
            <v>111.18</v>
          </cell>
          <cell r="BC317">
            <v>65</v>
          </cell>
          <cell r="BD317">
            <v>65</v>
          </cell>
          <cell r="BE317"/>
          <cell r="BF317">
            <v>50</v>
          </cell>
          <cell r="BG317">
            <v>4.9000000000000004</v>
          </cell>
          <cell r="BH317">
            <v>6.7</v>
          </cell>
          <cell r="BI317"/>
          <cell r="BJ317">
            <v>6.81</v>
          </cell>
        </row>
        <row r="318">
          <cell r="A318">
            <v>481770</v>
          </cell>
          <cell r="B318">
            <v>2</v>
          </cell>
          <cell r="C318" t="str">
            <v>复杂右侧肝切除+胆囊切除+中肝静脉修补+右肝射频消融+右半结肠癌根治性切除+大网膜病损切除术</v>
          </cell>
          <cell r="D318">
            <v>481770</v>
          </cell>
          <cell r="E318">
            <v>2</v>
          </cell>
          <cell r="F318" t="str">
            <v>50</v>
          </cell>
          <cell r="G318" t="str">
            <v>1.回盲部腺癌伴肠周淋巴结、肝脏多发转移【IV期，pMMR，CRS 5分，Her-2（+），KRAS突变，NARS、BRAF野生型 】；2.左肺下叶结节，转移？炎性？其它？；3.不全性肠梗阻；4.阑尾切除术后；5.左侧4、5肋骨陈旧性骨折；6.胆囊结石伴胆囊炎；7.左肾上腺结节样增粗，增生？；8.混合痔；9.药物性肝功能异常；10.高胆红素血症。</v>
          </cell>
          <cell r="H318">
            <v>3</v>
          </cell>
          <cell r="I318" t="str">
            <v>158</v>
          </cell>
          <cell r="J318" t="str">
            <v>60</v>
          </cell>
          <cell r="K318">
            <v>0</v>
          </cell>
          <cell r="L318">
            <v>0</v>
          </cell>
          <cell r="M318">
            <v>0</v>
          </cell>
          <cell r="N318">
            <v>0</v>
          </cell>
          <cell r="O318">
            <v>0</v>
          </cell>
          <cell r="P318">
            <v>0</v>
          </cell>
          <cell r="Q318">
            <v>0</v>
          </cell>
          <cell r="R318">
            <v>0</v>
          </cell>
          <cell r="S318">
            <v>133</v>
          </cell>
          <cell r="T318">
            <v>110</v>
          </cell>
          <cell r="U318">
            <v>0.41</v>
          </cell>
          <cell r="V318">
            <v>0.34</v>
          </cell>
          <cell r="W318">
            <v>304</v>
          </cell>
          <cell r="X318">
            <v>465</v>
          </cell>
          <cell r="Y318">
            <v>339</v>
          </cell>
          <cell r="Z318">
            <v>339</v>
          </cell>
          <cell r="AA318">
            <v>25.5</v>
          </cell>
          <cell r="AB318">
            <v>28.9</v>
          </cell>
          <cell r="AC318">
            <v>30.2</v>
          </cell>
          <cell r="AD318">
            <v>29.2</v>
          </cell>
          <cell r="AE318">
            <v>0.99</v>
          </cell>
          <cell r="AF318">
            <v>1.08</v>
          </cell>
          <cell r="AG318">
            <v>1.03</v>
          </cell>
          <cell r="AH318">
            <v>0.99</v>
          </cell>
          <cell r="AI318">
            <v>23.7</v>
          </cell>
          <cell r="AJ318">
            <v>17.2</v>
          </cell>
          <cell r="AK318">
            <v>24.8</v>
          </cell>
          <cell r="AL318">
            <v>19.8</v>
          </cell>
          <cell r="AM318">
            <v>35.1</v>
          </cell>
          <cell r="AN318">
            <v>28.6</v>
          </cell>
          <cell r="AO318">
            <v>24.9</v>
          </cell>
          <cell r="AP318">
            <v>29.2</v>
          </cell>
          <cell r="AQ318">
            <v>22</v>
          </cell>
          <cell r="AR318">
            <v>94</v>
          </cell>
          <cell r="AS318">
            <v>63</v>
          </cell>
          <cell r="AT318">
            <v>44</v>
          </cell>
          <cell r="AU318">
            <v>20</v>
          </cell>
          <cell r="AV318">
            <v>130</v>
          </cell>
          <cell r="AW318">
            <v>61</v>
          </cell>
          <cell r="AX318">
            <v>33</v>
          </cell>
          <cell r="AY318">
            <v>100.04</v>
          </cell>
          <cell r="AZ318">
            <v>95.09</v>
          </cell>
          <cell r="BA318">
            <v>100.04</v>
          </cell>
          <cell r="BB318">
            <v>102.51</v>
          </cell>
          <cell r="BC318">
            <v>42</v>
          </cell>
          <cell r="BD318">
            <v>49</v>
          </cell>
          <cell r="BE318">
            <v>42</v>
          </cell>
          <cell r="BF318">
            <v>39</v>
          </cell>
          <cell r="BG318">
            <v>5.6</v>
          </cell>
          <cell r="BH318">
            <v>3.5</v>
          </cell>
          <cell r="BI318">
            <v>2.8</v>
          </cell>
          <cell r="BJ318">
            <v>5</v>
          </cell>
        </row>
        <row r="319">
          <cell r="A319">
            <v>2049936</v>
          </cell>
          <cell r="B319">
            <v>2</v>
          </cell>
          <cell r="C319" t="str">
            <v>右肝癌切除、射频消融、肝癌再次手术</v>
          </cell>
          <cell r="D319">
            <v>2049936</v>
          </cell>
          <cell r="E319">
            <v>1</v>
          </cell>
          <cell r="F319" t="str">
            <v>52</v>
          </cell>
          <cell r="G319" t="str">
            <v>乙状结肠癌伴肝转移术后（pT3N1M1IV期）化疗后肝转移射频消融术后再发肝转移  肝囊肿                                      ,乙状结肠恶性肿瘤,肝占位性病变</v>
          </cell>
          <cell r="H319">
            <v>3</v>
          </cell>
          <cell r="I319" t="str">
            <v>163</v>
          </cell>
          <cell r="J319" t="str">
            <v>71</v>
          </cell>
          <cell r="K319">
            <v>0</v>
          </cell>
          <cell r="L319">
            <v>0</v>
          </cell>
          <cell r="M319">
            <v>0</v>
          </cell>
          <cell r="N319">
            <v>0</v>
          </cell>
          <cell r="O319">
            <v>0</v>
          </cell>
          <cell r="P319">
            <v>1</v>
          </cell>
          <cell r="Q319">
            <v>0</v>
          </cell>
          <cell r="R319">
            <v>0</v>
          </cell>
          <cell r="S319">
            <v>155</v>
          </cell>
          <cell r="T319">
            <v>140</v>
          </cell>
          <cell r="U319">
            <v>0.47</v>
          </cell>
          <cell r="V319">
            <v>0.41</v>
          </cell>
          <cell r="W319">
            <v>268</v>
          </cell>
          <cell r="X319">
            <v>246</v>
          </cell>
          <cell r="Y319">
            <v>234</v>
          </cell>
          <cell r="Z319">
            <v>199</v>
          </cell>
          <cell r="AA319">
            <v>27.2</v>
          </cell>
          <cell r="AB319">
            <v>27.9</v>
          </cell>
          <cell r="AC319">
            <v>31.1</v>
          </cell>
          <cell r="AD319">
            <v>31.6</v>
          </cell>
          <cell r="AE319">
            <v>1.07</v>
          </cell>
          <cell r="AF319">
            <v>1.1100000000000001</v>
          </cell>
          <cell r="AG319">
            <v>1.26</v>
          </cell>
          <cell r="AH319">
            <v>1.19</v>
          </cell>
          <cell r="AI319">
            <v>10.8</v>
          </cell>
          <cell r="AJ319">
            <v>19.7</v>
          </cell>
          <cell r="AK319">
            <v>28.7</v>
          </cell>
          <cell r="AL319">
            <v>33</v>
          </cell>
          <cell r="AM319">
            <v>45.8</v>
          </cell>
          <cell r="AN319">
            <v>34.799999999999997</v>
          </cell>
          <cell r="AO319">
            <v>36.799999999999997</v>
          </cell>
          <cell r="AP319">
            <v>37.700000000000003</v>
          </cell>
          <cell r="AQ319">
            <v>12</v>
          </cell>
          <cell r="AR319">
            <v>121</v>
          </cell>
          <cell r="AS319">
            <v>183</v>
          </cell>
          <cell r="AT319">
            <v>121</v>
          </cell>
          <cell r="AU319">
            <v>16</v>
          </cell>
          <cell r="AV319">
            <v>199</v>
          </cell>
          <cell r="AW319">
            <v>177</v>
          </cell>
          <cell r="AX319">
            <v>78</v>
          </cell>
          <cell r="AY319">
            <v>100.99</v>
          </cell>
          <cell r="AZ319">
            <v>100.99</v>
          </cell>
          <cell r="BA319">
            <v>99.26</v>
          </cell>
          <cell r="BB319">
            <v>101.59</v>
          </cell>
          <cell r="BC319">
            <v>70</v>
          </cell>
          <cell r="BD319">
            <v>70</v>
          </cell>
          <cell r="BE319">
            <v>73</v>
          </cell>
          <cell r="BF319">
            <v>69</v>
          </cell>
          <cell r="BG319">
            <v>4.9000000000000004</v>
          </cell>
          <cell r="BH319">
            <v>2.8</v>
          </cell>
          <cell r="BI319">
            <v>3.1</v>
          </cell>
          <cell r="BJ319">
            <v>2.8</v>
          </cell>
        </row>
        <row r="320">
          <cell r="A320">
            <v>16022315</v>
          </cell>
          <cell r="B320">
            <v>2</v>
          </cell>
          <cell r="C320" t="str">
            <v>中肝切除+肝静脉修补术+术中荧光镜导航</v>
          </cell>
          <cell r="D320">
            <v>16022315</v>
          </cell>
          <cell r="E320">
            <v>1</v>
          </cell>
          <cell r="F320" t="str">
            <v>63</v>
          </cell>
          <cell r="G320" t="str">
            <v>1.肝细胞癌（BCLC B期 CNLC Ia期）；2.慢性乙型病毒性肝炎；3.肝囊肿。,</v>
          </cell>
          <cell r="H320">
            <v>3</v>
          </cell>
          <cell r="I320" t="str">
            <v>169</v>
          </cell>
          <cell r="J320" t="str">
            <v>68</v>
          </cell>
          <cell r="K320">
            <v>0</v>
          </cell>
          <cell r="L320">
            <v>0</v>
          </cell>
          <cell r="M320">
            <v>0</v>
          </cell>
          <cell r="N320">
            <v>0</v>
          </cell>
          <cell r="O320">
            <v>0</v>
          </cell>
          <cell r="P320">
            <v>1</v>
          </cell>
          <cell r="Q320">
            <v>0</v>
          </cell>
          <cell r="R320">
            <v>0</v>
          </cell>
          <cell r="S320">
            <v>145</v>
          </cell>
          <cell r="T320">
            <v>130</v>
          </cell>
          <cell r="U320">
            <v>0.45</v>
          </cell>
          <cell r="V320">
            <v>0.41</v>
          </cell>
          <cell r="W320">
            <v>74</v>
          </cell>
          <cell r="X320">
            <v>71</v>
          </cell>
          <cell r="Y320">
            <v>66</v>
          </cell>
          <cell r="Z320">
            <v>76</v>
          </cell>
          <cell r="AA320">
            <v>28.8</v>
          </cell>
          <cell r="AB320">
            <v>31.9</v>
          </cell>
          <cell r="AC320">
            <v>31.6</v>
          </cell>
          <cell r="AD320">
            <v>27.9</v>
          </cell>
          <cell r="AE320">
            <v>1</v>
          </cell>
          <cell r="AF320">
            <v>1.27</v>
          </cell>
          <cell r="AG320">
            <v>1.34</v>
          </cell>
          <cell r="AH320">
            <v>1.22</v>
          </cell>
          <cell r="AI320">
            <v>29</v>
          </cell>
          <cell r="AJ320">
            <v>35.200000000000003</v>
          </cell>
          <cell r="AK320">
            <v>40.700000000000003</v>
          </cell>
          <cell r="AL320">
            <v>31.1</v>
          </cell>
          <cell r="AM320">
            <v>39.6</v>
          </cell>
          <cell r="AN320">
            <v>36.4</v>
          </cell>
          <cell r="AO320">
            <v>35</v>
          </cell>
          <cell r="AP320">
            <v>37.700000000000003</v>
          </cell>
          <cell r="AQ320">
            <v>85</v>
          </cell>
          <cell r="AR320">
            <v>150</v>
          </cell>
          <cell r="AS320">
            <v>126</v>
          </cell>
          <cell r="AT320">
            <v>97</v>
          </cell>
          <cell r="AU320">
            <v>86</v>
          </cell>
          <cell r="AV320">
            <v>161</v>
          </cell>
          <cell r="AW320">
            <v>106</v>
          </cell>
          <cell r="AX320">
            <v>67</v>
          </cell>
          <cell r="AY320">
            <v>123.97</v>
          </cell>
          <cell r="AZ320">
            <v>119.54</v>
          </cell>
          <cell r="BA320">
            <v>122.13</v>
          </cell>
          <cell r="BB320">
            <v>124.92</v>
          </cell>
          <cell r="BC320">
            <v>60</v>
          </cell>
          <cell r="BD320">
            <v>54</v>
          </cell>
          <cell r="BE320">
            <v>59</v>
          </cell>
          <cell r="BF320">
            <v>56</v>
          </cell>
          <cell r="BG320">
            <v>2.6</v>
          </cell>
          <cell r="BH320">
            <v>1.5</v>
          </cell>
          <cell r="BI320">
            <v>2.2999999999999998</v>
          </cell>
          <cell r="BJ320">
            <v>2.6</v>
          </cell>
        </row>
        <row r="321">
          <cell r="A321">
            <v>17554294</v>
          </cell>
          <cell r="B321">
            <v>2</v>
          </cell>
          <cell r="C321" t="str">
            <v>右侧复杂肝癌切除术+下腔静脉修补+肠粘连松解</v>
          </cell>
          <cell r="D321">
            <v>17554294</v>
          </cell>
          <cell r="E321">
            <v>1</v>
          </cell>
          <cell r="F321" t="str">
            <v>43</v>
          </cell>
          <cell r="G321" t="str">
            <v>1.肝恶性肿瘤肝癌术后复发；2.肠粘连术后；3.慢性乙型病毒性肝炎</v>
          </cell>
          <cell r="H321">
            <v>3</v>
          </cell>
          <cell r="I321" t="str">
            <v>167</v>
          </cell>
          <cell r="J321" t="str">
            <v>57</v>
          </cell>
          <cell r="K321">
            <v>0</v>
          </cell>
          <cell r="L321">
            <v>0</v>
          </cell>
          <cell r="M321">
            <v>0</v>
          </cell>
          <cell r="N321">
            <v>0</v>
          </cell>
          <cell r="O321">
            <v>0</v>
          </cell>
          <cell r="P321">
            <v>1</v>
          </cell>
          <cell r="Q321">
            <v>0</v>
          </cell>
          <cell r="R321">
            <v>0</v>
          </cell>
          <cell r="S321">
            <v>126</v>
          </cell>
          <cell r="T321">
            <v>100</v>
          </cell>
          <cell r="U321">
            <v>0.38</v>
          </cell>
          <cell r="V321">
            <v>0.3</v>
          </cell>
          <cell r="W321">
            <v>246</v>
          </cell>
          <cell r="X321">
            <v>238</v>
          </cell>
          <cell r="Y321"/>
          <cell r="Z321">
            <v>167</v>
          </cell>
          <cell r="AA321">
            <v>27.3</v>
          </cell>
          <cell r="AB321">
            <v>29.9</v>
          </cell>
          <cell r="AC321"/>
          <cell r="AD321">
            <v>35.200000000000003</v>
          </cell>
          <cell r="AE321">
            <v>0.97</v>
          </cell>
          <cell r="AF321">
            <v>1.38</v>
          </cell>
          <cell r="AG321"/>
          <cell r="AH321">
            <v>1.28</v>
          </cell>
          <cell r="AI321">
            <v>54.9</v>
          </cell>
          <cell r="AJ321">
            <v>62.2</v>
          </cell>
          <cell r="AK321"/>
          <cell r="AL321">
            <v>79.400000000000006</v>
          </cell>
          <cell r="AM321">
            <v>40.299999999999997</v>
          </cell>
          <cell r="AN321">
            <v>30.2</v>
          </cell>
          <cell r="AO321"/>
          <cell r="AP321">
            <v>33.4</v>
          </cell>
          <cell r="AQ321">
            <v>90</v>
          </cell>
          <cell r="AR321">
            <v>237</v>
          </cell>
          <cell r="AS321"/>
          <cell r="AT321">
            <v>170</v>
          </cell>
          <cell r="AU321">
            <v>62</v>
          </cell>
          <cell r="AV321">
            <v>273</v>
          </cell>
          <cell r="AW321"/>
          <cell r="AX321">
            <v>130</v>
          </cell>
          <cell r="AY321">
            <v>104.28</v>
          </cell>
          <cell r="AZ321">
            <v>105.66</v>
          </cell>
          <cell r="BA321"/>
          <cell r="BB321">
            <v>108.66</v>
          </cell>
          <cell r="BC321">
            <v>51</v>
          </cell>
          <cell r="BD321">
            <v>49</v>
          </cell>
          <cell r="BE321"/>
          <cell r="BF321">
            <v>45</v>
          </cell>
          <cell r="BG321">
            <v>3.9</v>
          </cell>
          <cell r="BH321">
            <v>1.8</v>
          </cell>
          <cell r="BI321"/>
          <cell r="BJ321">
            <v>3.9</v>
          </cell>
        </row>
        <row r="322">
          <cell r="A322">
            <v>18337941</v>
          </cell>
          <cell r="B322">
            <v>2</v>
          </cell>
          <cell r="C322" t="str">
            <v>右肝复治肝癌切除+肝静脉修补+粘连松解术</v>
          </cell>
          <cell r="D322">
            <v>18337941</v>
          </cell>
          <cell r="E322">
            <v>2</v>
          </cell>
          <cell r="F322" t="str">
            <v>52</v>
          </cell>
          <cell r="G322" t="str">
            <v>直肠下段腺癌（cT3N2Mx）  乙肝小三阳                                      ,直肠恶性肿瘤</v>
          </cell>
          <cell r="H322">
            <v>3</v>
          </cell>
          <cell r="I322" t="str">
            <v>155</v>
          </cell>
          <cell r="J322" t="str">
            <v>48</v>
          </cell>
          <cell r="K322">
            <v>0</v>
          </cell>
          <cell r="L322">
            <v>0</v>
          </cell>
          <cell r="M322">
            <v>0</v>
          </cell>
          <cell r="N322">
            <v>0</v>
          </cell>
          <cell r="O322">
            <v>0</v>
          </cell>
          <cell r="P322">
            <v>1</v>
          </cell>
          <cell r="Q322">
            <v>0</v>
          </cell>
          <cell r="R322">
            <v>0</v>
          </cell>
          <cell r="S322">
            <v>148</v>
          </cell>
          <cell r="T322">
            <v>92</v>
          </cell>
          <cell r="U322">
            <v>0.44</v>
          </cell>
          <cell r="V322">
            <v>0.28000000000000003</v>
          </cell>
          <cell r="W322">
            <v>137</v>
          </cell>
          <cell r="X322">
            <v>157</v>
          </cell>
          <cell r="Y322">
            <v>132</v>
          </cell>
          <cell r="Z322">
            <v>136</v>
          </cell>
          <cell r="AA322">
            <v>28.8</v>
          </cell>
          <cell r="AB322">
            <v>31.3</v>
          </cell>
          <cell r="AC322">
            <v>29.2</v>
          </cell>
          <cell r="AD322">
            <v>28.5</v>
          </cell>
          <cell r="AE322">
            <v>1.0900000000000001</v>
          </cell>
          <cell r="AF322">
            <v>1.31</v>
          </cell>
          <cell r="AG322">
            <v>1.31</v>
          </cell>
          <cell r="AH322">
            <v>1.21</v>
          </cell>
          <cell r="AI322">
            <v>16.8</v>
          </cell>
          <cell r="AJ322">
            <v>26.8</v>
          </cell>
          <cell r="AK322">
            <v>291</v>
          </cell>
          <cell r="AL322">
            <v>17.3</v>
          </cell>
          <cell r="AM322">
            <v>42.4</v>
          </cell>
          <cell r="AN322">
            <v>32.200000000000003</v>
          </cell>
          <cell r="AO322">
            <v>40.5</v>
          </cell>
          <cell r="AP322">
            <v>37.700000000000003</v>
          </cell>
          <cell r="AQ322">
            <v>61</v>
          </cell>
          <cell r="AR322">
            <v>1240</v>
          </cell>
          <cell r="AS322">
            <v>819</v>
          </cell>
          <cell r="AT322">
            <v>498</v>
          </cell>
          <cell r="AU322">
            <v>39</v>
          </cell>
          <cell r="AV322">
            <v>1464</v>
          </cell>
          <cell r="AW322">
            <v>374</v>
          </cell>
          <cell r="AX322">
            <v>135</v>
          </cell>
          <cell r="AY322">
            <v>121.53</v>
          </cell>
          <cell r="AZ322">
            <v>127.55</v>
          </cell>
          <cell r="BA322">
            <v>133.77000000000001</v>
          </cell>
          <cell r="BB322">
            <v>140.03</v>
          </cell>
          <cell r="BC322">
            <v>72</v>
          </cell>
          <cell r="BD322">
            <v>64</v>
          </cell>
          <cell r="BE322">
            <v>57</v>
          </cell>
          <cell r="BF322">
            <v>51</v>
          </cell>
          <cell r="BG322">
            <v>3.4</v>
          </cell>
          <cell r="BH322">
            <v>2.9</v>
          </cell>
          <cell r="BI322">
            <v>0.9</v>
          </cell>
          <cell r="BJ322">
            <v>1.9</v>
          </cell>
        </row>
        <row r="323">
          <cell r="A323">
            <v>18803142</v>
          </cell>
          <cell r="B323">
            <v>2</v>
          </cell>
          <cell r="C323" t="str">
            <v>右半肝切除、胆囊切除、门静脉癌栓取出、肝静脉修补、肝门胆管成形术</v>
          </cell>
          <cell r="D323">
            <v>18803142</v>
          </cell>
          <cell r="E323">
            <v>1</v>
          </cell>
          <cell r="F323" t="str">
            <v>55</v>
          </cell>
          <cell r="G323" t="str">
            <v>肝右叶原发性肝癌并门脉右前支及右支癌栓  肝内多发结节  双肾囊肿  腹主动脉壁钙化  乙型病毒性肝炎（复治）                                ,肝占位性病变</v>
          </cell>
          <cell r="H323">
            <v>3</v>
          </cell>
          <cell r="I323" t="str">
            <v>167</v>
          </cell>
          <cell r="J323" t="str">
            <v>67</v>
          </cell>
          <cell r="K323">
            <v>0</v>
          </cell>
          <cell r="L323">
            <v>0</v>
          </cell>
          <cell r="M323">
            <v>0</v>
          </cell>
          <cell r="N323">
            <v>0</v>
          </cell>
          <cell r="O323">
            <v>0</v>
          </cell>
          <cell r="P323">
            <v>1</v>
          </cell>
          <cell r="Q323">
            <v>0</v>
          </cell>
          <cell r="R323">
            <v>0</v>
          </cell>
          <cell r="S323">
            <v>151</v>
          </cell>
          <cell r="T323">
            <v>131</v>
          </cell>
          <cell r="U323">
            <v>0.45</v>
          </cell>
          <cell r="V323">
            <v>0.4</v>
          </cell>
          <cell r="W323">
            <v>110</v>
          </cell>
          <cell r="X323">
            <v>95</v>
          </cell>
          <cell r="Y323"/>
          <cell r="Z323">
            <v>73</v>
          </cell>
          <cell r="AA323">
            <v>27.5</v>
          </cell>
          <cell r="AB323">
            <v>27.7</v>
          </cell>
          <cell r="AC323"/>
          <cell r="AD323"/>
          <cell r="AE323">
            <v>1.02</v>
          </cell>
          <cell r="AF323">
            <v>1.17</v>
          </cell>
          <cell r="AG323"/>
          <cell r="AH323"/>
          <cell r="AI323">
            <v>13.7</v>
          </cell>
          <cell r="AJ323">
            <v>19.5</v>
          </cell>
          <cell r="AK323"/>
          <cell r="AL323">
            <v>48.8</v>
          </cell>
          <cell r="AM323">
            <v>52.7</v>
          </cell>
          <cell r="AN323">
            <v>33.6</v>
          </cell>
          <cell r="AO323"/>
          <cell r="AP323">
            <v>41.7</v>
          </cell>
          <cell r="AQ323">
            <v>21</v>
          </cell>
          <cell r="AR323">
            <v>59</v>
          </cell>
          <cell r="AS323"/>
          <cell r="AT323">
            <v>96</v>
          </cell>
          <cell r="AU323">
            <v>36</v>
          </cell>
          <cell r="AV323">
            <v>114</v>
          </cell>
          <cell r="AW323"/>
          <cell r="AX323">
            <v>71</v>
          </cell>
          <cell r="AY323">
            <v>95.45</v>
          </cell>
          <cell r="AZ323">
            <v>98.19</v>
          </cell>
          <cell r="BA323"/>
          <cell r="BB323">
            <v>94.42</v>
          </cell>
          <cell r="BC323">
            <v>75</v>
          </cell>
          <cell r="BD323">
            <v>70</v>
          </cell>
          <cell r="BE323"/>
          <cell r="BF323">
            <v>77</v>
          </cell>
          <cell r="BG323">
            <v>5</v>
          </cell>
          <cell r="BH323">
            <v>3.6</v>
          </cell>
          <cell r="BI323"/>
          <cell r="BJ323">
            <v>4.4000000000000004</v>
          </cell>
        </row>
        <row r="324">
          <cell r="A324">
            <v>18845762</v>
          </cell>
          <cell r="B324">
            <v>2</v>
          </cell>
          <cell r="C324" t="str">
            <v>左半肝切除+胆囊切除+门静脉取栓+门静脉修补+肠粘连松解术</v>
          </cell>
          <cell r="D324">
            <v>18845762</v>
          </cell>
          <cell r="E324">
            <v>1</v>
          </cell>
          <cell r="F324" t="str">
            <v>35</v>
          </cell>
          <cell r="G324" t="str">
            <v>梗阻性黄疸  十二指肠梗阻  肾功能不全  原发性肝癌伴肺转移？  慢性乙型病毒性肝炎（复治）  肝癌切除术后、放疗后、粒子植入术后  空肠造瘘                            ,梗阻性黄疸</v>
          </cell>
          <cell r="H324">
            <v>3</v>
          </cell>
          <cell r="I324" t="str">
            <v>168</v>
          </cell>
          <cell r="J324" t="str">
            <v>56</v>
          </cell>
          <cell r="K324">
            <v>0</v>
          </cell>
          <cell r="L324">
            <v>0</v>
          </cell>
          <cell r="M324">
            <v>0</v>
          </cell>
          <cell r="N324">
            <v>0</v>
          </cell>
          <cell r="O324">
            <v>0</v>
          </cell>
          <cell r="P324">
            <v>1</v>
          </cell>
          <cell r="Q324">
            <v>0</v>
          </cell>
          <cell r="R324">
            <v>0</v>
          </cell>
          <cell r="S324">
            <v>107</v>
          </cell>
          <cell r="T324">
            <v>75</v>
          </cell>
          <cell r="U324">
            <v>0.3</v>
          </cell>
          <cell r="V324">
            <v>0.22</v>
          </cell>
          <cell r="W324">
            <v>213</v>
          </cell>
          <cell r="X324">
            <v>133</v>
          </cell>
          <cell r="Y324"/>
          <cell r="Z324">
            <v>150</v>
          </cell>
          <cell r="AA324">
            <v>26.4</v>
          </cell>
          <cell r="AB324">
            <v>34.700000000000003</v>
          </cell>
          <cell r="AC324"/>
          <cell r="AD324">
            <v>27.3</v>
          </cell>
          <cell r="AE324">
            <v>0.94</v>
          </cell>
          <cell r="AF324">
            <v>1.2</v>
          </cell>
          <cell r="AG324"/>
          <cell r="AH324">
            <v>1.05</v>
          </cell>
          <cell r="AI324">
            <v>82.8</v>
          </cell>
          <cell r="AJ324">
            <v>336.4</v>
          </cell>
          <cell r="AK324"/>
          <cell r="AL324">
            <v>253.6</v>
          </cell>
          <cell r="AM324">
            <v>34.4</v>
          </cell>
          <cell r="AN324">
            <v>17.7</v>
          </cell>
          <cell r="AO324" t="str">
            <v>31.4.</v>
          </cell>
          <cell r="AP324">
            <v>28.3</v>
          </cell>
          <cell r="AQ324">
            <v>35</v>
          </cell>
          <cell r="AR324">
            <v>144</v>
          </cell>
          <cell r="AS324"/>
          <cell r="AT324">
            <v>93</v>
          </cell>
          <cell r="AU324">
            <v>52</v>
          </cell>
          <cell r="AV324">
            <v>241</v>
          </cell>
          <cell r="AW324"/>
          <cell r="AX324">
            <v>91</v>
          </cell>
          <cell r="AY324">
            <v>92.84</v>
          </cell>
          <cell r="AZ324">
            <v>89.27</v>
          </cell>
          <cell r="BA324"/>
          <cell r="BB324">
            <v>89.83</v>
          </cell>
          <cell r="BC324">
            <v>60</v>
          </cell>
          <cell r="BD324">
            <v>66</v>
          </cell>
          <cell r="BE324"/>
          <cell r="BF324">
            <v>65</v>
          </cell>
          <cell r="BG324">
            <v>5.6</v>
          </cell>
          <cell r="BH324">
            <v>5</v>
          </cell>
          <cell r="BI324"/>
          <cell r="BJ324">
            <v>7.3</v>
          </cell>
        </row>
        <row r="325">
          <cell r="A325">
            <v>19468160</v>
          </cell>
          <cell r="B325">
            <v>2</v>
          </cell>
          <cell r="C325" t="str">
            <v>右半肝切除+胆囊切除+腔静脉修补+左肝射频消融术</v>
          </cell>
          <cell r="D325">
            <v>19468160</v>
          </cell>
          <cell r="E325">
            <v>2</v>
          </cell>
          <cell r="F325" t="str">
            <v>67</v>
          </cell>
          <cell r="G325" t="str">
            <v>右肝海绵状血管瘤  肝右后叶萎缩  左肝内叶占位性病变  肝左外叶血管瘤  肝囊肿  胆囊结石伴慢性胆囊炎  左肾囊肿  高血压病（3级极高危）                          ,腹膜后肿物,肝占位性病变</v>
          </cell>
          <cell r="H325">
            <v>3</v>
          </cell>
          <cell r="I325" t="str">
            <v>165</v>
          </cell>
          <cell r="J325" t="str">
            <v>72.5</v>
          </cell>
          <cell r="K325">
            <v>1</v>
          </cell>
          <cell r="L325">
            <v>0</v>
          </cell>
          <cell r="M325">
            <v>0</v>
          </cell>
          <cell r="N325">
            <v>0</v>
          </cell>
          <cell r="O325">
            <v>0</v>
          </cell>
          <cell r="P325">
            <v>0</v>
          </cell>
          <cell r="Q325">
            <v>0</v>
          </cell>
          <cell r="R325">
            <v>0</v>
          </cell>
          <cell r="S325">
            <v>116</v>
          </cell>
          <cell r="T325">
            <v>107</v>
          </cell>
          <cell r="U325">
            <v>0.6</v>
          </cell>
          <cell r="V325">
            <v>0.34</v>
          </cell>
          <cell r="W325">
            <v>252</v>
          </cell>
          <cell r="X325">
            <v>248</v>
          </cell>
          <cell r="Y325"/>
          <cell r="Z325">
            <v>174</v>
          </cell>
          <cell r="AA325">
            <v>32</v>
          </cell>
          <cell r="AB325">
            <v>2.2000000000000002</v>
          </cell>
          <cell r="AC325"/>
          <cell r="AD325"/>
          <cell r="AE325">
            <v>1.1100000000000001</v>
          </cell>
          <cell r="AF325">
            <v>1.1499999999999999</v>
          </cell>
          <cell r="AG325"/>
          <cell r="AH325"/>
          <cell r="AI325">
            <v>8.1</v>
          </cell>
          <cell r="AJ325">
            <v>8.1999999999999993</v>
          </cell>
          <cell r="AK325"/>
          <cell r="AL325">
            <v>15.4</v>
          </cell>
          <cell r="AM325">
            <v>39</v>
          </cell>
          <cell r="AN325">
            <v>33.1</v>
          </cell>
          <cell r="AO325"/>
          <cell r="AP325">
            <v>36.1</v>
          </cell>
          <cell r="AQ325">
            <v>28</v>
          </cell>
          <cell r="AR325">
            <v>137</v>
          </cell>
          <cell r="AS325"/>
          <cell r="AT325">
            <v>97</v>
          </cell>
          <cell r="AU325">
            <v>15</v>
          </cell>
          <cell r="AV325">
            <v>162</v>
          </cell>
          <cell r="AW325"/>
          <cell r="AX325">
            <v>33</v>
          </cell>
          <cell r="AY325"/>
          <cell r="AZ325"/>
          <cell r="BA325"/>
          <cell r="BB325"/>
          <cell r="BC325"/>
          <cell r="BD325"/>
          <cell r="BE325"/>
          <cell r="BF325"/>
          <cell r="BG325"/>
          <cell r="BH325"/>
          <cell r="BI325"/>
          <cell r="BJ325"/>
        </row>
        <row r="326">
          <cell r="A326">
            <v>21336381</v>
          </cell>
          <cell r="B326">
            <v>2</v>
          </cell>
          <cell r="C326" t="str">
            <v>中肝切除+右侧不规则肝切除+肝静脉修补+开腹肝癌射频消融</v>
          </cell>
          <cell r="D326">
            <v>21336381</v>
          </cell>
          <cell r="E326">
            <v>1</v>
          </cell>
          <cell r="F326" t="str">
            <v>48</v>
          </cell>
          <cell r="G326" t="str">
            <v>1.肝细胞癌（BCLC B期 CNLC IIa期）；2.乙肝后肝硬化；3.门静脉高压；4.脾大；5.慢性乙型病毒性肝炎。</v>
          </cell>
          <cell r="H326">
            <v>3</v>
          </cell>
          <cell r="I326" t="str">
            <v>158</v>
          </cell>
          <cell r="J326" t="str">
            <v>70</v>
          </cell>
          <cell r="K326">
            <v>0</v>
          </cell>
          <cell r="L326">
            <v>0</v>
          </cell>
          <cell r="M326">
            <v>0</v>
          </cell>
          <cell r="N326">
            <v>0</v>
          </cell>
          <cell r="O326">
            <v>0</v>
          </cell>
          <cell r="P326">
            <v>1</v>
          </cell>
          <cell r="Q326">
            <v>0</v>
          </cell>
          <cell r="R326">
            <v>1</v>
          </cell>
          <cell r="S326">
            <v>146</v>
          </cell>
          <cell r="T326">
            <v>132</v>
          </cell>
          <cell r="U326">
            <v>0.45</v>
          </cell>
          <cell r="V326">
            <v>0.41</v>
          </cell>
          <cell r="W326">
            <v>224</v>
          </cell>
          <cell r="X326">
            <v>184</v>
          </cell>
          <cell r="Y326">
            <v>153</v>
          </cell>
          <cell r="Z326">
            <v>147</v>
          </cell>
          <cell r="AA326">
            <v>28.1</v>
          </cell>
          <cell r="AB326">
            <v>28.7</v>
          </cell>
          <cell r="AC326">
            <v>31</v>
          </cell>
          <cell r="AD326">
            <v>28.5</v>
          </cell>
          <cell r="AE326">
            <v>0.95</v>
          </cell>
          <cell r="AF326">
            <v>1.19</v>
          </cell>
          <cell r="AG326">
            <v>1.26</v>
          </cell>
          <cell r="AH326">
            <v>1.18</v>
          </cell>
          <cell r="AI326">
            <v>15.8</v>
          </cell>
          <cell r="AJ326">
            <v>30.1</v>
          </cell>
          <cell r="AK326">
            <v>35.1</v>
          </cell>
          <cell r="AL326">
            <v>28.8</v>
          </cell>
          <cell r="AM326">
            <v>43.2</v>
          </cell>
          <cell r="AN326">
            <v>34.6</v>
          </cell>
          <cell r="AO326">
            <v>35.299999999999997</v>
          </cell>
          <cell r="AP326">
            <v>35.299999999999997</v>
          </cell>
          <cell r="AQ326">
            <v>17</v>
          </cell>
          <cell r="AR326">
            <v>391</v>
          </cell>
          <cell r="AS326">
            <v>378</v>
          </cell>
          <cell r="AT326">
            <v>257</v>
          </cell>
          <cell r="AU326">
            <v>25</v>
          </cell>
          <cell r="AV326">
            <v>391</v>
          </cell>
          <cell r="AW326">
            <v>243</v>
          </cell>
          <cell r="AX326">
            <v>105</v>
          </cell>
          <cell r="AY326">
            <v>89.1</v>
          </cell>
          <cell r="AZ326">
            <v>98.02</v>
          </cell>
          <cell r="BA326">
            <v>98.57</v>
          </cell>
          <cell r="BB326">
            <v>98.57</v>
          </cell>
          <cell r="BC326">
            <v>84</v>
          </cell>
          <cell r="BD326">
            <v>74</v>
          </cell>
          <cell r="BE326">
            <v>73</v>
          </cell>
          <cell r="BF326">
            <v>73</v>
          </cell>
          <cell r="BG326">
            <v>4.0999999999999996</v>
          </cell>
          <cell r="BH326">
            <v>3.4</v>
          </cell>
          <cell r="BI326">
            <v>2</v>
          </cell>
          <cell r="BJ326">
            <v>2.7</v>
          </cell>
        </row>
        <row r="327">
          <cell r="A327">
            <v>32542267</v>
          </cell>
          <cell r="B327">
            <v>2</v>
          </cell>
          <cell r="C327" t="str">
            <v>右半肝切除+胆囊切除+中肝静脉修补术</v>
          </cell>
          <cell r="D327">
            <v>32542267</v>
          </cell>
          <cell r="E327">
            <v>2</v>
          </cell>
          <cell r="F327" t="str">
            <v>60</v>
          </cell>
          <cell r="G327" t="str">
            <v>1.肝细胞癌（中国分期Ⅰa期 BCLC分期 A期）、2.慢性乙型肝炎 复治、3.肝硬化代偿期</v>
          </cell>
          <cell r="H327">
            <v>3</v>
          </cell>
          <cell r="I327" t="str">
            <v>150</v>
          </cell>
          <cell r="J327" t="str">
            <v>61</v>
          </cell>
          <cell r="K327">
            <v>0</v>
          </cell>
          <cell r="L327">
            <v>0</v>
          </cell>
          <cell r="M327">
            <v>0</v>
          </cell>
          <cell r="N327">
            <v>0</v>
          </cell>
          <cell r="O327">
            <v>0</v>
          </cell>
          <cell r="P327">
            <v>1</v>
          </cell>
          <cell r="Q327">
            <v>0</v>
          </cell>
          <cell r="R327">
            <v>1</v>
          </cell>
          <cell r="S327">
            <v>153</v>
          </cell>
          <cell r="T327">
            <v>131</v>
          </cell>
          <cell r="U327">
            <v>0.47</v>
          </cell>
          <cell r="V327">
            <v>0.4</v>
          </cell>
          <cell r="W327">
            <v>242</v>
          </cell>
          <cell r="X327">
            <v>166</v>
          </cell>
          <cell r="Y327"/>
          <cell r="Z327"/>
          <cell r="AA327">
            <v>28.3</v>
          </cell>
          <cell r="AB327"/>
          <cell r="AC327"/>
          <cell r="AD327"/>
          <cell r="AE327">
            <v>0.96</v>
          </cell>
          <cell r="AF327"/>
          <cell r="AG327"/>
          <cell r="AH327"/>
          <cell r="AI327">
            <v>13.3</v>
          </cell>
          <cell r="AJ327">
            <v>15.2</v>
          </cell>
          <cell r="AK327"/>
          <cell r="AL327"/>
          <cell r="AM327">
            <v>43.8</v>
          </cell>
          <cell r="AN327">
            <v>31.8</v>
          </cell>
          <cell r="AO327"/>
          <cell r="AP327"/>
          <cell r="AQ327">
            <v>28</v>
          </cell>
          <cell r="AR327">
            <v>317</v>
          </cell>
          <cell r="AS327"/>
          <cell r="AT327"/>
          <cell r="AU327">
            <v>15</v>
          </cell>
          <cell r="AV327">
            <v>145</v>
          </cell>
          <cell r="AW327"/>
          <cell r="AX327"/>
          <cell r="AY327">
            <v>84.63</v>
          </cell>
          <cell r="AZ327">
            <v>97.79</v>
          </cell>
          <cell r="BA327"/>
          <cell r="BB327"/>
          <cell r="BC327">
            <v>71</v>
          </cell>
          <cell r="BD327">
            <v>63</v>
          </cell>
          <cell r="BE327"/>
          <cell r="BF327"/>
          <cell r="BG327">
            <v>6</v>
          </cell>
          <cell r="BH327">
            <v>3.8</v>
          </cell>
          <cell r="BI327"/>
          <cell r="BJ327"/>
        </row>
        <row r="328">
          <cell r="A328">
            <v>35118025</v>
          </cell>
          <cell r="B328">
            <v>2</v>
          </cell>
          <cell r="C328" t="str">
            <v>中肝切除，胆道取栓，肝门胆管成形，肠粘连松解，膈肌修补术</v>
          </cell>
          <cell r="D328">
            <v>35118025</v>
          </cell>
          <cell r="E328">
            <v>1</v>
          </cell>
          <cell r="F328" t="str">
            <v>54</v>
          </cell>
          <cell r="G328" t="str">
            <v>1.肝内胆管乳头状囊腺癌术后复发；2.肝内胆管癌栓形成；3.贲门间质瘤；4.肾囊肿；5.高血压；6.2型糖尿病；7.肾上腺腺瘤。</v>
          </cell>
          <cell r="H328">
            <v>3</v>
          </cell>
          <cell r="I328" t="str">
            <v>167</v>
          </cell>
          <cell r="J328" t="str">
            <v>68</v>
          </cell>
          <cell r="K328">
            <v>1</v>
          </cell>
          <cell r="L328">
            <v>1</v>
          </cell>
          <cell r="M328">
            <v>0</v>
          </cell>
          <cell r="N328">
            <v>0</v>
          </cell>
          <cell r="O328">
            <v>0</v>
          </cell>
          <cell r="P328">
            <v>0</v>
          </cell>
          <cell r="Q328">
            <v>0</v>
          </cell>
          <cell r="R328">
            <v>0</v>
          </cell>
          <cell r="S328">
            <v>116</v>
          </cell>
          <cell r="T328">
            <v>106</v>
          </cell>
          <cell r="U328">
            <v>0.36</v>
          </cell>
          <cell r="V328">
            <v>0.32</v>
          </cell>
          <cell r="W328">
            <v>193</v>
          </cell>
          <cell r="X328">
            <v>168</v>
          </cell>
          <cell r="Y328">
            <v>139</v>
          </cell>
          <cell r="Z328">
            <v>154</v>
          </cell>
          <cell r="AA328">
            <v>25.5</v>
          </cell>
          <cell r="AB328">
            <v>27.1</v>
          </cell>
          <cell r="AC328">
            <v>29</v>
          </cell>
          <cell r="AD328">
            <v>28.5</v>
          </cell>
          <cell r="AE328">
            <v>0.95</v>
          </cell>
          <cell r="AF328">
            <v>1.22</v>
          </cell>
          <cell r="AG328">
            <v>1.19</v>
          </cell>
          <cell r="AH328">
            <v>1.17</v>
          </cell>
          <cell r="AI328">
            <v>9.1</v>
          </cell>
          <cell r="AJ328">
            <v>12.5</v>
          </cell>
          <cell r="AK328">
            <v>12.2</v>
          </cell>
          <cell r="AL328">
            <v>32</v>
          </cell>
          <cell r="AM328">
            <v>40.6</v>
          </cell>
          <cell r="AN328">
            <v>34.1</v>
          </cell>
          <cell r="AO328">
            <v>30.5</v>
          </cell>
          <cell r="AP328">
            <v>36.5</v>
          </cell>
          <cell r="AQ328">
            <v>46</v>
          </cell>
          <cell r="AR328">
            <v>863</v>
          </cell>
          <cell r="AS328">
            <v>648</v>
          </cell>
          <cell r="AT328">
            <v>459</v>
          </cell>
          <cell r="AU328">
            <v>41</v>
          </cell>
          <cell r="AV328">
            <v>1057</v>
          </cell>
          <cell r="AW328">
            <v>389</v>
          </cell>
          <cell r="AX328">
            <v>176</v>
          </cell>
          <cell r="AY328">
            <v>103.65</v>
          </cell>
          <cell r="AZ328">
            <v>104.93</v>
          </cell>
          <cell r="BA328">
            <v>103.65</v>
          </cell>
          <cell r="BB328">
            <v>104.93</v>
          </cell>
          <cell r="BC328">
            <v>68</v>
          </cell>
          <cell r="BD328">
            <v>66</v>
          </cell>
          <cell r="BE328">
            <v>68</v>
          </cell>
          <cell r="BF328">
            <v>63</v>
          </cell>
          <cell r="BG328">
            <v>7.3</v>
          </cell>
          <cell r="BH328">
            <v>5.7</v>
          </cell>
          <cell r="BI328">
            <v>5</v>
          </cell>
          <cell r="BJ328">
            <v>3.2</v>
          </cell>
        </row>
        <row r="329">
          <cell r="A329">
            <v>10276763</v>
          </cell>
          <cell r="B329">
            <v>1</v>
          </cell>
          <cell r="C329" t="str">
            <v>中肝切除，门静脉修补术</v>
          </cell>
          <cell r="D329">
            <v>10276763</v>
          </cell>
          <cell r="E329">
            <v>1</v>
          </cell>
          <cell r="F329" t="str">
            <v>76</v>
          </cell>
          <cell r="G329" t="str">
            <v>HCC术后复发</v>
          </cell>
          <cell r="H329">
            <v>2.9</v>
          </cell>
          <cell r="I329" t="str">
            <v>170</v>
          </cell>
          <cell r="J329" t="str">
            <v>75</v>
          </cell>
          <cell r="K329">
            <v>0</v>
          </cell>
          <cell r="L329">
            <v>0</v>
          </cell>
          <cell r="M329">
            <v>0</v>
          </cell>
          <cell r="N329">
            <v>0</v>
          </cell>
          <cell r="O329">
            <v>0</v>
          </cell>
          <cell r="P329">
            <v>1</v>
          </cell>
          <cell r="Q329">
            <v>0</v>
          </cell>
          <cell r="R329">
            <v>0</v>
          </cell>
          <cell r="S329">
            <v>166</v>
          </cell>
          <cell r="T329">
            <v>133</v>
          </cell>
          <cell r="U329">
            <v>0.52</v>
          </cell>
          <cell r="V329">
            <v>0.41</v>
          </cell>
          <cell r="W329">
            <v>172</v>
          </cell>
          <cell r="X329">
            <v>151</v>
          </cell>
          <cell r="Y329">
            <v>87</v>
          </cell>
          <cell r="Z329">
            <v>110</v>
          </cell>
          <cell r="AA329">
            <v>27.9</v>
          </cell>
          <cell r="AB329">
            <v>29.4</v>
          </cell>
          <cell r="AC329">
            <v>36.5</v>
          </cell>
          <cell r="AD329">
            <v>32.799999999999997</v>
          </cell>
          <cell r="AE329">
            <v>0.99</v>
          </cell>
          <cell r="AF329">
            <v>1.34</v>
          </cell>
          <cell r="AG329">
            <v>1.58</v>
          </cell>
          <cell r="AH329">
            <v>1.23</v>
          </cell>
          <cell r="AI329">
            <v>17.5</v>
          </cell>
          <cell r="AJ329">
            <v>47.7</v>
          </cell>
          <cell r="AK329">
            <v>55.1</v>
          </cell>
          <cell r="AL329">
            <v>79.099999999999994</v>
          </cell>
          <cell r="AM329">
            <v>41.3</v>
          </cell>
          <cell r="AN329">
            <v>25.2</v>
          </cell>
          <cell r="AO329">
            <v>36.700000000000003</v>
          </cell>
          <cell r="AP329">
            <v>34.9</v>
          </cell>
          <cell r="AQ329">
            <v>38</v>
          </cell>
          <cell r="AR329">
            <v>349</v>
          </cell>
          <cell r="AS329">
            <v>269</v>
          </cell>
          <cell r="AT329">
            <v>233</v>
          </cell>
          <cell r="AU329">
            <v>28</v>
          </cell>
          <cell r="AV329">
            <v>397</v>
          </cell>
          <cell r="AW329">
            <v>207</v>
          </cell>
          <cell r="AX329">
            <v>147</v>
          </cell>
          <cell r="AY329">
            <v>114.11</v>
          </cell>
          <cell r="AZ329">
            <v>110.69</v>
          </cell>
          <cell r="BA329">
            <v>114.11</v>
          </cell>
          <cell r="BB329">
            <v>125.82</v>
          </cell>
          <cell r="BC329">
            <v>52</v>
          </cell>
          <cell r="BD329">
            <v>56</v>
          </cell>
          <cell r="BE329">
            <v>52</v>
          </cell>
          <cell r="BF329">
            <v>41</v>
          </cell>
          <cell r="BG329">
            <v>2.9</v>
          </cell>
          <cell r="BH329">
            <v>3.5</v>
          </cell>
          <cell r="BI329">
            <v>2.7</v>
          </cell>
          <cell r="BJ329">
            <v>3.5</v>
          </cell>
        </row>
        <row r="330">
          <cell r="A330">
            <v>2235541</v>
          </cell>
          <cell r="B330">
            <v>1</v>
          </cell>
          <cell r="C330" t="str">
            <v>中肝切除+胆囊切除术+右肝脏病灶切除术</v>
          </cell>
          <cell r="D330">
            <v>2235541</v>
          </cell>
          <cell r="E330">
            <v>2</v>
          </cell>
          <cell r="F330" t="str">
            <v>54</v>
          </cell>
          <cell r="G330" t="str">
            <v>肝细胞癌（中国肝癌分期Ia期，BCLC分期stageA）  乙肝后肝硬化  慢性活动性乙型病毒性肝炎（复治）                                    ,肝细胞癌</v>
          </cell>
          <cell r="H330">
            <v>2.5</v>
          </cell>
          <cell r="I330" t="str">
            <v>153</v>
          </cell>
          <cell r="J330" t="str">
            <v>60</v>
          </cell>
          <cell r="K330">
            <v>0</v>
          </cell>
          <cell r="L330">
            <v>0</v>
          </cell>
          <cell r="M330">
            <v>0</v>
          </cell>
          <cell r="N330">
            <v>0</v>
          </cell>
          <cell r="O330">
            <v>0</v>
          </cell>
          <cell r="P330">
            <v>1</v>
          </cell>
          <cell r="Q330">
            <v>0</v>
          </cell>
          <cell r="R330">
            <v>1</v>
          </cell>
          <cell r="S330">
            <v>129</v>
          </cell>
          <cell r="T330">
            <v>105</v>
          </cell>
          <cell r="U330">
            <v>0.41</v>
          </cell>
          <cell r="V330">
            <v>0.34</v>
          </cell>
          <cell r="W330">
            <v>431</v>
          </cell>
          <cell r="X330">
            <v>327</v>
          </cell>
          <cell r="Y330">
            <v>264</v>
          </cell>
          <cell r="Z330">
            <v>248</v>
          </cell>
          <cell r="AA330">
            <v>26.9</v>
          </cell>
          <cell r="AB330">
            <v>28</v>
          </cell>
          <cell r="AC330">
            <v>28.1</v>
          </cell>
          <cell r="AD330">
            <v>28.9</v>
          </cell>
          <cell r="AE330">
            <v>0.99</v>
          </cell>
          <cell r="AF330">
            <v>1.1100000000000001</v>
          </cell>
          <cell r="AG330">
            <v>1.1399999999999999</v>
          </cell>
          <cell r="AH330">
            <v>1.08</v>
          </cell>
          <cell r="AI330">
            <v>7.3</v>
          </cell>
          <cell r="AJ330">
            <v>9.9</v>
          </cell>
          <cell r="AK330">
            <v>14</v>
          </cell>
          <cell r="AL330">
            <v>18.3</v>
          </cell>
          <cell r="AM330">
            <v>45.1</v>
          </cell>
          <cell r="AN330">
            <v>38.299999999999997</v>
          </cell>
          <cell r="AO330">
            <v>37.299999999999997</v>
          </cell>
          <cell r="AP330">
            <v>41.4</v>
          </cell>
          <cell r="AQ330">
            <v>42</v>
          </cell>
          <cell r="AR330">
            <v>245</v>
          </cell>
          <cell r="AS330">
            <v>190</v>
          </cell>
          <cell r="AT330">
            <v>133</v>
          </cell>
          <cell r="AU330">
            <v>29</v>
          </cell>
          <cell r="AV330">
            <v>250</v>
          </cell>
          <cell r="AW330">
            <v>112</v>
          </cell>
          <cell r="AX330">
            <v>59</v>
          </cell>
          <cell r="AY330">
            <v>104.41</v>
          </cell>
          <cell r="AZ330">
            <v>112.52</v>
          </cell>
          <cell r="BA330">
            <v>107.5</v>
          </cell>
          <cell r="BB330">
            <v>110.99</v>
          </cell>
          <cell r="BC330">
            <v>59</v>
          </cell>
          <cell r="BD330">
            <v>47</v>
          </cell>
          <cell r="BE330">
            <v>54</v>
          </cell>
          <cell r="BF330">
            <v>49</v>
          </cell>
          <cell r="BG330">
            <v>5.3</v>
          </cell>
          <cell r="BH330">
            <v>2.9</v>
          </cell>
          <cell r="BI330">
            <v>2.9</v>
          </cell>
          <cell r="BJ330">
            <v>2.9</v>
          </cell>
        </row>
        <row r="331">
          <cell r="A331">
            <v>7904198</v>
          </cell>
          <cell r="B331">
            <v>1</v>
          </cell>
          <cell r="C331" t="str">
            <v>中肝切除+胆囊切除术+肠粘连松解</v>
          </cell>
          <cell r="D331">
            <v>7904198</v>
          </cell>
          <cell r="E331">
            <v>1</v>
          </cell>
          <cell r="F331" t="str">
            <v>31</v>
          </cell>
          <cell r="G331" t="str">
            <v>1.肝细胞癌（中国肝癌分期Ia期） 、2.慢性乙型病毒性肝炎（复治） 、3.乙肝后肝硬化</v>
          </cell>
          <cell r="H331">
            <v>2.5</v>
          </cell>
          <cell r="I331" t="str">
            <v>166</v>
          </cell>
          <cell r="J331" t="str">
            <v>57.5</v>
          </cell>
          <cell r="K331">
            <v>0</v>
          </cell>
          <cell r="L331">
            <v>0</v>
          </cell>
          <cell r="M331">
            <v>0</v>
          </cell>
          <cell r="N331">
            <v>0</v>
          </cell>
          <cell r="O331">
            <v>0</v>
          </cell>
          <cell r="P331">
            <v>1</v>
          </cell>
          <cell r="Q331">
            <v>0</v>
          </cell>
          <cell r="R331">
            <v>1</v>
          </cell>
          <cell r="S331">
            <v>120</v>
          </cell>
          <cell r="T331">
            <v>95</v>
          </cell>
          <cell r="U331">
            <v>0.37</v>
          </cell>
          <cell r="V331">
            <v>0.28000000000000003</v>
          </cell>
          <cell r="W331">
            <v>218</v>
          </cell>
          <cell r="X331">
            <v>325</v>
          </cell>
          <cell r="Y331">
            <v>201</v>
          </cell>
          <cell r="Z331"/>
          <cell r="AA331">
            <v>28</v>
          </cell>
          <cell r="AB331">
            <v>32.6</v>
          </cell>
          <cell r="AC331">
            <v>31.1</v>
          </cell>
          <cell r="AD331"/>
          <cell r="AE331">
            <v>1.1299999999999999</v>
          </cell>
          <cell r="AF331">
            <v>1.69</v>
          </cell>
          <cell r="AG331">
            <v>1.42</v>
          </cell>
          <cell r="AH331"/>
          <cell r="AI331">
            <v>6.7</v>
          </cell>
          <cell r="AJ331">
            <v>14.5</v>
          </cell>
          <cell r="AK331">
            <v>13.9</v>
          </cell>
          <cell r="AL331"/>
          <cell r="AM331">
            <v>39.4</v>
          </cell>
          <cell r="AN331">
            <v>17</v>
          </cell>
          <cell r="AO331">
            <v>38.799999999999997</v>
          </cell>
          <cell r="AP331"/>
          <cell r="AQ331">
            <v>58</v>
          </cell>
          <cell r="AR331">
            <v>366</v>
          </cell>
          <cell r="AS331">
            <v>302</v>
          </cell>
          <cell r="AT331"/>
          <cell r="AU331">
            <v>33</v>
          </cell>
          <cell r="AV331">
            <v>497</v>
          </cell>
          <cell r="AW331">
            <v>187</v>
          </cell>
          <cell r="AX331"/>
          <cell r="AY331">
            <v>105.34</v>
          </cell>
          <cell r="AZ331">
            <v>102.96</v>
          </cell>
          <cell r="BA331">
            <v>113.8</v>
          </cell>
          <cell r="BB331"/>
          <cell r="BC331">
            <v>70</v>
          </cell>
          <cell r="BD331">
            <v>74</v>
          </cell>
          <cell r="BE331">
            <v>58</v>
          </cell>
          <cell r="BF331"/>
          <cell r="BG331">
            <v>5.6</v>
          </cell>
          <cell r="BH331">
            <v>3.7</v>
          </cell>
          <cell r="BI331">
            <v>2.1</v>
          </cell>
          <cell r="BJ331"/>
        </row>
        <row r="332">
          <cell r="A332">
            <v>32167527</v>
          </cell>
          <cell r="B332">
            <v>1</v>
          </cell>
          <cell r="C332" t="str">
            <v>中肝切除+胆囊切除+膈肌修补术</v>
          </cell>
          <cell r="D332">
            <v>32167527</v>
          </cell>
          <cell r="E332">
            <v>1</v>
          </cell>
          <cell r="F332" t="str">
            <v>56</v>
          </cell>
          <cell r="G332" t="str">
            <v>1.肝细胞癌（中国肝癌分期Ia 期，BCLC stage A）；2.肝硬化。</v>
          </cell>
          <cell r="H332">
            <v>2.5</v>
          </cell>
          <cell r="I332" t="str">
            <v>153</v>
          </cell>
          <cell r="J332" t="str">
            <v>65</v>
          </cell>
          <cell r="K332">
            <v>0</v>
          </cell>
          <cell r="L332">
            <v>0</v>
          </cell>
          <cell r="M332">
            <v>0</v>
          </cell>
          <cell r="N332">
            <v>0</v>
          </cell>
          <cell r="O332">
            <v>0</v>
          </cell>
          <cell r="P332">
            <v>0</v>
          </cell>
          <cell r="Q332">
            <v>0</v>
          </cell>
          <cell r="R332">
            <v>1</v>
          </cell>
          <cell r="S332">
            <v>151</v>
          </cell>
          <cell r="T332">
            <v>139</v>
          </cell>
          <cell r="U332">
            <v>0.47</v>
          </cell>
          <cell r="V332">
            <v>0.4</v>
          </cell>
          <cell r="W332">
            <v>105</v>
          </cell>
          <cell r="X332">
            <v>143</v>
          </cell>
          <cell r="Y332">
            <v>142</v>
          </cell>
          <cell r="Z332">
            <v>82</v>
          </cell>
          <cell r="AA332">
            <v>20.6</v>
          </cell>
          <cell r="AB332">
            <v>28.1</v>
          </cell>
          <cell r="AC332">
            <v>26.1</v>
          </cell>
          <cell r="AD332">
            <v>35.1</v>
          </cell>
          <cell r="AE332">
            <v>0.86</v>
          </cell>
          <cell r="AF332">
            <v>1.23</v>
          </cell>
          <cell r="AG332">
            <v>1.24</v>
          </cell>
          <cell r="AH332">
            <v>1.28</v>
          </cell>
          <cell r="AI332">
            <v>13.5</v>
          </cell>
          <cell r="AJ332">
            <v>29.1</v>
          </cell>
          <cell r="AK332">
            <v>25.3</v>
          </cell>
          <cell r="AL332">
            <v>25.9</v>
          </cell>
          <cell r="AM332">
            <v>46.7</v>
          </cell>
          <cell r="AN332">
            <v>28.5</v>
          </cell>
          <cell r="AO332">
            <v>29.4</v>
          </cell>
          <cell r="AP332">
            <v>34.700000000000003</v>
          </cell>
          <cell r="AQ332">
            <v>99</v>
          </cell>
          <cell r="AR332">
            <v>813</v>
          </cell>
          <cell r="AS332">
            <v>1391</v>
          </cell>
          <cell r="AT332">
            <v>1368</v>
          </cell>
          <cell r="AU332">
            <v>74</v>
          </cell>
          <cell r="AV332">
            <v>699</v>
          </cell>
          <cell r="AW332">
            <v>1236</v>
          </cell>
          <cell r="AX332">
            <v>903</v>
          </cell>
          <cell r="AY332">
            <v>119.33</v>
          </cell>
          <cell r="AZ332"/>
          <cell r="BA332">
            <v>129.30000000000001</v>
          </cell>
          <cell r="BB332">
            <v>135.72</v>
          </cell>
          <cell r="BC332">
            <v>67</v>
          </cell>
          <cell r="BD332">
            <v>57</v>
          </cell>
          <cell r="BE332">
            <v>54</v>
          </cell>
          <cell r="BF332">
            <v>48</v>
          </cell>
          <cell r="BG332">
            <v>5.5</v>
          </cell>
          <cell r="BH332">
            <v>4.3</v>
          </cell>
          <cell r="BI332">
            <v>5.9</v>
          </cell>
          <cell r="BJ332">
            <v>4.2</v>
          </cell>
        </row>
        <row r="333">
          <cell r="A333">
            <v>33125202</v>
          </cell>
          <cell r="B333">
            <v>1</v>
          </cell>
          <cell r="C333" t="str">
            <v>中肝切除+胆囊切除术</v>
          </cell>
          <cell r="D333">
            <v>33125202</v>
          </cell>
          <cell r="E333">
            <v>1</v>
          </cell>
          <cell r="F333" t="str">
            <v>53</v>
          </cell>
          <cell r="G333" t="str">
            <v>1、右肝细胞癌（中国肝癌分期Ia期）；2、慢性乙型病毒性肝炎（复治）,</v>
          </cell>
          <cell r="H333">
            <v>2.5</v>
          </cell>
          <cell r="I333" t="str">
            <v>164</v>
          </cell>
          <cell r="J333" t="str">
            <v>62</v>
          </cell>
          <cell r="K333">
            <v>0</v>
          </cell>
          <cell r="L333">
            <v>0</v>
          </cell>
          <cell r="M333">
            <v>0</v>
          </cell>
          <cell r="N333">
            <v>0</v>
          </cell>
          <cell r="O333">
            <v>0</v>
          </cell>
          <cell r="P333">
            <v>1</v>
          </cell>
          <cell r="Q333">
            <v>0</v>
          </cell>
          <cell r="R333">
            <v>0</v>
          </cell>
          <cell r="S333">
            <v>125</v>
          </cell>
          <cell r="T333">
            <v>121</v>
          </cell>
          <cell r="U333">
            <v>0.39</v>
          </cell>
          <cell r="V333">
            <v>0.38</v>
          </cell>
          <cell r="W333">
            <v>117</v>
          </cell>
          <cell r="X333">
            <v>115</v>
          </cell>
          <cell r="Y333"/>
          <cell r="Z333"/>
          <cell r="AA333">
            <v>26.5</v>
          </cell>
          <cell r="AB333">
            <v>27.8</v>
          </cell>
          <cell r="AC333"/>
          <cell r="AD333"/>
          <cell r="AE333">
            <v>0.89</v>
          </cell>
          <cell r="AF333">
            <v>1.17</v>
          </cell>
          <cell r="AG333"/>
          <cell r="AH333"/>
          <cell r="AI333">
            <v>9.9</v>
          </cell>
          <cell r="AJ333">
            <v>17.5</v>
          </cell>
          <cell r="AK333"/>
          <cell r="AL333"/>
          <cell r="AM333">
            <v>41.8</v>
          </cell>
          <cell r="AN333">
            <v>35.1</v>
          </cell>
          <cell r="AO333"/>
          <cell r="AP333"/>
          <cell r="AQ333">
            <v>32</v>
          </cell>
          <cell r="AR333">
            <v>278</v>
          </cell>
          <cell r="AS333"/>
          <cell r="AT333"/>
          <cell r="AU333">
            <v>20</v>
          </cell>
          <cell r="AV333">
            <v>219</v>
          </cell>
          <cell r="AW333"/>
          <cell r="AX333"/>
          <cell r="AY333">
            <v>102.54</v>
          </cell>
          <cell r="AZ333">
            <v>86.62</v>
          </cell>
          <cell r="BA333"/>
          <cell r="BB333"/>
          <cell r="BC333">
            <v>71</v>
          </cell>
          <cell r="BD333">
            <v>88</v>
          </cell>
          <cell r="BE333"/>
          <cell r="BF333"/>
          <cell r="BG333">
            <v>5.0999999999999996</v>
          </cell>
          <cell r="BH333">
            <v>4.8</v>
          </cell>
          <cell r="BI333"/>
          <cell r="BJ333"/>
        </row>
        <row r="334">
          <cell r="A334">
            <v>33181909</v>
          </cell>
          <cell r="B334">
            <v>1</v>
          </cell>
          <cell r="C334" t="str">
            <v>中肝切除+胆囊切除术</v>
          </cell>
          <cell r="D334">
            <v>33181909</v>
          </cell>
          <cell r="E334">
            <v>1</v>
          </cell>
          <cell r="F334" t="str">
            <v>63</v>
          </cell>
          <cell r="G334" t="str">
            <v>1.右肝细胞癌（中国肝癌分期Ia期）2.脾脏占位：血管瘤？3.乙型病毒性肝炎（复治）4、左肾囊肿</v>
          </cell>
          <cell r="H334">
            <v>2.5</v>
          </cell>
          <cell r="I334" t="str">
            <v>150</v>
          </cell>
          <cell r="J334" t="str">
            <v>54</v>
          </cell>
          <cell r="K334">
            <v>0</v>
          </cell>
          <cell r="L334">
            <v>0</v>
          </cell>
          <cell r="M334">
            <v>0</v>
          </cell>
          <cell r="N334">
            <v>0</v>
          </cell>
          <cell r="O334">
            <v>0</v>
          </cell>
          <cell r="P334">
            <v>1</v>
          </cell>
          <cell r="Q334">
            <v>0</v>
          </cell>
          <cell r="R334">
            <v>0</v>
          </cell>
          <cell r="S334">
            <v>135</v>
          </cell>
          <cell r="T334">
            <v>119</v>
          </cell>
          <cell r="U334">
            <v>0.39</v>
          </cell>
          <cell r="V334">
            <v>0.34</v>
          </cell>
          <cell r="W334">
            <v>316</v>
          </cell>
          <cell r="X334">
            <v>341</v>
          </cell>
          <cell r="Y334">
            <v>288</v>
          </cell>
          <cell r="Z334">
            <v>295</v>
          </cell>
          <cell r="AA334">
            <v>30.9</v>
          </cell>
          <cell r="AB334">
            <v>31.6</v>
          </cell>
          <cell r="AC334">
            <v>33.299999999999997</v>
          </cell>
          <cell r="AD334">
            <v>33.299999999999997</v>
          </cell>
          <cell r="AE334">
            <v>1.1100000000000001</v>
          </cell>
          <cell r="AF334">
            <v>1.34</v>
          </cell>
          <cell r="AG334">
            <v>1.83</v>
          </cell>
          <cell r="AH334">
            <v>1.8</v>
          </cell>
          <cell r="AI334">
            <v>277.7</v>
          </cell>
          <cell r="AJ334">
            <v>295</v>
          </cell>
          <cell r="AK334">
            <v>316.3</v>
          </cell>
          <cell r="AL334">
            <v>337.4</v>
          </cell>
          <cell r="AM334">
            <v>37.799999999999997</v>
          </cell>
          <cell r="AN334">
            <v>26.9</v>
          </cell>
          <cell r="AO334">
            <v>34.1</v>
          </cell>
          <cell r="AP334">
            <v>36.5</v>
          </cell>
          <cell r="AQ334">
            <v>24</v>
          </cell>
          <cell r="AR334">
            <v>109</v>
          </cell>
          <cell r="AS334">
            <v>103</v>
          </cell>
          <cell r="AT334">
            <v>82</v>
          </cell>
          <cell r="AU334">
            <v>42</v>
          </cell>
          <cell r="AV334">
            <v>206</v>
          </cell>
          <cell r="AW334">
            <v>164</v>
          </cell>
          <cell r="AX334">
            <v>123</v>
          </cell>
          <cell r="AY334">
            <v>130.84</v>
          </cell>
          <cell r="AZ334">
            <v>124.78</v>
          </cell>
          <cell r="BA334">
            <v>127.69</v>
          </cell>
          <cell r="BB334">
            <v>134.29</v>
          </cell>
          <cell r="BC334">
            <v>49</v>
          </cell>
          <cell r="BD334">
            <v>55</v>
          </cell>
          <cell r="BE334">
            <v>52</v>
          </cell>
          <cell r="BF334">
            <v>46</v>
          </cell>
          <cell r="BG334">
            <v>5.0999999999999996</v>
          </cell>
          <cell r="BH334">
            <v>4.4000000000000004</v>
          </cell>
          <cell r="BI334">
            <v>4.3</v>
          </cell>
          <cell r="BJ334">
            <v>6.6</v>
          </cell>
        </row>
        <row r="335">
          <cell r="A335">
            <v>10137782</v>
          </cell>
          <cell r="B335">
            <v>1</v>
          </cell>
          <cell r="C335" t="str">
            <v>中肝切除+开腹肝癌射频消融治疗+肠粘连松解+腔静脉修补+膈肌修补术。</v>
          </cell>
          <cell r="D335">
            <v>10137782</v>
          </cell>
          <cell r="E335">
            <v>1</v>
          </cell>
          <cell r="F335" t="str">
            <v>52</v>
          </cell>
          <cell r="G335" t="str">
            <v>肝占位：HCC伴肝内多处转移  慢性乙型病毒性肝炎（复治型）  肝硬化                                    ,肝占位性病变</v>
          </cell>
          <cell r="H335">
            <v>2.2000000000000002</v>
          </cell>
          <cell r="I335" t="str">
            <v>170</v>
          </cell>
          <cell r="J335" t="str">
            <v>88</v>
          </cell>
          <cell r="K335">
            <v>0</v>
          </cell>
          <cell r="L335">
            <v>0</v>
          </cell>
          <cell r="M335">
            <v>0</v>
          </cell>
          <cell r="N335">
            <v>0</v>
          </cell>
          <cell r="O335">
            <v>0</v>
          </cell>
          <cell r="P335">
            <v>1</v>
          </cell>
          <cell r="Q335">
            <v>0</v>
          </cell>
          <cell r="R335">
            <v>1</v>
          </cell>
          <cell r="S335">
            <v>148</v>
          </cell>
          <cell r="T335">
            <v>125</v>
          </cell>
          <cell r="U335">
            <v>0.43</v>
          </cell>
          <cell r="V335">
            <v>0.36</v>
          </cell>
          <cell r="W335">
            <v>147</v>
          </cell>
          <cell r="X335">
            <v>133</v>
          </cell>
          <cell r="Y335">
            <v>120</v>
          </cell>
          <cell r="Z335">
            <v>113</v>
          </cell>
          <cell r="AA335">
            <v>24.7</v>
          </cell>
          <cell r="AB335">
            <v>25.3</v>
          </cell>
          <cell r="AC335"/>
          <cell r="AD335"/>
          <cell r="AE335">
            <v>0.82</v>
          </cell>
          <cell r="AF335">
            <v>1.27</v>
          </cell>
          <cell r="AG335"/>
          <cell r="AH335"/>
          <cell r="AI335">
            <v>10.7</v>
          </cell>
          <cell r="AJ335">
            <v>18.7</v>
          </cell>
          <cell r="AK335">
            <v>20.6</v>
          </cell>
          <cell r="AL335">
            <v>22.6</v>
          </cell>
          <cell r="AM335">
            <v>41.8</v>
          </cell>
          <cell r="AN335">
            <v>26.2</v>
          </cell>
          <cell r="AO335">
            <v>28.1</v>
          </cell>
          <cell r="AP335">
            <v>30</v>
          </cell>
          <cell r="AQ335">
            <v>24</v>
          </cell>
          <cell r="AR335">
            <v>404</v>
          </cell>
          <cell r="AS335">
            <v>303</v>
          </cell>
          <cell r="AT335">
            <v>187</v>
          </cell>
          <cell r="AU335">
            <v>27</v>
          </cell>
          <cell r="AV335">
            <v>440</v>
          </cell>
          <cell r="AW335">
            <v>208</v>
          </cell>
          <cell r="AX335">
            <v>90</v>
          </cell>
          <cell r="AY335">
            <v>932.38</v>
          </cell>
          <cell r="AZ335">
            <v>75.400000000000006</v>
          </cell>
          <cell r="BA335">
            <v>99.83</v>
          </cell>
          <cell r="BB335">
            <v>102.2</v>
          </cell>
          <cell r="BC335">
            <v>82</v>
          </cell>
          <cell r="BD335">
            <v>97</v>
          </cell>
          <cell r="BE335">
            <v>72</v>
          </cell>
          <cell r="BF335">
            <v>68</v>
          </cell>
          <cell r="BG335">
            <v>8.3000000000000007</v>
          </cell>
          <cell r="BH335">
            <v>6.5</v>
          </cell>
          <cell r="BI335">
            <v>4.7</v>
          </cell>
          <cell r="BJ335">
            <v>5.7</v>
          </cell>
        </row>
        <row r="336">
          <cell r="A336">
            <v>628656</v>
          </cell>
          <cell r="B336">
            <v>1</v>
          </cell>
          <cell r="C336" t="str">
            <v>中肝切除+胆囊切除+门静脉修补术</v>
          </cell>
          <cell r="D336">
            <v>628656</v>
          </cell>
          <cell r="E336">
            <v>2</v>
          </cell>
          <cell r="F336" t="str">
            <v>43</v>
          </cell>
          <cell r="G336" t="str">
            <v>1、肝细胞癌（中国肝癌分期Ia期） 2、慢性乙型病毒性肝炎（复治）</v>
          </cell>
          <cell r="H336">
            <v>2</v>
          </cell>
          <cell r="I336" t="str">
            <v>158</v>
          </cell>
          <cell r="J336" t="str">
            <v>55</v>
          </cell>
          <cell r="K336">
            <v>0</v>
          </cell>
          <cell r="L336">
            <v>0</v>
          </cell>
          <cell r="M336">
            <v>0</v>
          </cell>
          <cell r="N336">
            <v>0</v>
          </cell>
          <cell r="O336">
            <v>0</v>
          </cell>
          <cell r="P336">
            <v>1</v>
          </cell>
          <cell r="Q336">
            <v>0</v>
          </cell>
          <cell r="R336">
            <v>0</v>
          </cell>
          <cell r="S336">
            <v>145</v>
          </cell>
          <cell r="T336">
            <v>134</v>
          </cell>
          <cell r="U336">
            <v>0.43</v>
          </cell>
          <cell r="V336">
            <v>0.41</v>
          </cell>
          <cell r="W336">
            <v>93</v>
          </cell>
          <cell r="X336">
            <v>78</v>
          </cell>
          <cell r="Y336"/>
          <cell r="Z336"/>
          <cell r="AA336">
            <v>31.1</v>
          </cell>
          <cell r="AB336">
            <v>32.799999999999997</v>
          </cell>
          <cell r="AC336"/>
          <cell r="AD336"/>
          <cell r="AE336">
            <v>1.02</v>
          </cell>
          <cell r="AF336">
            <v>1.26</v>
          </cell>
          <cell r="AG336"/>
          <cell r="AH336"/>
          <cell r="AI336">
            <v>13.3</v>
          </cell>
          <cell r="AJ336">
            <v>15.8</v>
          </cell>
          <cell r="AK336"/>
          <cell r="AL336"/>
          <cell r="AM336">
            <v>43.9</v>
          </cell>
          <cell r="AN336">
            <v>33.9</v>
          </cell>
          <cell r="AO336"/>
          <cell r="AP336"/>
          <cell r="AQ336">
            <v>22</v>
          </cell>
          <cell r="AR336">
            <v>641</v>
          </cell>
          <cell r="AS336"/>
          <cell r="AT336"/>
          <cell r="AU336">
            <v>25</v>
          </cell>
          <cell r="AV336">
            <v>717</v>
          </cell>
          <cell r="AW336"/>
          <cell r="AX336"/>
          <cell r="AY336">
            <v>99.1</v>
          </cell>
          <cell r="AZ336">
            <v>105.31</v>
          </cell>
          <cell r="BA336"/>
          <cell r="BB336"/>
          <cell r="BC336">
            <v>82</v>
          </cell>
          <cell r="BD336">
            <v>75</v>
          </cell>
          <cell r="BE336"/>
          <cell r="BF336"/>
          <cell r="BG336">
            <v>5.5</v>
          </cell>
          <cell r="BH336">
            <v>4.9000000000000004</v>
          </cell>
          <cell r="BI336"/>
          <cell r="BJ336"/>
        </row>
        <row r="337">
          <cell r="A337">
            <v>1439686</v>
          </cell>
          <cell r="B337">
            <v>1</v>
          </cell>
          <cell r="C337" t="str">
            <v>中肝切除+腔静脉修补术</v>
          </cell>
          <cell r="D337">
            <v>1439686</v>
          </cell>
          <cell r="E337">
            <v>2</v>
          </cell>
          <cell r="F337" t="str">
            <v>52</v>
          </cell>
          <cell r="G337" t="str">
            <v>1.右肝占位：肝细胞癌（中国肝癌分期 Ia期） 、2.乙肝后肝硬化 、3.慢性乙型病毒性肝炎（复治） 、4.脾大</v>
          </cell>
          <cell r="H337">
            <v>2</v>
          </cell>
          <cell r="I337" t="str">
            <v>150</v>
          </cell>
          <cell r="J337" t="str">
            <v>54</v>
          </cell>
          <cell r="K337">
            <v>0</v>
          </cell>
          <cell r="L337">
            <v>0</v>
          </cell>
          <cell r="M337">
            <v>0</v>
          </cell>
          <cell r="N337">
            <v>0</v>
          </cell>
          <cell r="O337">
            <v>0</v>
          </cell>
          <cell r="P337">
            <v>1</v>
          </cell>
          <cell r="Q337">
            <v>0</v>
          </cell>
          <cell r="R337">
            <v>1</v>
          </cell>
          <cell r="S337">
            <v>143</v>
          </cell>
          <cell r="T337">
            <v>135</v>
          </cell>
          <cell r="U337">
            <v>0.43</v>
          </cell>
          <cell r="V337">
            <v>0.41</v>
          </cell>
          <cell r="W337">
            <v>108</v>
          </cell>
          <cell r="X337">
            <v>161</v>
          </cell>
          <cell r="Y337"/>
          <cell r="Z337">
            <v>97</v>
          </cell>
          <cell r="AA337">
            <v>31</v>
          </cell>
          <cell r="AB337">
            <v>28.8</v>
          </cell>
          <cell r="AC337"/>
          <cell r="AD337">
            <v>39.700000000000003</v>
          </cell>
          <cell r="AE337">
            <v>1.06</v>
          </cell>
          <cell r="AF337">
            <v>1.1299999999999999</v>
          </cell>
          <cell r="AG337"/>
          <cell r="AH337">
            <v>1.3</v>
          </cell>
          <cell r="AI337">
            <v>29.5</v>
          </cell>
          <cell r="AJ337">
            <v>27.7</v>
          </cell>
          <cell r="AK337"/>
          <cell r="AL337">
            <v>39.4</v>
          </cell>
          <cell r="AM337">
            <v>40.1</v>
          </cell>
          <cell r="AN337">
            <v>27.9</v>
          </cell>
          <cell r="AO337"/>
          <cell r="AP337">
            <v>30.6</v>
          </cell>
          <cell r="AQ337">
            <v>168</v>
          </cell>
          <cell r="AR337">
            <v>220</v>
          </cell>
          <cell r="AS337"/>
          <cell r="AT337">
            <v>106</v>
          </cell>
          <cell r="AU337">
            <v>110</v>
          </cell>
          <cell r="AV337">
            <v>171</v>
          </cell>
          <cell r="AW337"/>
          <cell r="AX337">
            <v>45</v>
          </cell>
          <cell r="AY337">
            <v>72.34</v>
          </cell>
          <cell r="AZ337">
            <v>75.3</v>
          </cell>
          <cell r="BA337"/>
          <cell r="BB337">
            <v>90.36</v>
          </cell>
          <cell r="BC337">
            <v>92</v>
          </cell>
          <cell r="BD337">
            <v>89</v>
          </cell>
          <cell r="BE337"/>
          <cell r="BF337">
            <v>71</v>
          </cell>
          <cell r="BG337">
            <v>4.5</v>
          </cell>
          <cell r="BH337">
            <v>5.3</v>
          </cell>
          <cell r="BI337"/>
          <cell r="BJ337">
            <v>4.4000000000000004</v>
          </cell>
        </row>
        <row r="338">
          <cell r="A338">
            <v>6520341</v>
          </cell>
          <cell r="B338">
            <v>1</v>
          </cell>
          <cell r="C338" t="str">
            <v>左半肝切除+肠粘连松解+膈肌修补+门静脉修补术</v>
          </cell>
          <cell r="D338">
            <v>6520341</v>
          </cell>
          <cell r="E338">
            <v>2</v>
          </cell>
          <cell r="F338" t="str">
            <v>70</v>
          </cell>
          <cell r="G338" t="str">
            <v>肝癌  结肠癌术后  手术后肠粘连                                    ,肝肿瘤</v>
          </cell>
          <cell r="H338">
            <v>2</v>
          </cell>
          <cell r="I338" t="str">
            <v>157</v>
          </cell>
          <cell r="J338" t="str">
            <v>60.5</v>
          </cell>
          <cell r="K338">
            <v>0</v>
          </cell>
          <cell r="L338">
            <v>0</v>
          </cell>
          <cell r="M338">
            <v>0</v>
          </cell>
          <cell r="N338">
            <v>0</v>
          </cell>
          <cell r="O338">
            <v>0</v>
          </cell>
          <cell r="P338">
            <v>0</v>
          </cell>
          <cell r="Q338">
            <v>0</v>
          </cell>
          <cell r="R338">
            <v>0</v>
          </cell>
          <cell r="S338">
            <v>135</v>
          </cell>
          <cell r="T338">
            <v>111</v>
          </cell>
          <cell r="U338">
            <v>0.42</v>
          </cell>
          <cell r="V338">
            <v>0.33</v>
          </cell>
          <cell r="W338">
            <v>151</v>
          </cell>
          <cell r="X338">
            <v>78</v>
          </cell>
          <cell r="Y338"/>
          <cell r="Z338">
            <v>62</v>
          </cell>
          <cell r="AA338">
            <v>26.3</v>
          </cell>
          <cell r="AB338"/>
          <cell r="AC338"/>
          <cell r="AD338"/>
          <cell r="AE338">
            <v>0.97</v>
          </cell>
          <cell r="AF338"/>
          <cell r="AG338"/>
          <cell r="AH338"/>
          <cell r="AI338">
            <v>11.3</v>
          </cell>
          <cell r="AJ338">
            <v>28.1</v>
          </cell>
          <cell r="AK338">
            <v>28.4</v>
          </cell>
          <cell r="AL338"/>
          <cell r="AM338">
            <v>50.7</v>
          </cell>
          <cell r="AN338">
            <v>35</v>
          </cell>
          <cell r="AO338">
            <v>32.9</v>
          </cell>
          <cell r="AP338"/>
          <cell r="AQ338">
            <v>91</v>
          </cell>
          <cell r="AR338">
            <v>517</v>
          </cell>
          <cell r="AS338">
            <v>420</v>
          </cell>
          <cell r="AT338"/>
          <cell r="AU338">
            <v>77</v>
          </cell>
          <cell r="AV338">
            <v>635</v>
          </cell>
          <cell r="AW338">
            <v>298</v>
          </cell>
          <cell r="AX338"/>
          <cell r="AY338">
            <v>93.1</v>
          </cell>
          <cell r="AZ338"/>
          <cell r="BA338"/>
          <cell r="BB338"/>
          <cell r="BC338">
            <v>66</v>
          </cell>
          <cell r="BD338">
            <v>64</v>
          </cell>
          <cell r="BE338">
            <v>59</v>
          </cell>
          <cell r="BF338"/>
          <cell r="BG338">
            <v>3.6</v>
          </cell>
          <cell r="BH338">
            <v>3.2</v>
          </cell>
          <cell r="BI338">
            <v>3.3</v>
          </cell>
          <cell r="BJ338"/>
        </row>
        <row r="339">
          <cell r="A339">
            <v>9863995</v>
          </cell>
          <cell r="B339">
            <v>1</v>
          </cell>
          <cell r="C339" t="str">
            <v>中肝切除+左肝外叶切除+门静脉修复+腔静脉成形+膈肌修补术</v>
          </cell>
          <cell r="D339">
            <v>9863995</v>
          </cell>
          <cell r="E339">
            <v>1</v>
          </cell>
          <cell r="F339" t="str">
            <v>54</v>
          </cell>
          <cell r="G339" t="str">
            <v>肝细胞癌                                        ,肝细胞癌NOS(C22.0)</v>
          </cell>
          <cell r="H339">
            <v>2</v>
          </cell>
          <cell r="I339" t="str">
            <v>168</v>
          </cell>
          <cell r="J339" t="str">
            <v>65</v>
          </cell>
          <cell r="K339">
            <v>0</v>
          </cell>
          <cell r="L339">
            <v>0</v>
          </cell>
          <cell r="M339">
            <v>0</v>
          </cell>
          <cell r="N339">
            <v>0</v>
          </cell>
          <cell r="O339">
            <v>0</v>
          </cell>
          <cell r="P339">
            <v>0</v>
          </cell>
          <cell r="Q339">
            <v>0</v>
          </cell>
          <cell r="R339">
            <v>0</v>
          </cell>
          <cell r="S339">
            <v>156</v>
          </cell>
          <cell r="T339">
            <v>99</v>
          </cell>
          <cell r="U339">
            <v>0.48</v>
          </cell>
          <cell r="V339">
            <v>0.3</v>
          </cell>
          <cell r="W339">
            <v>113</v>
          </cell>
          <cell r="X339">
            <v>83</v>
          </cell>
          <cell r="Y339"/>
          <cell r="Z339"/>
          <cell r="AA339">
            <v>28.6</v>
          </cell>
          <cell r="AB339">
            <v>29.1</v>
          </cell>
          <cell r="AC339"/>
          <cell r="AD339"/>
          <cell r="AE339">
            <v>1.06</v>
          </cell>
          <cell r="AF339">
            <v>1.24</v>
          </cell>
          <cell r="AG339"/>
          <cell r="AH339"/>
          <cell r="AI339">
            <v>17.600000000000001</v>
          </cell>
          <cell r="AJ339">
            <v>20.8</v>
          </cell>
          <cell r="AK339"/>
          <cell r="AL339"/>
          <cell r="AM339">
            <v>46.4</v>
          </cell>
          <cell r="AN339">
            <v>30.8</v>
          </cell>
          <cell r="AO339"/>
          <cell r="AP339"/>
          <cell r="AQ339">
            <v>58</v>
          </cell>
          <cell r="AR339">
            <v>163</v>
          </cell>
          <cell r="AS339"/>
          <cell r="AT339"/>
          <cell r="AU339">
            <v>50</v>
          </cell>
          <cell r="AV339">
            <v>179</v>
          </cell>
          <cell r="AW339"/>
          <cell r="AX339"/>
          <cell r="AY339">
            <v>114.08</v>
          </cell>
          <cell r="AZ339">
            <v>138.38999999999999</v>
          </cell>
          <cell r="BA339"/>
          <cell r="BB339"/>
          <cell r="BC339">
            <v>72</v>
          </cell>
          <cell r="BD339">
            <v>45</v>
          </cell>
          <cell r="BE339"/>
          <cell r="BF339"/>
          <cell r="BG339">
            <v>4.9000000000000004</v>
          </cell>
          <cell r="BH339">
            <v>2.2000000000000002</v>
          </cell>
          <cell r="BI339"/>
          <cell r="BJ339"/>
        </row>
        <row r="340">
          <cell r="A340">
            <v>13218127</v>
          </cell>
          <cell r="B340">
            <v>1</v>
          </cell>
          <cell r="C340" t="str">
            <v>左侧复杂肝癌切除术，胆囊切除术，肠粘连松解术，肝静脉修补术，门静脉修补术</v>
          </cell>
          <cell r="D340">
            <v>13218127</v>
          </cell>
          <cell r="E340">
            <v>2</v>
          </cell>
          <cell r="F340" t="str">
            <v>52</v>
          </cell>
          <cell r="G340" t="str">
            <v>1.肝细胞癌；2.肝细胞癌术后；3.乙型病毒性肝炎；4.子宫底肿块：肌瘤？；5.左侧附件囊状病灶：囊肿？囊性肿瘤？</v>
          </cell>
          <cell r="H340">
            <v>2</v>
          </cell>
          <cell r="I340" t="str">
            <v>155</v>
          </cell>
          <cell r="J340" t="str">
            <v>53.5</v>
          </cell>
          <cell r="K340">
            <v>0</v>
          </cell>
          <cell r="L340">
            <v>0</v>
          </cell>
          <cell r="M340">
            <v>0</v>
          </cell>
          <cell r="N340">
            <v>0</v>
          </cell>
          <cell r="O340">
            <v>0</v>
          </cell>
          <cell r="P340">
            <v>1</v>
          </cell>
          <cell r="Q340">
            <v>0</v>
          </cell>
          <cell r="R340">
            <v>0</v>
          </cell>
          <cell r="S340">
            <v>151</v>
          </cell>
          <cell r="T340">
            <v>127</v>
          </cell>
          <cell r="U340">
            <v>0.48</v>
          </cell>
          <cell r="V340">
            <v>0.4</v>
          </cell>
          <cell r="W340">
            <v>171</v>
          </cell>
          <cell r="X340">
            <v>124</v>
          </cell>
          <cell r="Y340">
            <v>117</v>
          </cell>
          <cell r="Z340">
            <v>152</v>
          </cell>
          <cell r="AA340">
            <v>30.8</v>
          </cell>
          <cell r="AB340">
            <v>41.1</v>
          </cell>
          <cell r="AC340">
            <v>34.5</v>
          </cell>
          <cell r="AD340"/>
          <cell r="AE340">
            <v>1.24</v>
          </cell>
          <cell r="AF340">
            <v>1.34</v>
          </cell>
          <cell r="AG340">
            <v>1.22</v>
          </cell>
          <cell r="AH340"/>
          <cell r="AI340">
            <v>9.1999999999999993</v>
          </cell>
          <cell r="AJ340">
            <v>13</v>
          </cell>
          <cell r="AK340">
            <v>15.9</v>
          </cell>
          <cell r="AL340">
            <v>12.9</v>
          </cell>
          <cell r="AM340">
            <v>35.1</v>
          </cell>
          <cell r="AN340">
            <v>30.7</v>
          </cell>
          <cell r="AO340">
            <v>34.200000000000003</v>
          </cell>
          <cell r="AP340">
            <v>36</v>
          </cell>
          <cell r="AQ340">
            <v>44</v>
          </cell>
          <cell r="AR340">
            <v>129</v>
          </cell>
          <cell r="AS340">
            <v>112</v>
          </cell>
          <cell r="AT340">
            <v>77</v>
          </cell>
          <cell r="AU340">
            <v>116</v>
          </cell>
          <cell r="AV340">
            <v>225</v>
          </cell>
          <cell r="AW340">
            <v>137</v>
          </cell>
          <cell r="AX340">
            <v>77</v>
          </cell>
          <cell r="AY340">
            <v>118.85</v>
          </cell>
          <cell r="AZ340">
            <v>99.18</v>
          </cell>
          <cell r="BA340">
            <v>110.84</v>
          </cell>
          <cell r="BB340">
            <v>119.77</v>
          </cell>
          <cell r="BC340">
            <v>54</v>
          </cell>
          <cell r="BD340">
            <v>81</v>
          </cell>
          <cell r="BE340">
            <v>64</v>
          </cell>
          <cell r="BF340">
            <v>53</v>
          </cell>
          <cell r="BG340">
            <v>2.1</v>
          </cell>
          <cell r="BH340">
            <v>2</v>
          </cell>
          <cell r="BI340">
            <v>2.2000000000000002</v>
          </cell>
          <cell r="BJ340">
            <v>2</v>
          </cell>
        </row>
        <row r="341">
          <cell r="A341">
            <v>18602885</v>
          </cell>
          <cell r="B341">
            <v>1</v>
          </cell>
          <cell r="C341" t="str">
            <v>中肝切除+门静脉修复术+下腔静脉缝合术+肝管空肠吻合术+高位胆肠吻合术+肝门部胆管成形术+胆囊切除术+肝尾叶部分切除术+胆道镜探查+结肠癌根治术+大网膜病损切除术+肠粘连松解术</v>
          </cell>
          <cell r="D341">
            <v>18602885</v>
          </cell>
          <cell r="E341">
            <v>1</v>
          </cell>
          <cell r="F341" t="str">
            <v>53</v>
          </cell>
          <cell r="G341" t="str">
            <v>肝门胆管癌[上1/3部胆管癌]  结肠恶性肿瘤  大肠埃希氏杆菌性败血症  肺部感染                                  ,梗阻性黄疸(胆囊)</v>
          </cell>
          <cell r="H341">
            <v>2</v>
          </cell>
          <cell r="I341" t="str">
            <v>162</v>
          </cell>
          <cell r="J341" t="str">
            <v>53</v>
          </cell>
          <cell r="K341">
            <v>0</v>
          </cell>
          <cell r="L341">
            <v>0</v>
          </cell>
          <cell r="M341">
            <v>0</v>
          </cell>
          <cell r="N341">
            <v>0</v>
          </cell>
          <cell r="O341">
            <v>0</v>
          </cell>
          <cell r="P341">
            <v>0</v>
          </cell>
          <cell r="Q341">
            <v>0</v>
          </cell>
          <cell r="R341">
            <v>0</v>
          </cell>
          <cell r="S341">
            <v>123</v>
          </cell>
          <cell r="T341">
            <v>108</v>
          </cell>
          <cell r="U341">
            <v>0.36</v>
          </cell>
          <cell r="V341">
            <v>0.33</v>
          </cell>
          <cell r="W341">
            <v>146</v>
          </cell>
          <cell r="X341">
            <v>133</v>
          </cell>
          <cell r="Y341"/>
          <cell r="Z341"/>
          <cell r="AA341">
            <v>27.3</v>
          </cell>
          <cell r="AB341"/>
          <cell r="AC341"/>
          <cell r="AD341"/>
          <cell r="AE341">
            <v>1.07</v>
          </cell>
          <cell r="AF341"/>
          <cell r="AG341"/>
          <cell r="AH341"/>
          <cell r="AI341">
            <v>30.2</v>
          </cell>
          <cell r="AJ341">
            <v>33.200000000000003</v>
          </cell>
          <cell r="AK341"/>
          <cell r="AL341"/>
          <cell r="AM341">
            <v>53.5</v>
          </cell>
          <cell r="AN341">
            <v>35.5</v>
          </cell>
          <cell r="AO341"/>
          <cell r="AP341"/>
          <cell r="AQ341">
            <v>26</v>
          </cell>
          <cell r="AR341">
            <v>79</v>
          </cell>
          <cell r="AS341"/>
          <cell r="AT341"/>
          <cell r="AU341">
            <v>34</v>
          </cell>
          <cell r="AV341">
            <v>99</v>
          </cell>
          <cell r="AW341"/>
          <cell r="AX341"/>
          <cell r="AY341">
            <v>92.44</v>
          </cell>
          <cell r="AZ341">
            <v>108.65</v>
          </cell>
          <cell r="BA341"/>
          <cell r="BB341"/>
          <cell r="BC341">
            <v>66</v>
          </cell>
          <cell r="BD341">
            <v>48</v>
          </cell>
          <cell r="BE341"/>
          <cell r="BF341"/>
          <cell r="BG341">
            <v>5.55</v>
          </cell>
          <cell r="BH341">
            <v>4.5</v>
          </cell>
          <cell r="BI341"/>
          <cell r="BJ341"/>
        </row>
        <row r="342">
          <cell r="A342">
            <v>20230684</v>
          </cell>
          <cell r="B342">
            <v>1</v>
          </cell>
          <cell r="C342" t="str">
            <v>中肝切除+左侧肝肿瘤局部切除+肠粘连松解术</v>
          </cell>
          <cell r="D342">
            <v>20230684</v>
          </cell>
          <cell r="E342">
            <v>1</v>
          </cell>
          <cell r="F342" t="str">
            <v>48</v>
          </cell>
          <cell r="G342" t="str">
            <v>1.肝癌术后；2.乙型病毒性肝炎（复治）</v>
          </cell>
          <cell r="H342">
            <v>2</v>
          </cell>
          <cell r="I342" t="str">
            <v>168</v>
          </cell>
          <cell r="J342" t="str">
            <v>55</v>
          </cell>
          <cell r="K342">
            <v>0</v>
          </cell>
          <cell r="L342">
            <v>0</v>
          </cell>
          <cell r="M342">
            <v>0</v>
          </cell>
          <cell r="N342">
            <v>0</v>
          </cell>
          <cell r="O342">
            <v>0</v>
          </cell>
          <cell r="P342">
            <v>1</v>
          </cell>
          <cell r="Q342">
            <v>0</v>
          </cell>
          <cell r="R342">
            <v>0</v>
          </cell>
          <cell r="S342">
            <v>116</v>
          </cell>
          <cell r="T342">
            <v>111</v>
          </cell>
          <cell r="U342">
            <v>0.37</v>
          </cell>
          <cell r="V342">
            <v>0.34</v>
          </cell>
          <cell r="W342">
            <v>216</v>
          </cell>
          <cell r="X342">
            <v>249</v>
          </cell>
          <cell r="Y342">
            <v>79</v>
          </cell>
          <cell r="Z342"/>
          <cell r="AA342">
            <v>27.4</v>
          </cell>
          <cell r="AB342">
            <v>32.299999999999997</v>
          </cell>
          <cell r="AC342"/>
          <cell r="AD342"/>
          <cell r="AE342">
            <v>1.1100000000000001</v>
          </cell>
          <cell r="AF342">
            <v>1.1399999999999999</v>
          </cell>
          <cell r="AG342"/>
          <cell r="AH342"/>
          <cell r="AI342">
            <v>8.6</v>
          </cell>
          <cell r="AJ342">
            <v>24.1</v>
          </cell>
          <cell r="AK342">
            <v>22.3</v>
          </cell>
          <cell r="AL342"/>
          <cell r="AM342">
            <v>39.4</v>
          </cell>
          <cell r="AN342">
            <v>29.4</v>
          </cell>
          <cell r="AO342">
            <v>31.8</v>
          </cell>
          <cell r="AP342"/>
          <cell r="AQ342">
            <v>30</v>
          </cell>
          <cell r="AR342">
            <v>166</v>
          </cell>
          <cell r="AS342">
            <v>269</v>
          </cell>
          <cell r="AT342"/>
          <cell r="AU342">
            <v>84</v>
          </cell>
          <cell r="AV342">
            <v>454</v>
          </cell>
          <cell r="AW342">
            <v>380</v>
          </cell>
          <cell r="AX342"/>
          <cell r="AY342">
            <v>88.1</v>
          </cell>
          <cell r="AZ342">
            <v>99.59</v>
          </cell>
          <cell r="BA342">
            <v>110.11</v>
          </cell>
          <cell r="BB342"/>
          <cell r="BC342">
            <v>80</v>
          </cell>
          <cell r="BD342">
            <v>60</v>
          </cell>
          <cell r="BE342">
            <v>47</v>
          </cell>
          <cell r="BF342"/>
          <cell r="BG342">
            <v>5.54</v>
          </cell>
          <cell r="BH342">
            <v>4.8</v>
          </cell>
          <cell r="BI342">
            <v>4.5999999999999996</v>
          </cell>
          <cell r="BJ342"/>
        </row>
        <row r="343">
          <cell r="A343">
            <v>21619694</v>
          </cell>
          <cell r="B343">
            <v>1</v>
          </cell>
          <cell r="C343" t="str">
            <v>中肝切除+门静脉修补+肠粘连松解术</v>
          </cell>
          <cell r="D343">
            <v>21619694</v>
          </cell>
          <cell r="E343">
            <v>2</v>
          </cell>
          <cell r="F343" t="str">
            <v>51</v>
          </cell>
          <cell r="G343" t="str">
            <v>11.肝继发恶性肿瘤 、2.乙状结肠癌术后 、3.子宫肌瘤3、子宫肌瘤</v>
          </cell>
          <cell r="H343">
            <v>2</v>
          </cell>
          <cell r="I343" t="str">
            <v>158</v>
          </cell>
          <cell r="J343">
            <v>75</v>
          </cell>
          <cell r="K343">
            <v>0</v>
          </cell>
          <cell r="L343">
            <v>0</v>
          </cell>
          <cell r="M343">
            <v>0</v>
          </cell>
          <cell r="N343">
            <v>0</v>
          </cell>
          <cell r="O343">
            <v>0</v>
          </cell>
          <cell r="P343">
            <v>1</v>
          </cell>
          <cell r="Q343">
            <v>0</v>
          </cell>
          <cell r="R343">
            <v>0</v>
          </cell>
          <cell r="S343">
            <v>144</v>
          </cell>
          <cell r="T343">
            <v>128</v>
          </cell>
          <cell r="U343">
            <v>0.43</v>
          </cell>
          <cell r="V343">
            <v>0.39</v>
          </cell>
          <cell r="W343">
            <v>177</v>
          </cell>
          <cell r="X343">
            <v>162</v>
          </cell>
          <cell r="Y343"/>
          <cell r="Z343">
            <v>142</v>
          </cell>
          <cell r="AA343">
            <v>29.2</v>
          </cell>
          <cell r="AB343">
            <v>27</v>
          </cell>
          <cell r="AC343"/>
          <cell r="AD343">
            <v>28</v>
          </cell>
          <cell r="AE343">
            <v>0.95</v>
          </cell>
          <cell r="AF343">
            <v>1.1200000000000001</v>
          </cell>
          <cell r="AG343"/>
          <cell r="AH343">
            <v>1.1000000000000001</v>
          </cell>
          <cell r="AI343">
            <v>16.5</v>
          </cell>
          <cell r="AJ343">
            <v>29.6</v>
          </cell>
          <cell r="AK343"/>
          <cell r="AL343">
            <v>40</v>
          </cell>
          <cell r="AM343">
            <v>46.4</v>
          </cell>
          <cell r="AN343">
            <v>37.6</v>
          </cell>
          <cell r="AO343"/>
          <cell r="AP343">
            <v>35.799999999999997</v>
          </cell>
          <cell r="AQ343">
            <v>38</v>
          </cell>
          <cell r="AR343">
            <v>323</v>
          </cell>
          <cell r="AS343"/>
          <cell r="AT343">
            <v>187</v>
          </cell>
          <cell r="AU343">
            <v>31</v>
          </cell>
          <cell r="AV343">
            <v>228</v>
          </cell>
          <cell r="AW343"/>
          <cell r="AX343">
            <v>65</v>
          </cell>
          <cell r="AY343">
            <v>106.15</v>
          </cell>
          <cell r="AZ343">
            <v>107.6</v>
          </cell>
          <cell r="BA343"/>
          <cell r="BB343">
            <v>116.93</v>
          </cell>
          <cell r="BC343">
            <v>62</v>
          </cell>
          <cell r="BD343">
            <v>60</v>
          </cell>
          <cell r="BE343"/>
          <cell r="BF343">
            <v>49</v>
          </cell>
          <cell r="BG343">
            <v>5.2</v>
          </cell>
          <cell r="BH343">
            <v>5.0999999999999996</v>
          </cell>
          <cell r="BI343"/>
          <cell r="BJ343">
            <v>3.9</v>
          </cell>
        </row>
        <row r="344">
          <cell r="A344">
            <v>21625373</v>
          </cell>
          <cell r="B344">
            <v>1</v>
          </cell>
          <cell r="C344" t="str">
            <v>中肝切除+胆囊切除+肠粘连松解术</v>
          </cell>
          <cell r="D344">
            <v>21625373</v>
          </cell>
          <cell r="E344">
            <v>1</v>
          </cell>
          <cell r="F344" t="str">
            <v>63</v>
          </cell>
          <cell r="G344" t="str">
            <v>1.肝细胞癌（中国肝癌分期：Ia期，BCLC stage:A）、2.慢性乙型病毒性肝炎（复治）3.乙肝后肝硬化、4.右肾结石 、5.双肾囊肿、6.低蛋白血症,</v>
          </cell>
          <cell r="H344">
            <v>2</v>
          </cell>
          <cell r="I344" t="str">
            <v>165</v>
          </cell>
          <cell r="J344" t="str">
            <v>67</v>
          </cell>
          <cell r="K344">
            <v>0</v>
          </cell>
          <cell r="L344">
            <v>0</v>
          </cell>
          <cell r="M344">
            <v>0</v>
          </cell>
          <cell r="N344">
            <v>0</v>
          </cell>
          <cell r="O344">
            <v>0</v>
          </cell>
          <cell r="P344">
            <v>1</v>
          </cell>
          <cell r="Q344">
            <v>0</v>
          </cell>
          <cell r="R344">
            <v>1</v>
          </cell>
          <cell r="S344">
            <v>135</v>
          </cell>
          <cell r="T344">
            <v>94</v>
          </cell>
          <cell r="U344">
            <v>0.43</v>
          </cell>
          <cell r="V344">
            <v>0.28999999999999998</v>
          </cell>
          <cell r="W344">
            <v>251</v>
          </cell>
          <cell r="X344">
            <v>198</v>
          </cell>
          <cell r="Y344"/>
          <cell r="Z344"/>
          <cell r="AA344">
            <v>29.1</v>
          </cell>
          <cell r="AB344">
            <v>33.299999999999997</v>
          </cell>
          <cell r="AC344"/>
          <cell r="AD344"/>
          <cell r="AE344">
            <v>0.94</v>
          </cell>
          <cell r="AF344">
            <v>1.51</v>
          </cell>
          <cell r="AG344"/>
          <cell r="AH344"/>
          <cell r="AI344">
            <v>23</v>
          </cell>
          <cell r="AJ344">
            <v>51.5</v>
          </cell>
          <cell r="AK344"/>
          <cell r="AL344"/>
          <cell r="AM344">
            <v>42.8</v>
          </cell>
          <cell r="AN344">
            <v>23.9</v>
          </cell>
          <cell r="AO344"/>
          <cell r="AP344"/>
          <cell r="AQ344">
            <v>54</v>
          </cell>
          <cell r="AR344">
            <v>284</v>
          </cell>
          <cell r="AS344"/>
          <cell r="AT344"/>
          <cell r="AU344">
            <v>45</v>
          </cell>
          <cell r="AV344">
            <v>357</v>
          </cell>
          <cell r="AW344"/>
          <cell r="AX344"/>
          <cell r="AY344">
            <v>91.5</v>
          </cell>
          <cell r="AZ344">
            <v>92.53</v>
          </cell>
          <cell r="BA344"/>
          <cell r="BB344"/>
          <cell r="BC344">
            <v>60</v>
          </cell>
          <cell r="BD344">
            <v>58</v>
          </cell>
          <cell r="BE344"/>
          <cell r="BF344"/>
          <cell r="BG344">
            <v>4.9000000000000004</v>
          </cell>
          <cell r="BH344">
            <v>2.7</v>
          </cell>
          <cell r="BI344"/>
          <cell r="BJ344"/>
        </row>
        <row r="345">
          <cell r="A345">
            <v>32184639</v>
          </cell>
          <cell r="B345">
            <v>1</v>
          </cell>
          <cell r="C345" t="str">
            <v>右肝癌切除+中肝切除+膈肌修补术</v>
          </cell>
          <cell r="D345">
            <v>32184639</v>
          </cell>
          <cell r="E345">
            <v>1</v>
          </cell>
          <cell r="F345" t="str">
            <v>46</v>
          </cell>
          <cell r="G345" t="str">
            <v>1.肝细胞癌（中国肝癌分期Ia 期，BCLC stage A）；2.乙肝后肝硬化；3.肝功能不全；4.慢性乙型病毒性肝炎（复治）。</v>
          </cell>
          <cell r="H345">
            <v>2</v>
          </cell>
          <cell r="I345" t="str">
            <v>170</v>
          </cell>
          <cell r="J345" t="str">
            <v>73</v>
          </cell>
          <cell r="K345">
            <v>0</v>
          </cell>
          <cell r="L345">
            <v>0</v>
          </cell>
          <cell r="M345">
            <v>0</v>
          </cell>
          <cell r="N345">
            <v>0</v>
          </cell>
          <cell r="O345">
            <v>0</v>
          </cell>
          <cell r="P345">
            <v>1</v>
          </cell>
          <cell r="Q345">
            <v>0</v>
          </cell>
          <cell r="R345">
            <v>1</v>
          </cell>
          <cell r="S345">
            <v>134</v>
          </cell>
          <cell r="T345">
            <v>124</v>
          </cell>
          <cell r="U345">
            <v>0.39</v>
          </cell>
          <cell r="V345">
            <v>0.37</v>
          </cell>
          <cell r="W345">
            <v>281</v>
          </cell>
          <cell r="X345">
            <v>395</v>
          </cell>
          <cell r="Y345">
            <v>265</v>
          </cell>
          <cell r="Z345">
            <v>265</v>
          </cell>
          <cell r="AA345">
            <v>38.799999999999997</v>
          </cell>
          <cell r="AB345">
            <v>42</v>
          </cell>
          <cell r="AC345">
            <v>40.200000000000003</v>
          </cell>
          <cell r="AD345"/>
          <cell r="AE345">
            <v>1.39</v>
          </cell>
          <cell r="AF345">
            <v>2</v>
          </cell>
          <cell r="AG345">
            <v>1.28</v>
          </cell>
          <cell r="AH345"/>
          <cell r="AI345">
            <v>77.2</v>
          </cell>
          <cell r="AJ345">
            <v>75.5</v>
          </cell>
          <cell r="AK345">
            <v>64.3</v>
          </cell>
          <cell r="AL345"/>
          <cell r="AM345">
            <v>43.4</v>
          </cell>
          <cell r="AN345">
            <v>25.2</v>
          </cell>
          <cell r="AO345">
            <v>33.799999999999997</v>
          </cell>
          <cell r="AP345"/>
          <cell r="AQ345">
            <v>115</v>
          </cell>
          <cell r="AR345">
            <v>1096</v>
          </cell>
          <cell r="AS345">
            <v>411</v>
          </cell>
          <cell r="AT345"/>
          <cell r="AU345">
            <v>65</v>
          </cell>
          <cell r="AV345">
            <v>1223</v>
          </cell>
          <cell r="AW345">
            <v>154</v>
          </cell>
          <cell r="AX345"/>
          <cell r="AY345">
            <v>100.23</v>
          </cell>
          <cell r="AZ345">
            <v>102.39</v>
          </cell>
          <cell r="BA345">
            <v>104.12</v>
          </cell>
          <cell r="BB345"/>
          <cell r="BC345">
            <v>79</v>
          </cell>
          <cell r="BD345">
            <v>75</v>
          </cell>
          <cell r="BE345">
            <v>72</v>
          </cell>
          <cell r="BF345"/>
          <cell r="BG345">
            <v>4.0999999999999996</v>
          </cell>
          <cell r="BH345">
            <v>5.4</v>
          </cell>
          <cell r="BI345">
            <v>5.2</v>
          </cell>
          <cell r="BJ345"/>
        </row>
        <row r="346">
          <cell r="A346">
            <v>33480761</v>
          </cell>
          <cell r="B346">
            <v>1</v>
          </cell>
          <cell r="C346" t="str">
            <v>中肝切除+胆囊切除+门静脉修补+腔静脉修补术</v>
          </cell>
          <cell r="D346">
            <v>33480761</v>
          </cell>
          <cell r="E346">
            <v>1</v>
          </cell>
          <cell r="F346" t="str">
            <v>43</v>
          </cell>
          <cell r="G346" t="str">
            <v>1.肝癌切除术后；2.慢性乙肝复治。</v>
          </cell>
          <cell r="H346">
            <v>2</v>
          </cell>
          <cell r="I346" t="str">
            <v>170</v>
          </cell>
          <cell r="J346" t="str">
            <v>62</v>
          </cell>
          <cell r="K346">
            <v>0</v>
          </cell>
          <cell r="L346">
            <v>0</v>
          </cell>
          <cell r="M346">
            <v>0</v>
          </cell>
          <cell r="N346">
            <v>0</v>
          </cell>
          <cell r="O346">
            <v>0</v>
          </cell>
          <cell r="P346">
            <v>1</v>
          </cell>
          <cell r="Q346">
            <v>0</v>
          </cell>
          <cell r="R346">
            <v>0</v>
          </cell>
          <cell r="S346">
            <v>174</v>
          </cell>
          <cell r="T346">
            <v>151</v>
          </cell>
          <cell r="U346">
            <v>0.54</v>
          </cell>
          <cell r="V346">
            <v>0.47</v>
          </cell>
          <cell r="W346">
            <v>161</v>
          </cell>
          <cell r="X346">
            <v>141</v>
          </cell>
          <cell r="Y346">
            <v>108</v>
          </cell>
          <cell r="Z346">
            <v>113</v>
          </cell>
          <cell r="AA346">
            <v>11.8</v>
          </cell>
          <cell r="AB346">
            <v>31.8</v>
          </cell>
          <cell r="AC346">
            <v>40.700000000000003</v>
          </cell>
          <cell r="AD346">
            <v>39.4</v>
          </cell>
          <cell r="AE346">
            <v>1.01</v>
          </cell>
          <cell r="AF346">
            <v>1.38</v>
          </cell>
          <cell r="AG346">
            <v>1.61</v>
          </cell>
          <cell r="AH346">
            <v>1.44</v>
          </cell>
          <cell r="AI346">
            <v>18.5</v>
          </cell>
          <cell r="AJ346">
            <v>34.200000000000003</v>
          </cell>
          <cell r="AK346">
            <v>40</v>
          </cell>
          <cell r="AL346">
            <v>39.1</v>
          </cell>
          <cell r="AM346">
            <v>45</v>
          </cell>
          <cell r="AN346">
            <v>29.9</v>
          </cell>
          <cell r="AO346">
            <v>33.4</v>
          </cell>
          <cell r="AP346">
            <v>39.5</v>
          </cell>
          <cell r="AQ346">
            <v>83</v>
          </cell>
          <cell r="AR346">
            <v>466</v>
          </cell>
          <cell r="AS346">
            <v>323</v>
          </cell>
          <cell r="AT346">
            <v>223</v>
          </cell>
          <cell r="AU346">
            <v>62</v>
          </cell>
          <cell r="AV346">
            <v>415</v>
          </cell>
          <cell r="AW346">
            <v>225</v>
          </cell>
          <cell r="AX346">
            <v>145</v>
          </cell>
          <cell r="AY346">
            <v>104.01</v>
          </cell>
          <cell r="AZ346">
            <v>70.540000000000006</v>
          </cell>
          <cell r="BA346">
            <v>82.37</v>
          </cell>
          <cell r="BB346">
            <v>98.41</v>
          </cell>
          <cell r="BC346">
            <v>76</v>
          </cell>
          <cell r="BD346">
            <v>108</v>
          </cell>
          <cell r="BE346">
            <v>95</v>
          </cell>
          <cell r="BF346">
            <v>82</v>
          </cell>
          <cell r="BG346">
            <v>6.5</v>
          </cell>
          <cell r="BH346">
            <v>5.7</v>
          </cell>
          <cell r="BI346">
            <v>7.9</v>
          </cell>
          <cell r="BJ346">
            <v>7.9</v>
          </cell>
        </row>
        <row r="347">
          <cell r="A347">
            <v>33759524</v>
          </cell>
          <cell r="B347">
            <v>1</v>
          </cell>
          <cell r="C347" t="str">
            <v>中肝切除+胆囊切除+肝静脉修补术</v>
          </cell>
          <cell r="D347">
            <v>33759524</v>
          </cell>
          <cell r="E347">
            <v>1</v>
          </cell>
          <cell r="F347" t="str">
            <v>67</v>
          </cell>
          <cell r="G347" t="str">
            <v>1.肝细胞癌（中国肝癌分期Ia期） 、2.乙肝肝硬化 、3.白癜风,</v>
          </cell>
          <cell r="H347">
            <v>2</v>
          </cell>
          <cell r="I347" t="str">
            <v>160</v>
          </cell>
          <cell r="J347" t="str">
            <v>70</v>
          </cell>
          <cell r="K347">
            <v>0</v>
          </cell>
          <cell r="L347">
            <v>0</v>
          </cell>
          <cell r="M347">
            <v>0</v>
          </cell>
          <cell r="N347">
            <v>0</v>
          </cell>
          <cell r="O347">
            <v>0</v>
          </cell>
          <cell r="P347">
            <v>1</v>
          </cell>
          <cell r="Q347">
            <v>0</v>
          </cell>
          <cell r="R347">
            <v>1</v>
          </cell>
          <cell r="S347">
            <v>120</v>
          </cell>
          <cell r="T347">
            <v>80</v>
          </cell>
          <cell r="U347">
            <v>0.37</v>
          </cell>
          <cell r="V347">
            <v>0.24</v>
          </cell>
          <cell r="W347">
            <v>200</v>
          </cell>
          <cell r="X347">
            <v>138</v>
          </cell>
          <cell r="Y347"/>
          <cell r="Z347"/>
          <cell r="AA347">
            <v>30.9</v>
          </cell>
          <cell r="AB347">
            <v>39.299999999999997</v>
          </cell>
          <cell r="AC347"/>
          <cell r="AD347"/>
          <cell r="AE347">
            <v>1.25</v>
          </cell>
          <cell r="AF347">
            <v>1.84</v>
          </cell>
          <cell r="AG347"/>
          <cell r="AH347"/>
          <cell r="AI347">
            <v>17.8</v>
          </cell>
          <cell r="AJ347">
            <v>25.1</v>
          </cell>
          <cell r="AK347"/>
          <cell r="AL347"/>
          <cell r="AM347">
            <v>32.299999999999997</v>
          </cell>
          <cell r="AN347">
            <v>22.8</v>
          </cell>
          <cell r="AO347"/>
          <cell r="AP347"/>
          <cell r="AQ347">
            <v>43</v>
          </cell>
          <cell r="AR347">
            <v>191</v>
          </cell>
          <cell r="AS347"/>
          <cell r="AT347"/>
          <cell r="AU347">
            <v>114</v>
          </cell>
          <cell r="AV347">
            <v>477</v>
          </cell>
          <cell r="AW347"/>
          <cell r="AX347"/>
          <cell r="AY347">
            <v>115.43</v>
          </cell>
          <cell r="AZ347">
            <v>117.88</v>
          </cell>
          <cell r="BA347"/>
          <cell r="BB347"/>
          <cell r="BC347">
            <v>60</v>
          </cell>
          <cell r="BD347">
            <v>57</v>
          </cell>
          <cell r="BE347"/>
          <cell r="BF347"/>
          <cell r="BG347">
            <v>2.7</v>
          </cell>
          <cell r="BH347">
            <v>3.4</v>
          </cell>
          <cell r="BI347"/>
          <cell r="BJ347"/>
        </row>
        <row r="348">
          <cell r="A348">
            <v>20387371</v>
          </cell>
          <cell r="B348">
            <v>2</v>
          </cell>
          <cell r="C348" t="str">
            <v>左半肝切除+右肝癌切除+肝囊肿开窗引流术+乙状结肠腺癌根治术+胃间质瘤切除术+结肠息肉切除术</v>
          </cell>
          <cell r="D348">
            <v>20387371</v>
          </cell>
          <cell r="E348">
            <v>1</v>
          </cell>
          <cell r="F348" t="str">
            <v>64</v>
          </cell>
          <cell r="G348" t="str">
            <v>乙状结肠腺癌伴肝转移  胃高风险间质瘤  双肺感染  右侧胸腔积液伴感染  腹腔感染                                ,肝占位性病变</v>
          </cell>
          <cell r="H348">
            <v>2</v>
          </cell>
          <cell r="I348" t="str">
            <v>168</v>
          </cell>
          <cell r="J348" t="str">
            <v>67</v>
          </cell>
          <cell r="K348">
            <v>0</v>
          </cell>
          <cell r="L348">
            <v>0</v>
          </cell>
          <cell r="M348">
            <v>0</v>
          </cell>
          <cell r="N348">
            <v>0</v>
          </cell>
          <cell r="O348">
            <v>0</v>
          </cell>
          <cell r="P348">
            <v>1</v>
          </cell>
          <cell r="Q348">
            <v>0</v>
          </cell>
          <cell r="R348">
            <v>0</v>
          </cell>
          <cell r="S348">
            <v>122</v>
          </cell>
          <cell r="T348">
            <v>104</v>
          </cell>
          <cell r="U348">
            <v>0.38</v>
          </cell>
          <cell r="V348">
            <v>0.31</v>
          </cell>
          <cell r="W348">
            <v>358</v>
          </cell>
          <cell r="X348">
            <v>172</v>
          </cell>
          <cell r="Y348">
            <v>149</v>
          </cell>
          <cell r="Z348">
            <v>157</v>
          </cell>
          <cell r="AA348">
            <v>24.5</v>
          </cell>
          <cell r="AB348">
            <v>24.2</v>
          </cell>
          <cell r="AC348">
            <v>26.9</v>
          </cell>
          <cell r="AD348">
            <v>24.6</v>
          </cell>
          <cell r="AE348">
            <v>0.94</v>
          </cell>
          <cell r="AF348">
            <v>1.1000000000000001</v>
          </cell>
          <cell r="AG348">
            <v>1.1200000000000001</v>
          </cell>
          <cell r="AH348">
            <v>1</v>
          </cell>
          <cell r="AI348">
            <v>109</v>
          </cell>
          <cell r="AJ348">
            <v>37.799999999999997</v>
          </cell>
          <cell r="AK348">
            <v>33.4</v>
          </cell>
          <cell r="AL348">
            <v>29.9</v>
          </cell>
          <cell r="AM348">
            <v>44.7</v>
          </cell>
          <cell r="AN348">
            <v>32.799999999999997</v>
          </cell>
          <cell r="AO348">
            <v>29.7</v>
          </cell>
          <cell r="AP348">
            <v>39.700000000000003</v>
          </cell>
          <cell r="AQ348">
            <v>24</v>
          </cell>
          <cell r="AR348">
            <v>143</v>
          </cell>
          <cell r="AS348">
            <v>138</v>
          </cell>
          <cell r="AT348">
            <v>99</v>
          </cell>
          <cell r="AU348">
            <v>27</v>
          </cell>
          <cell r="AV348">
            <v>176</v>
          </cell>
          <cell r="AW348">
            <v>128</v>
          </cell>
          <cell r="AX348">
            <v>67</v>
          </cell>
          <cell r="AY348">
            <v>96.94</v>
          </cell>
          <cell r="AZ348">
            <v>101.62</v>
          </cell>
          <cell r="BA348">
            <v>100.41</v>
          </cell>
          <cell r="BB348">
            <v>98.16</v>
          </cell>
          <cell r="BC348">
            <v>62</v>
          </cell>
          <cell r="BD348">
            <v>54</v>
          </cell>
          <cell r="BE348">
            <v>56</v>
          </cell>
          <cell r="BF348">
            <v>60</v>
          </cell>
          <cell r="BG348">
            <v>5.3</v>
          </cell>
          <cell r="BH348">
            <v>2.4</v>
          </cell>
          <cell r="BI348">
            <v>3.6</v>
          </cell>
          <cell r="BJ348">
            <v>4.3</v>
          </cell>
        </row>
        <row r="349">
          <cell r="A349">
            <v>21582540</v>
          </cell>
          <cell r="B349">
            <v>2</v>
          </cell>
          <cell r="C349" t="str">
            <v>右半肝切除+肝尾叶切除+胆囊切除+肝囊肿开窗引流术</v>
          </cell>
          <cell r="D349">
            <v>21582540</v>
          </cell>
          <cell r="E349">
            <v>1</v>
          </cell>
          <cell r="F349" t="str">
            <v>63</v>
          </cell>
          <cell r="G349" t="str">
            <v>1.右肝占位：肝细胞癌？（待病理） 2、肝右前叶中段囊肿、3.慢性乙型病毒性肝炎（复治） 4.乙肝后肝硬化 5、肝功能异常。</v>
          </cell>
          <cell r="H349">
            <v>2</v>
          </cell>
          <cell r="I349" t="str">
            <v>168</v>
          </cell>
          <cell r="J349" t="str">
            <v>52.5</v>
          </cell>
          <cell r="K349">
            <v>0</v>
          </cell>
          <cell r="L349">
            <v>0</v>
          </cell>
          <cell r="M349">
            <v>0</v>
          </cell>
          <cell r="N349">
            <v>0</v>
          </cell>
          <cell r="O349">
            <v>0</v>
          </cell>
          <cell r="P349">
            <v>1</v>
          </cell>
          <cell r="Q349">
            <v>0</v>
          </cell>
          <cell r="R349">
            <v>1</v>
          </cell>
          <cell r="S349">
            <v>144</v>
          </cell>
          <cell r="T349">
            <v>130</v>
          </cell>
          <cell r="U349">
            <v>0.43</v>
          </cell>
          <cell r="V349">
            <v>0.39</v>
          </cell>
          <cell r="W349">
            <v>156</v>
          </cell>
          <cell r="X349">
            <v>150</v>
          </cell>
          <cell r="Y349"/>
          <cell r="Z349">
            <v>124</v>
          </cell>
          <cell r="AA349">
            <v>27.3</v>
          </cell>
          <cell r="AB349">
            <v>27.3</v>
          </cell>
          <cell r="AC349"/>
          <cell r="AD349">
            <v>26.2</v>
          </cell>
          <cell r="AE349">
            <v>1.02</v>
          </cell>
          <cell r="AF349">
            <v>1.24</v>
          </cell>
          <cell r="AG349"/>
          <cell r="AH349">
            <v>1.1200000000000001</v>
          </cell>
          <cell r="AI349">
            <v>8.6999999999999993</v>
          </cell>
          <cell r="AJ349">
            <v>18.3</v>
          </cell>
          <cell r="AK349"/>
          <cell r="AL349">
            <v>20.6</v>
          </cell>
          <cell r="AM349">
            <v>41</v>
          </cell>
          <cell r="AN349">
            <v>31.4</v>
          </cell>
          <cell r="AO349"/>
          <cell r="AP349">
            <v>37.799999999999997</v>
          </cell>
          <cell r="AQ349">
            <v>16</v>
          </cell>
          <cell r="AR349">
            <v>345</v>
          </cell>
          <cell r="AS349"/>
          <cell r="AT349">
            <v>180</v>
          </cell>
          <cell r="AU349">
            <v>22</v>
          </cell>
          <cell r="AV349">
            <v>409</v>
          </cell>
          <cell r="AW349"/>
          <cell r="AX349">
            <v>106</v>
          </cell>
          <cell r="AY349">
            <v>103.75</v>
          </cell>
          <cell r="AZ349">
            <v>99.18</v>
          </cell>
          <cell r="BA349"/>
          <cell r="BB349">
            <v>102.54</v>
          </cell>
          <cell r="BC349">
            <v>69</v>
          </cell>
          <cell r="BD349">
            <v>77</v>
          </cell>
          <cell r="BE349"/>
          <cell r="BF349">
            <v>71</v>
          </cell>
          <cell r="BG349">
            <v>4.5999999999999996</v>
          </cell>
          <cell r="BH349">
            <v>5.4</v>
          </cell>
          <cell r="BI349"/>
          <cell r="BJ349">
            <v>2.4</v>
          </cell>
        </row>
        <row r="350">
          <cell r="A350">
            <v>35623073</v>
          </cell>
          <cell r="B350">
            <v>2</v>
          </cell>
          <cell r="C350" t="str">
            <v>中肝切除，右肝局部切除，左侧不规则肝叶切除，肝静脉修补，胆囊切除术。</v>
          </cell>
          <cell r="D350">
            <v>35623073</v>
          </cell>
          <cell r="E350">
            <v>2</v>
          </cell>
          <cell r="F350" t="str">
            <v>49</v>
          </cell>
          <cell r="G350" t="str">
            <v>1.乙状结肠癌伴肝多发转移新辅助化疗及靶向治疗后；2.肝囊肿；3.胆囊结石；4.化疗后骨髓抑制（已纠正）。</v>
          </cell>
          <cell r="H350">
            <v>2</v>
          </cell>
          <cell r="I350" t="str">
            <v>160</v>
          </cell>
          <cell r="J350" t="str">
            <v>56</v>
          </cell>
          <cell r="K350">
            <v>0</v>
          </cell>
          <cell r="L350">
            <v>0</v>
          </cell>
          <cell r="M350">
            <v>0</v>
          </cell>
          <cell r="N350">
            <v>0</v>
          </cell>
          <cell r="O350">
            <v>0</v>
          </cell>
          <cell r="P350">
            <v>1</v>
          </cell>
          <cell r="Q350">
            <v>0</v>
          </cell>
          <cell r="R350">
            <v>0</v>
          </cell>
          <cell r="S350">
            <v>135</v>
          </cell>
          <cell r="T350">
            <v>115</v>
          </cell>
          <cell r="U350">
            <v>0.43</v>
          </cell>
          <cell r="V350">
            <v>0.38</v>
          </cell>
          <cell r="W350">
            <v>137</v>
          </cell>
          <cell r="X350">
            <v>129</v>
          </cell>
          <cell r="Y350">
            <v>129</v>
          </cell>
          <cell r="Z350">
            <v>128</v>
          </cell>
          <cell r="AA350">
            <v>26.6</v>
          </cell>
          <cell r="AB350"/>
          <cell r="AC350">
            <v>30.4</v>
          </cell>
          <cell r="AD350">
            <v>29.3</v>
          </cell>
          <cell r="AE350">
            <v>0.91</v>
          </cell>
          <cell r="AF350"/>
          <cell r="AG350">
            <v>1.0900000000000001</v>
          </cell>
          <cell r="AH350">
            <v>1.0900000000000001</v>
          </cell>
          <cell r="AI350">
            <v>11.4</v>
          </cell>
          <cell r="AJ350">
            <v>55.1</v>
          </cell>
          <cell r="AK350">
            <v>22.8</v>
          </cell>
          <cell r="AL350">
            <v>24</v>
          </cell>
          <cell r="AM350">
            <v>46.2</v>
          </cell>
          <cell r="AN350">
            <v>36.799999999999997</v>
          </cell>
          <cell r="AO350">
            <v>37.200000000000003</v>
          </cell>
          <cell r="AP350">
            <v>34.799999999999997</v>
          </cell>
          <cell r="AQ350">
            <v>29</v>
          </cell>
          <cell r="AR350">
            <v>288</v>
          </cell>
          <cell r="AS350">
            <v>244</v>
          </cell>
          <cell r="AT350">
            <v>210</v>
          </cell>
          <cell r="AU350">
            <v>21</v>
          </cell>
          <cell r="AV350">
            <v>273</v>
          </cell>
          <cell r="AW350">
            <v>132</v>
          </cell>
          <cell r="AX350">
            <v>100</v>
          </cell>
          <cell r="AY350">
            <v>104.86</v>
          </cell>
          <cell r="AZ350">
            <v>109.36</v>
          </cell>
          <cell r="BA350">
            <v>113.8</v>
          </cell>
          <cell r="BB350">
            <v>113.02</v>
          </cell>
          <cell r="BC350">
            <v>72</v>
          </cell>
          <cell r="BD350">
            <v>65</v>
          </cell>
          <cell r="BE350">
            <v>59</v>
          </cell>
          <cell r="BF350">
            <v>60</v>
          </cell>
          <cell r="BG350">
            <v>4.5</v>
          </cell>
          <cell r="BH350">
            <v>3.9</v>
          </cell>
          <cell r="BI350">
            <v>3.4</v>
          </cell>
          <cell r="BJ350">
            <v>3.4</v>
          </cell>
        </row>
        <row r="351">
          <cell r="A351">
            <v>14018899</v>
          </cell>
          <cell r="B351">
            <v>1</v>
          </cell>
          <cell r="C351" t="str">
            <v>中肝切除，左肝局部切除，门静脉修补，胆囊切除</v>
          </cell>
          <cell r="D351">
            <v>14018899</v>
          </cell>
          <cell r="E351">
            <v>1</v>
          </cell>
          <cell r="F351" t="str">
            <v>54</v>
          </cell>
          <cell r="G351" t="str">
            <v>1.肝多发占位：HCC？（CNLC分期：IIa期） 、2.肝硬化 、3.门脉高压 、4.脾大 、5.肺部感染 、6.会阴部带状疱疹 、7.左肾囊肿 、8.乙型病毒性肝（复治） 、9.肺气肿 、10.2型糖尿病</v>
          </cell>
          <cell r="H351">
            <v>1.8</v>
          </cell>
          <cell r="I351" t="str">
            <v>164</v>
          </cell>
          <cell r="J351" t="str">
            <v>72</v>
          </cell>
          <cell r="K351">
            <v>0</v>
          </cell>
          <cell r="L351">
            <v>1</v>
          </cell>
          <cell r="M351">
            <v>0</v>
          </cell>
          <cell r="N351">
            <v>0</v>
          </cell>
          <cell r="O351">
            <v>0</v>
          </cell>
          <cell r="P351">
            <v>1</v>
          </cell>
          <cell r="Q351">
            <v>0</v>
          </cell>
          <cell r="R351">
            <v>1</v>
          </cell>
          <cell r="S351">
            <v>111</v>
          </cell>
          <cell r="T351">
            <v>98</v>
          </cell>
          <cell r="U351">
            <v>0.33</v>
          </cell>
          <cell r="V351">
            <v>0.28999999999999998</v>
          </cell>
          <cell r="W351">
            <v>79</v>
          </cell>
          <cell r="X351">
            <v>80</v>
          </cell>
          <cell r="Y351"/>
          <cell r="Z351"/>
          <cell r="AA351">
            <v>19.5</v>
          </cell>
          <cell r="AB351">
            <v>26.4</v>
          </cell>
          <cell r="AC351"/>
          <cell r="AD351"/>
          <cell r="AE351">
            <v>0.9</v>
          </cell>
          <cell r="AF351">
            <v>1.1000000000000001</v>
          </cell>
          <cell r="AG351"/>
          <cell r="AH351"/>
          <cell r="AI351">
            <v>23.4</v>
          </cell>
          <cell r="AJ351">
            <v>38.9</v>
          </cell>
          <cell r="AK351"/>
          <cell r="AL351"/>
          <cell r="AM351">
            <v>42.8</v>
          </cell>
          <cell r="AN351">
            <v>32</v>
          </cell>
          <cell r="AO351"/>
          <cell r="AP351"/>
          <cell r="AQ351">
            <v>54</v>
          </cell>
          <cell r="AR351">
            <v>193</v>
          </cell>
          <cell r="AS351"/>
          <cell r="AT351"/>
          <cell r="AU351">
            <v>55</v>
          </cell>
          <cell r="AV351">
            <v>198</v>
          </cell>
          <cell r="AW351"/>
          <cell r="AX351"/>
          <cell r="AY351">
            <v>89.46</v>
          </cell>
          <cell r="AZ351">
            <v>93.85</v>
          </cell>
          <cell r="BA351"/>
          <cell r="BB351"/>
          <cell r="BC351">
            <v>59</v>
          </cell>
          <cell r="BD351">
            <v>51</v>
          </cell>
          <cell r="BE351"/>
          <cell r="BF351"/>
          <cell r="BG351">
            <v>5.8</v>
          </cell>
          <cell r="BH351">
            <v>6</v>
          </cell>
          <cell r="BI351"/>
          <cell r="BJ351"/>
        </row>
        <row r="352">
          <cell r="A352">
            <v>471105</v>
          </cell>
          <cell r="B352">
            <v>1</v>
          </cell>
          <cell r="C352" t="str">
            <v>中肝切除、左肝癌局部切除、膈肌修补、下腔静脉修补</v>
          </cell>
          <cell r="D352">
            <v>471105</v>
          </cell>
          <cell r="E352">
            <v>1</v>
          </cell>
          <cell r="F352" t="str">
            <v>45</v>
          </cell>
          <cell r="G352" t="str">
            <v>1.乙状结肠腺癌肝转移（cT4N+M1）新辅助化疗后术后肝转移再次术后腹膜后及盆腔淋巴结转移，左输尿管受侵可能？；2.慢性乙型病毒性肝炎（复治）；3.乙肝后肝硬化；4.门静脉高压症；5.脾大；6.腰椎间盘突出</v>
          </cell>
          <cell r="H352">
            <v>1.5</v>
          </cell>
          <cell r="I352" t="str">
            <v>165</v>
          </cell>
          <cell r="J352" t="str">
            <v>65</v>
          </cell>
          <cell r="K352">
            <v>0</v>
          </cell>
          <cell r="L352">
            <v>0</v>
          </cell>
          <cell r="M352">
            <v>0</v>
          </cell>
          <cell r="N352">
            <v>0</v>
          </cell>
          <cell r="O352">
            <v>0</v>
          </cell>
          <cell r="P352">
            <v>1</v>
          </cell>
          <cell r="Q352">
            <v>0</v>
          </cell>
          <cell r="R352">
            <v>1</v>
          </cell>
          <cell r="S352">
            <v>133</v>
          </cell>
          <cell r="T352">
            <v>109</v>
          </cell>
          <cell r="U352">
            <v>0.41</v>
          </cell>
          <cell r="V352">
            <v>0.33</v>
          </cell>
          <cell r="W352">
            <v>154</v>
          </cell>
          <cell r="X352">
            <v>116</v>
          </cell>
          <cell r="Y352"/>
          <cell r="Z352">
            <v>79</v>
          </cell>
          <cell r="AA352">
            <v>27.5</v>
          </cell>
          <cell r="AB352">
            <v>33.6</v>
          </cell>
          <cell r="AC352"/>
          <cell r="AD352"/>
          <cell r="AE352">
            <v>0.98</v>
          </cell>
          <cell r="AF352">
            <v>1.22</v>
          </cell>
          <cell r="AG352"/>
          <cell r="AH352"/>
          <cell r="AI352">
            <v>12.9</v>
          </cell>
          <cell r="AJ352">
            <v>19</v>
          </cell>
          <cell r="AK352"/>
          <cell r="AL352">
            <v>24.6</v>
          </cell>
          <cell r="AM352">
            <v>46.6</v>
          </cell>
          <cell r="AN352">
            <v>29.7</v>
          </cell>
          <cell r="AO352"/>
          <cell r="AP352">
            <v>31.4</v>
          </cell>
          <cell r="AQ352">
            <v>22</v>
          </cell>
          <cell r="AR352">
            <v>1252</v>
          </cell>
          <cell r="AS352"/>
          <cell r="AT352">
            <v>746</v>
          </cell>
          <cell r="AU352">
            <v>25</v>
          </cell>
          <cell r="AV352">
            <v>1555</v>
          </cell>
          <cell r="AW352"/>
          <cell r="AX352">
            <v>281</v>
          </cell>
          <cell r="AY352">
            <v>93.45</v>
          </cell>
          <cell r="AZ352">
            <v>85.57</v>
          </cell>
          <cell r="BA352"/>
          <cell r="BB352">
            <v>88.81</v>
          </cell>
          <cell r="BC352">
            <v>60</v>
          </cell>
          <cell r="BD352">
            <v>66</v>
          </cell>
          <cell r="BE352"/>
          <cell r="BF352">
            <v>64</v>
          </cell>
          <cell r="BG352">
            <v>5.0999999999999996</v>
          </cell>
          <cell r="BH352">
            <v>7.4</v>
          </cell>
          <cell r="BI352"/>
          <cell r="BJ352">
            <v>5.0999999999999996</v>
          </cell>
        </row>
        <row r="353">
          <cell r="A353">
            <v>33008708</v>
          </cell>
          <cell r="B353">
            <v>2</v>
          </cell>
          <cell r="C353" t="str">
            <v>中肝切除+右侧不规则肝叶切除+左侧肝转移癌局部切除+胆囊切除+肝静脉修补术</v>
          </cell>
          <cell r="D353">
            <v>33008708</v>
          </cell>
          <cell r="E353">
            <v>2</v>
          </cell>
          <cell r="F353" t="str">
            <v>62</v>
          </cell>
          <cell r="G353" t="str">
            <v>1.直肠癌伴肝多发转移；2.直肠癌肝转移新辅助治疗后；3.胆囊结石；4.双肾囊肿；5.脊柱侧弯。</v>
          </cell>
          <cell r="H353">
            <v>1.5</v>
          </cell>
          <cell r="I353" t="str">
            <v>150</v>
          </cell>
          <cell r="J353" t="str">
            <v>63</v>
          </cell>
          <cell r="K353">
            <v>0</v>
          </cell>
          <cell r="L353">
            <v>0</v>
          </cell>
          <cell r="M353">
            <v>0</v>
          </cell>
          <cell r="N353">
            <v>0</v>
          </cell>
          <cell r="O353">
            <v>0</v>
          </cell>
          <cell r="P353">
            <v>0</v>
          </cell>
          <cell r="Q353">
            <v>0</v>
          </cell>
          <cell r="R353">
            <v>0</v>
          </cell>
          <cell r="S353">
            <v>120</v>
          </cell>
          <cell r="T353">
            <v>92</v>
          </cell>
          <cell r="U353">
            <v>0.37</v>
          </cell>
          <cell r="V353">
            <v>0.28999999999999998</v>
          </cell>
          <cell r="W353">
            <v>208</v>
          </cell>
          <cell r="X353">
            <v>127</v>
          </cell>
          <cell r="Y353"/>
          <cell r="Z353">
            <v>69</v>
          </cell>
          <cell r="AA353">
            <v>27.2</v>
          </cell>
          <cell r="AB353">
            <v>39.6</v>
          </cell>
          <cell r="AC353"/>
          <cell r="AD353"/>
          <cell r="AE353">
            <v>1.1100000000000001</v>
          </cell>
          <cell r="AF353">
            <v>1.25</v>
          </cell>
          <cell r="AG353"/>
          <cell r="AH353"/>
          <cell r="AI353">
            <v>12.2</v>
          </cell>
          <cell r="AJ353">
            <v>23.9</v>
          </cell>
          <cell r="AK353"/>
          <cell r="AL353">
            <v>20.8</v>
          </cell>
          <cell r="AM353">
            <v>40.200000000000003</v>
          </cell>
          <cell r="AN353">
            <v>27.7</v>
          </cell>
          <cell r="AO353"/>
          <cell r="AP353">
            <v>27.3</v>
          </cell>
          <cell r="AQ353">
            <v>39</v>
          </cell>
          <cell r="AR353">
            <v>222</v>
          </cell>
          <cell r="AS353"/>
          <cell r="AT353">
            <v>150</v>
          </cell>
          <cell r="AU353">
            <v>25</v>
          </cell>
          <cell r="AV353">
            <v>236</v>
          </cell>
          <cell r="AW353"/>
          <cell r="AX353">
            <v>66</v>
          </cell>
          <cell r="AY353">
            <v>90.45</v>
          </cell>
          <cell r="AZ353">
            <v>95.06</v>
          </cell>
          <cell r="BA353"/>
          <cell r="BB353">
            <v>87.85</v>
          </cell>
          <cell r="BC353">
            <v>82</v>
          </cell>
          <cell r="BD353">
            <v>77</v>
          </cell>
          <cell r="BE353"/>
          <cell r="BF353">
            <v>84</v>
          </cell>
          <cell r="BG353">
            <v>6.8</v>
          </cell>
          <cell r="BH353">
            <v>4</v>
          </cell>
          <cell r="BI353"/>
          <cell r="BJ353">
            <v>3.3</v>
          </cell>
        </row>
        <row r="354">
          <cell r="A354">
            <v>33683313</v>
          </cell>
          <cell r="B354">
            <v>2</v>
          </cell>
          <cell r="C354" t="str">
            <v>右半结肠癌根治+中肝切除术</v>
          </cell>
          <cell r="D354">
            <v>33683313</v>
          </cell>
          <cell r="E354">
            <v>1</v>
          </cell>
          <cell r="F354" t="str">
            <v>46</v>
          </cell>
          <cell r="G354" t="str">
            <v>1.转移性肝癌 、2.胆囊结石伴慢性胆囊炎 、3.横结肠腺癌伴肝脏转移转化化疗后术后 、4.既往化疗后骨髓抑制 、5.慢性胃炎</v>
          </cell>
          <cell r="H354">
            <v>1.5</v>
          </cell>
          <cell r="I354" t="str">
            <v>159</v>
          </cell>
          <cell r="J354" t="str">
            <v>60</v>
          </cell>
          <cell r="K354">
            <v>0</v>
          </cell>
          <cell r="L354">
            <v>0</v>
          </cell>
          <cell r="M354">
            <v>0</v>
          </cell>
          <cell r="N354">
            <v>0</v>
          </cell>
          <cell r="O354">
            <v>0</v>
          </cell>
          <cell r="P354">
            <v>0</v>
          </cell>
          <cell r="Q354">
            <v>0</v>
          </cell>
          <cell r="R354">
            <v>0</v>
          </cell>
          <cell r="S354">
            <v>148</v>
          </cell>
          <cell r="T354">
            <v>132</v>
          </cell>
          <cell r="U354">
            <v>0.46</v>
          </cell>
          <cell r="V354">
            <v>0.41</v>
          </cell>
          <cell r="W354">
            <v>206</v>
          </cell>
          <cell r="X354">
            <v>180</v>
          </cell>
          <cell r="Y354"/>
          <cell r="Z354">
            <v>105</v>
          </cell>
          <cell r="AA354">
            <v>27.3</v>
          </cell>
          <cell r="AB354">
            <v>25.4</v>
          </cell>
          <cell r="AC354"/>
          <cell r="AD354"/>
          <cell r="AE354">
            <v>0.92</v>
          </cell>
          <cell r="AF354">
            <v>0.96</v>
          </cell>
          <cell r="AG354"/>
          <cell r="AH354"/>
          <cell r="AI354">
            <v>10.5</v>
          </cell>
          <cell r="AJ354">
            <v>23.6</v>
          </cell>
          <cell r="AK354"/>
          <cell r="AL354">
            <v>44.5</v>
          </cell>
          <cell r="AM354">
            <v>42.8</v>
          </cell>
          <cell r="AN354">
            <v>36.1</v>
          </cell>
          <cell r="AO354"/>
          <cell r="AP354">
            <v>33.200000000000003</v>
          </cell>
          <cell r="AQ354">
            <v>25</v>
          </cell>
          <cell r="AR354">
            <v>2802</v>
          </cell>
          <cell r="AS354"/>
          <cell r="AT354">
            <v>1110</v>
          </cell>
          <cell r="AU354">
            <v>26</v>
          </cell>
          <cell r="AV354">
            <v>2106</v>
          </cell>
          <cell r="AW354"/>
          <cell r="AX354">
            <v>354</v>
          </cell>
          <cell r="AY354">
            <v>95.76</v>
          </cell>
          <cell r="AZ354">
            <v>103.14</v>
          </cell>
          <cell r="BA354"/>
          <cell r="BB354">
            <v>107.01</v>
          </cell>
          <cell r="BC354">
            <v>8</v>
          </cell>
          <cell r="BD354">
            <v>70</v>
          </cell>
          <cell r="BE354"/>
          <cell r="BF354">
            <v>64</v>
          </cell>
          <cell r="BG354">
            <v>6.9</v>
          </cell>
          <cell r="BH354">
            <v>5.9</v>
          </cell>
          <cell r="BI354"/>
          <cell r="BJ354">
            <v>5</v>
          </cell>
        </row>
        <row r="355">
          <cell r="A355">
            <v>3961172</v>
          </cell>
          <cell r="B355">
            <v>1</v>
          </cell>
          <cell r="C355" t="str">
            <v>中肝切除+肝静脉修补术</v>
          </cell>
          <cell r="D355">
            <v>3961172</v>
          </cell>
          <cell r="E355">
            <v>1</v>
          </cell>
          <cell r="F355" t="str">
            <v>73</v>
          </cell>
          <cell r="G355" t="str">
            <v>1、左肝细胞癌（中国肝癌分期 Ia）；2、乙型病毒性肝炎（复治）；3、慢性阻塞性肺疾病；4、血小板减少</v>
          </cell>
          <cell r="H355">
            <v>1.4</v>
          </cell>
          <cell r="I355" t="str">
            <v>162</v>
          </cell>
          <cell r="J355" t="str">
            <v>55</v>
          </cell>
          <cell r="K355">
            <v>0</v>
          </cell>
          <cell r="L355">
            <v>0</v>
          </cell>
          <cell r="M355">
            <v>1</v>
          </cell>
          <cell r="N355">
            <v>0</v>
          </cell>
          <cell r="O355">
            <v>0</v>
          </cell>
          <cell r="P355">
            <v>1</v>
          </cell>
          <cell r="Q355">
            <v>0</v>
          </cell>
          <cell r="R355">
            <v>0</v>
          </cell>
          <cell r="S355">
            <v>109</v>
          </cell>
          <cell r="T355">
            <v>97</v>
          </cell>
          <cell r="U355">
            <v>0.33</v>
          </cell>
          <cell r="V355">
            <v>0.31</v>
          </cell>
          <cell r="W355">
            <v>130</v>
          </cell>
          <cell r="X355">
            <v>147</v>
          </cell>
          <cell r="Y355"/>
          <cell r="Z355">
            <v>133</v>
          </cell>
          <cell r="AA355">
            <v>27.5</v>
          </cell>
          <cell r="AB355">
            <v>27.6</v>
          </cell>
          <cell r="AC355"/>
          <cell r="AD355">
            <v>29.8</v>
          </cell>
          <cell r="AE355">
            <v>0.97</v>
          </cell>
          <cell r="AF355">
            <v>1.0900000000000001</v>
          </cell>
          <cell r="AG355"/>
          <cell r="AH355">
            <v>1.1200000000000001</v>
          </cell>
          <cell r="AI355">
            <v>10.4</v>
          </cell>
          <cell r="AJ355">
            <v>9.9</v>
          </cell>
          <cell r="AK355"/>
          <cell r="AL355">
            <v>19.5</v>
          </cell>
          <cell r="AM355">
            <v>35</v>
          </cell>
          <cell r="AN355">
            <v>24.6</v>
          </cell>
          <cell r="AO355"/>
          <cell r="AP355">
            <v>32.6</v>
          </cell>
          <cell r="AQ355">
            <v>19</v>
          </cell>
          <cell r="AR355">
            <v>40</v>
          </cell>
          <cell r="AS355"/>
          <cell r="AT355">
            <v>33</v>
          </cell>
          <cell r="AU355">
            <v>27</v>
          </cell>
          <cell r="AV355">
            <v>58</v>
          </cell>
          <cell r="AW355"/>
          <cell r="AX355">
            <v>34</v>
          </cell>
          <cell r="AY355">
            <v>85.4</v>
          </cell>
          <cell r="AZ355">
            <v>85.4</v>
          </cell>
          <cell r="BA355"/>
          <cell r="BB355">
            <v>99.13</v>
          </cell>
          <cell r="BC355">
            <v>87</v>
          </cell>
          <cell r="BD355">
            <v>87</v>
          </cell>
          <cell r="BE355"/>
          <cell r="BF355">
            <v>72</v>
          </cell>
          <cell r="BG355">
            <v>6.4</v>
          </cell>
          <cell r="BH355">
            <v>5.2</v>
          </cell>
          <cell r="BI355"/>
          <cell r="BJ355">
            <v>3.1</v>
          </cell>
        </row>
        <row r="356">
          <cell r="A356">
            <v>19275316</v>
          </cell>
          <cell r="B356">
            <v>1</v>
          </cell>
          <cell r="C356" t="str">
            <v>右肝癌切除术+左肝癌切除术+肠粘连松解术</v>
          </cell>
          <cell r="D356">
            <v>19275316</v>
          </cell>
          <cell r="E356">
            <v>1</v>
          </cell>
          <cell r="F356" t="str">
            <v>52</v>
          </cell>
          <cell r="G356" t="str">
            <v>1.肝恶性肿瘤；2.直肠癌术后；3.膈肌占位性病变；4.肠粘连。</v>
          </cell>
          <cell r="H356">
            <v>1.4</v>
          </cell>
          <cell r="I356" t="str">
            <v>176</v>
          </cell>
          <cell r="J356" t="str">
            <v>71</v>
          </cell>
          <cell r="K356">
            <v>0</v>
          </cell>
          <cell r="L356">
            <v>0</v>
          </cell>
          <cell r="M356">
            <v>0</v>
          </cell>
          <cell r="N356">
            <v>0</v>
          </cell>
          <cell r="O356">
            <v>0</v>
          </cell>
          <cell r="P356">
            <v>0</v>
          </cell>
          <cell r="Q356">
            <v>0</v>
          </cell>
          <cell r="R356">
            <v>0</v>
          </cell>
          <cell r="S356">
            <v>127</v>
          </cell>
          <cell r="T356">
            <v>117</v>
          </cell>
          <cell r="U356">
            <v>0.39</v>
          </cell>
          <cell r="V356">
            <v>0.35</v>
          </cell>
          <cell r="W356">
            <v>203</v>
          </cell>
          <cell r="X356">
            <v>240</v>
          </cell>
          <cell r="Y356"/>
          <cell r="Z356"/>
          <cell r="AA356">
            <v>27.6</v>
          </cell>
          <cell r="AB356">
            <v>29</v>
          </cell>
          <cell r="AC356"/>
          <cell r="AD356"/>
          <cell r="AE356">
            <v>1.03</v>
          </cell>
          <cell r="AF356">
            <v>1.07</v>
          </cell>
          <cell r="AG356"/>
          <cell r="AH356"/>
          <cell r="AI356">
            <v>9</v>
          </cell>
          <cell r="AJ356">
            <v>23.7</v>
          </cell>
          <cell r="AK356"/>
          <cell r="AL356"/>
          <cell r="AM356">
            <v>46.5</v>
          </cell>
          <cell r="AN356">
            <v>39.6</v>
          </cell>
          <cell r="AO356"/>
          <cell r="AP356"/>
          <cell r="AQ356">
            <v>31</v>
          </cell>
          <cell r="AR356">
            <v>90</v>
          </cell>
          <cell r="AS356"/>
          <cell r="AT356"/>
          <cell r="AU356">
            <v>30</v>
          </cell>
          <cell r="AV356">
            <v>108</v>
          </cell>
          <cell r="AW356"/>
          <cell r="AX356"/>
          <cell r="AY356">
            <v>101.67</v>
          </cell>
          <cell r="AZ356">
            <v>101.12</v>
          </cell>
          <cell r="BA356"/>
          <cell r="BB356"/>
          <cell r="BC356">
            <v>60</v>
          </cell>
          <cell r="BD356">
            <v>61</v>
          </cell>
          <cell r="BE356"/>
          <cell r="BF356"/>
          <cell r="BG356">
            <v>5.8</v>
          </cell>
          <cell r="BH356">
            <v>2.5</v>
          </cell>
          <cell r="BI356"/>
          <cell r="BJ356"/>
        </row>
        <row r="357">
          <cell r="A357">
            <v>20040283</v>
          </cell>
          <cell r="B357">
            <v>1</v>
          </cell>
          <cell r="C357" t="str">
            <v>中肝切除+右侧肝癌局部切除+膈肌修补</v>
          </cell>
          <cell r="D357">
            <v>20040283</v>
          </cell>
          <cell r="E357">
            <v>1</v>
          </cell>
          <cell r="F357" t="str">
            <v>56</v>
          </cell>
          <cell r="G357" t="str">
            <v>肝肿瘤  酒精性肝硬化                                      ,肝细胞癌</v>
          </cell>
          <cell r="H357">
            <v>1.3</v>
          </cell>
          <cell r="I357" t="str">
            <v>170</v>
          </cell>
          <cell r="J357" t="str">
            <v>67</v>
          </cell>
          <cell r="K357">
            <v>0</v>
          </cell>
          <cell r="L357">
            <v>0</v>
          </cell>
          <cell r="M357">
            <v>0</v>
          </cell>
          <cell r="N357">
            <v>0</v>
          </cell>
          <cell r="O357">
            <v>0</v>
          </cell>
          <cell r="P357">
            <v>0</v>
          </cell>
          <cell r="Q357">
            <v>0</v>
          </cell>
          <cell r="R357">
            <v>1</v>
          </cell>
          <cell r="S357">
            <v>135</v>
          </cell>
          <cell r="T357">
            <v>133</v>
          </cell>
          <cell r="U357">
            <v>0.4</v>
          </cell>
          <cell r="V357">
            <v>0.39</v>
          </cell>
          <cell r="W357">
            <v>139</v>
          </cell>
          <cell r="X357">
            <v>115</v>
          </cell>
          <cell r="Y357"/>
          <cell r="Z357"/>
          <cell r="AA357">
            <v>26.4</v>
          </cell>
          <cell r="AB357">
            <v>32.1</v>
          </cell>
          <cell r="AC357"/>
          <cell r="AD357"/>
          <cell r="AE357">
            <v>1.03</v>
          </cell>
          <cell r="AF357">
            <v>1.1499999999999999</v>
          </cell>
          <cell r="AG357"/>
          <cell r="AH357"/>
          <cell r="AI357">
            <v>17.3</v>
          </cell>
          <cell r="AJ357">
            <v>26.8</v>
          </cell>
          <cell r="AK357"/>
          <cell r="AL357"/>
          <cell r="AM357">
            <v>42.5</v>
          </cell>
          <cell r="AN357">
            <v>39.200000000000003</v>
          </cell>
          <cell r="AO357"/>
          <cell r="AP357"/>
          <cell r="AQ357">
            <v>61</v>
          </cell>
          <cell r="AR357">
            <v>109</v>
          </cell>
          <cell r="AS357"/>
          <cell r="AT357"/>
          <cell r="AU357">
            <v>47</v>
          </cell>
          <cell r="AV357">
            <v>108</v>
          </cell>
          <cell r="AW357"/>
          <cell r="AX357"/>
          <cell r="AY357">
            <v>105.01</v>
          </cell>
          <cell r="AZ357">
            <v>98.14</v>
          </cell>
          <cell r="BA357"/>
          <cell r="BB357"/>
          <cell r="BC357">
            <v>67</v>
          </cell>
          <cell r="BD357">
            <v>79</v>
          </cell>
          <cell r="BE357"/>
          <cell r="BF357"/>
          <cell r="BG357">
            <v>3.5</v>
          </cell>
          <cell r="BH357">
            <v>4.7</v>
          </cell>
          <cell r="BI357"/>
          <cell r="BJ357"/>
        </row>
        <row r="358">
          <cell r="A358">
            <v>5301557</v>
          </cell>
          <cell r="B358">
            <v>2</v>
          </cell>
          <cell r="C358" t="str">
            <v>中肝切除,中肝静脉修补,左侧肝段切除,右侧肝段切除术</v>
          </cell>
          <cell r="D358">
            <v>5301557</v>
          </cell>
          <cell r="E358">
            <v>1</v>
          </cell>
          <cell r="F358" t="str">
            <v>32</v>
          </cell>
          <cell r="G358" t="str">
            <v>直肠中-高分化腺癌术后（pT4aN2bM0，IIIC期神经受侵MSS）肝转移（IV期）  右肝肿瘤射频消融术术后  乙肝小三阳                                    ,直肠恶性肿瘤</v>
          </cell>
          <cell r="H358">
            <v>1</v>
          </cell>
          <cell r="I358" t="str">
            <v>160</v>
          </cell>
          <cell r="J358" t="str">
            <v>59.5</v>
          </cell>
          <cell r="K358">
            <v>0</v>
          </cell>
          <cell r="L358">
            <v>0</v>
          </cell>
          <cell r="M358">
            <v>0</v>
          </cell>
          <cell r="N358">
            <v>0</v>
          </cell>
          <cell r="O358">
            <v>0</v>
          </cell>
          <cell r="P358">
            <v>1</v>
          </cell>
          <cell r="Q358">
            <v>0</v>
          </cell>
          <cell r="R358">
            <v>0</v>
          </cell>
          <cell r="S358">
            <v>127</v>
          </cell>
          <cell r="T358">
            <v>112</v>
          </cell>
          <cell r="U358">
            <v>0.4</v>
          </cell>
          <cell r="V358">
            <v>0.35</v>
          </cell>
          <cell r="W358">
            <v>135</v>
          </cell>
          <cell r="X358">
            <v>89</v>
          </cell>
          <cell r="Y358"/>
          <cell r="Z358">
            <v>75</v>
          </cell>
          <cell r="AA358">
            <v>25.2</v>
          </cell>
          <cell r="AB358">
            <v>30.2</v>
          </cell>
          <cell r="AC358"/>
          <cell r="AD358">
            <v>22.8</v>
          </cell>
          <cell r="AE358">
            <v>0.98</v>
          </cell>
          <cell r="AF358">
            <v>1</v>
          </cell>
          <cell r="AG358"/>
          <cell r="AH358">
            <v>0.97</v>
          </cell>
          <cell r="AI358">
            <v>8.8000000000000007</v>
          </cell>
          <cell r="AJ358">
            <v>14.6</v>
          </cell>
          <cell r="AK358"/>
          <cell r="AL358">
            <v>21.1</v>
          </cell>
          <cell r="AM358">
            <v>41.7</v>
          </cell>
          <cell r="AN358">
            <v>34.1</v>
          </cell>
          <cell r="AO358"/>
          <cell r="AP358">
            <v>32</v>
          </cell>
          <cell r="AQ358">
            <v>18</v>
          </cell>
          <cell r="AR358">
            <v>494</v>
          </cell>
          <cell r="AS358"/>
          <cell r="AT358">
            <v>341</v>
          </cell>
          <cell r="AU358">
            <v>22</v>
          </cell>
          <cell r="AV358">
            <v>524</v>
          </cell>
          <cell r="AW358"/>
          <cell r="AX358">
            <v>104</v>
          </cell>
          <cell r="AY358">
            <v>60.88</v>
          </cell>
          <cell r="AZ358">
            <v>84.29</v>
          </cell>
          <cell r="BA358"/>
          <cell r="BB358">
            <v>80.010000000000005</v>
          </cell>
          <cell r="BC358">
            <v>89</v>
          </cell>
          <cell r="BD358">
            <v>68</v>
          </cell>
          <cell r="BE358"/>
          <cell r="BF358">
            <v>71</v>
          </cell>
          <cell r="BG358">
            <v>7.4</v>
          </cell>
          <cell r="BH358">
            <v>4.2</v>
          </cell>
          <cell r="BI358"/>
          <cell r="BJ358">
            <v>3.8</v>
          </cell>
        </row>
        <row r="359">
          <cell r="A359">
            <v>20769370</v>
          </cell>
          <cell r="B359">
            <v>2</v>
          </cell>
          <cell r="C359" t="str">
            <v>中肝切除+右肝癌局部切除+左肝癌射频消融+中肝静脉修补+肠粘连松解术</v>
          </cell>
          <cell r="D359">
            <v>20769370</v>
          </cell>
          <cell r="E359">
            <v>1</v>
          </cell>
          <cell r="F359" t="str">
            <v>68</v>
          </cell>
          <cell r="G359" t="str">
            <v>1.肝癌术后复发 2.慢性乙肝 复治 3.肝硬化 4.高血压 5.糖尿病</v>
          </cell>
          <cell r="H359">
            <v>1</v>
          </cell>
          <cell r="I359" t="str">
            <v>167</v>
          </cell>
          <cell r="J359" t="str">
            <v>62</v>
          </cell>
          <cell r="K359">
            <v>1</v>
          </cell>
          <cell r="L359">
            <v>1</v>
          </cell>
          <cell r="M359">
            <v>0</v>
          </cell>
          <cell r="N359">
            <v>0</v>
          </cell>
          <cell r="O359">
            <v>0</v>
          </cell>
          <cell r="P359">
            <v>1</v>
          </cell>
          <cell r="Q359">
            <v>0</v>
          </cell>
          <cell r="R359">
            <v>1</v>
          </cell>
          <cell r="S359">
            <v>147</v>
          </cell>
          <cell r="T359">
            <v>122</v>
          </cell>
          <cell r="U359">
            <v>0.44</v>
          </cell>
          <cell r="V359">
            <v>0.38</v>
          </cell>
          <cell r="W359">
            <v>110</v>
          </cell>
          <cell r="X359">
            <v>82</v>
          </cell>
          <cell r="Y359"/>
          <cell r="Z359">
            <v>94</v>
          </cell>
          <cell r="AA359">
            <v>26.1</v>
          </cell>
          <cell r="AB359">
            <v>28.6</v>
          </cell>
          <cell r="AC359"/>
          <cell r="AD359"/>
          <cell r="AE359">
            <v>0.99</v>
          </cell>
          <cell r="AF359">
            <v>1.31</v>
          </cell>
          <cell r="AG359"/>
          <cell r="AH359"/>
          <cell r="AI359">
            <v>19.5</v>
          </cell>
          <cell r="AJ359">
            <v>43.6</v>
          </cell>
          <cell r="AK359"/>
          <cell r="AL359">
            <v>44.1</v>
          </cell>
          <cell r="AM359">
            <v>46.7</v>
          </cell>
          <cell r="AN359">
            <v>36.6</v>
          </cell>
          <cell r="AO359"/>
          <cell r="AP359">
            <v>30.6</v>
          </cell>
          <cell r="AQ359">
            <v>29</v>
          </cell>
          <cell r="AR359">
            <v>902</v>
          </cell>
          <cell r="AS359"/>
          <cell r="AT359">
            <v>364</v>
          </cell>
          <cell r="AU359">
            <v>24</v>
          </cell>
          <cell r="AV359">
            <v>327</v>
          </cell>
          <cell r="AW359"/>
          <cell r="AX359">
            <v>66</v>
          </cell>
          <cell r="AY359">
            <v>64.61</v>
          </cell>
          <cell r="AZ359">
            <v>69.42</v>
          </cell>
          <cell r="BA359"/>
          <cell r="BB359">
            <v>76.95</v>
          </cell>
          <cell r="BC359">
            <v>104</v>
          </cell>
          <cell r="BD359">
            <v>98</v>
          </cell>
          <cell r="BE359"/>
          <cell r="BF359">
            <v>90</v>
          </cell>
          <cell r="BG359">
            <v>5.8</v>
          </cell>
          <cell r="BH359">
            <v>7.5</v>
          </cell>
          <cell r="BI359"/>
          <cell r="BJ359">
            <v>3.2</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于7.24英文版收集麻醉记录单信息+最后整理最全面"/>
    </sheetNames>
    <sheetDataSet>
      <sheetData sheetId="0" refreshError="1">
        <row r="1">
          <cell r="J1" t="str">
            <v>ID</v>
          </cell>
          <cell r="K1" t="str">
            <v>gender</v>
          </cell>
          <cell r="L1" t="str">
            <v>age</v>
          </cell>
          <cell r="M1" t="str">
            <v>diagnosis</v>
          </cell>
          <cell r="N1" t="str">
            <v>Maximum diameter of liver occupation</v>
          </cell>
          <cell r="O1" t="str">
            <v>Height(cm)</v>
          </cell>
          <cell r="P1" t="str">
            <v>Weight(Kg)</v>
          </cell>
          <cell r="Q1" t="str">
            <v>Hypertension</v>
          </cell>
          <cell r="R1" t="str">
            <v>diabetes</v>
          </cell>
          <cell r="S1" t="str">
            <v>COPD</v>
          </cell>
          <cell r="T1" t="str">
            <v>CHD(Coronary heart disease)</v>
          </cell>
          <cell r="U1" t="str">
            <v>Stroke</v>
          </cell>
          <cell r="V1" t="str">
            <v>HBV</v>
          </cell>
          <cell r="W1" t="str">
            <v>HCV</v>
          </cell>
          <cell r="X1" t="str">
            <v>Liver cirrhosis</v>
          </cell>
          <cell r="Y1" t="str">
            <v>Hb</v>
          </cell>
          <cell r="Z1">
            <v>1</v>
          </cell>
          <cell r="AA1" t="str">
            <v>HCT</v>
          </cell>
          <cell r="AB1">
            <v>1</v>
          </cell>
          <cell r="AC1" t="str">
            <v>PLT</v>
          </cell>
          <cell r="AD1">
            <v>1</v>
          </cell>
          <cell r="AE1">
            <v>2</v>
          </cell>
          <cell r="AF1">
            <v>3</v>
          </cell>
          <cell r="AG1" t="str">
            <v>APTT（24.8-33.8）</v>
          </cell>
          <cell r="AH1">
            <v>1</v>
          </cell>
          <cell r="AI1">
            <v>2</v>
          </cell>
          <cell r="AJ1">
            <v>3</v>
          </cell>
          <cell r="AK1" t="str">
            <v>INR（.88-1.15）</v>
          </cell>
          <cell r="AL1">
            <v>1</v>
          </cell>
          <cell r="AM1">
            <v>2</v>
          </cell>
          <cell r="AN1">
            <v>3</v>
          </cell>
          <cell r="AO1" t="str">
            <v>TBIL（5-28）</v>
          </cell>
          <cell r="AP1">
            <v>1</v>
          </cell>
          <cell r="AQ1">
            <v>2</v>
          </cell>
          <cell r="AR1">
            <v>3</v>
          </cell>
          <cell r="AS1" t="str">
            <v>ALB（4-55）</v>
          </cell>
          <cell r="AT1">
            <v>1</v>
          </cell>
          <cell r="AU1">
            <v>2</v>
          </cell>
          <cell r="AV1">
            <v>3</v>
          </cell>
          <cell r="AW1" t="str">
            <v>ALT(&lt;5)</v>
          </cell>
          <cell r="AX1">
            <v>1</v>
          </cell>
          <cell r="AY1">
            <v>2</v>
          </cell>
          <cell r="AZ1">
            <v>3</v>
          </cell>
          <cell r="BA1" t="str">
            <v>AST(&lt;4)</v>
          </cell>
          <cell r="BB1">
            <v>1</v>
          </cell>
          <cell r="BC1">
            <v>2</v>
          </cell>
          <cell r="BD1">
            <v>3</v>
          </cell>
          <cell r="BE1" t="str">
            <v>eGFR</v>
          </cell>
          <cell r="BF1">
            <v>1</v>
          </cell>
          <cell r="BG1">
            <v>2</v>
          </cell>
          <cell r="BH1">
            <v>3</v>
          </cell>
          <cell r="BI1" t="str">
            <v>Cr(68-18)</v>
          </cell>
          <cell r="BJ1">
            <v>1</v>
          </cell>
          <cell r="BK1">
            <v>2</v>
          </cell>
          <cell r="BL1">
            <v>3</v>
          </cell>
          <cell r="BM1" t="str">
            <v>BUN（3.1-8.）</v>
          </cell>
          <cell r="BN1">
            <v>1</v>
          </cell>
          <cell r="BO1">
            <v>2</v>
          </cell>
          <cell r="BP1">
            <v>3</v>
          </cell>
          <cell r="BQ1" t="str">
            <v>ASA</v>
          </cell>
          <cell r="BR1" t="str">
            <v>ASA分级</v>
          </cell>
          <cell r="BS1" t="str">
            <v>白蛋白</v>
          </cell>
          <cell r="BT1" t="str">
            <v>红细胞</v>
          </cell>
          <cell r="BU1" t="str">
            <v>FFP</v>
          </cell>
          <cell r="BV1" t="str">
            <v>血小板</v>
          </cell>
          <cell r="BW1" t="str">
            <v>晶体</v>
          </cell>
          <cell r="BX1" t="str">
            <v>胶体</v>
          </cell>
          <cell r="BY1" t="str">
            <v>尿量</v>
          </cell>
          <cell r="BZ1" t="str">
            <v>去甲使用</v>
          </cell>
          <cell r="CA1" t="str">
            <v>阻断次数</v>
          </cell>
          <cell r="CB1" t="str">
            <v>阻断时间</v>
          </cell>
          <cell r="CC1" t="str">
            <v>手术时间（h.min）</v>
          </cell>
          <cell r="CD1" t="str">
            <v>手术时间（）</v>
          </cell>
          <cell r="CE1" t="str">
            <v>手术时间（分钟数部分）</v>
          </cell>
          <cell r="CF1" t="str">
            <v>手术时间/min</v>
          </cell>
          <cell r="CG1" t="str">
            <v>Blood loss volume</v>
          </cell>
          <cell r="CH1" t="str">
            <v>The amount of albumin lost</v>
          </cell>
          <cell r="CI1" t="str">
            <v>Pleural effusion</v>
          </cell>
          <cell r="CJ1" t="str">
            <v>Pulmonary atelectasis</v>
          </cell>
          <cell r="CK1" t="str">
            <v>Pulmonary infection</v>
          </cell>
        </row>
        <row r="2">
          <cell r="J2">
            <v>17084974</v>
          </cell>
          <cell r="K2">
            <v>1</v>
          </cell>
          <cell r="L2">
            <v>56</v>
          </cell>
          <cell r="M2" t="str">
            <v>肝脏胆管细胞癌伴肝总动脉旁淋巴结转移术后(ⅣA期）  肝萎缩                                      ,胆囊恶性肿瘤</v>
          </cell>
          <cell r="N2" t="str">
            <v>/</v>
          </cell>
          <cell r="O2">
            <v>158</v>
          </cell>
          <cell r="P2">
            <v>57</v>
          </cell>
          <cell r="Q2">
            <v>0</v>
          </cell>
          <cell r="R2">
            <v>0</v>
          </cell>
          <cell r="S2">
            <v>0</v>
          </cell>
          <cell r="T2">
            <v>0</v>
          </cell>
          <cell r="U2">
            <v>0</v>
          </cell>
          <cell r="V2">
            <v>0</v>
          </cell>
          <cell r="W2">
            <v>0</v>
          </cell>
          <cell r="X2">
            <v>0</v>
          </cell>
          <cell r="Y2">
            <v>151</v>
          </cell>
          <cell r="Z2">
            <v>121</v>
          </cell>
          <cell r="AA2">
            <v>0.43</v>
          </cell>
          <cell r="AB2">
            <v>0.39</v>
          </cell>
          <cell r="AC2">
            <v>157</v>
          </cell>
          <cell r="AD2">
            <v>39</v>
          </cell>
          <cell r="AG2">
            <v>27.4</v>
          </cell>
          <cell r="AH2">
            <v>26.8</v>
          </cell>
          <cell r="AK2">
            <v>1</v>
          </cell>
          <cell r="AL2">
            <v>1.1399999999999999</v>
          </cell>
          <cell r="AO2">
            <v>9.9</v>
          </cell>
          <cell r="AP2">
            <v>13.2</v>
          </cell>
          <cell r="AS2">
            <v>48</v>
          </cell>
          <cell r="AT2">
            <v>31.4</v>
          </cell>
          <cell r="AW2">
            <v>43</v>
          </cell>
          <cell r="AX2">
            <v>33</v>
          </cell>
          <cell r="BA2">
            <v>39</v>
          </cell>
          <cell r="BB2">
            <v>263</v>
          </cell>
          <cell r="BE2">
            <v>96.9</v>
          </cell>
          <cell r="BF2">
            <v>92.96</v>
          </cell>
          <cell r="BI2">
            <v>86</v>
          </cell>
          <cell r="BJ2">
            <v>89</v>
          </cell>
          <cell r="BM2">
            <v>4.8</v>
          </cell>
          <cell r="BN2">
            <v>4.5</v>
          </cell>
          <cell r="BQ2">
            <v>2</v>
          </cell>
          <cell r="CI2">
            <v>0</v>
          </cell>
          <cell r="CJ2">
            <v>0</v>
          </cell>
          <cell r="CK2">
            <v>0</v>
          </cell>
        </row>
        <row r="3">
          <cell r="J3">
            <v>17766860</v>
          </cell>
          <cell r="K3">
            <v>2</v>
          </cell>
          <cell r="L3">
            <v>51</v>
          </cell>
          <cell r="M3" t="str">
            <v>肝胆管结石伴(慢性)胆管炎                                        ,肝胆管结石伴(慢性)胆囊炎</v>
          </cell>
          <cell r="N3" t="str">
            <v>/</v>
          </cell>
          <cell r="O3">
            <v>153</v>
          </cell>
          <cell r="P3">
            <v>59</v>
          </cell>
          <cell r="Q3">
            <v>0</v>
          </cell>
          <cell r="R3">
            <v>0</v>
          </cell>
          <cell r="S3">
            <v>0</v>
          </cell>
          <cell r="T3">
            <v>0</v>
          </cell>
          <cell r="U3">
            <v>0</v>
          </cell>
          <cell r="V3">
            <v>0</v>
          </cell>
          <cell r="W3">
            <v>0</v>
          </cell>
          <cell r="X3">
            <v>0</v>
          </cell>
          <cell r="Y3">
            <v>126</v>
          </cell>
          <cell r="Z3">
            <v>115</v>
          </cell>
          <cell r="AA3">
            <v>0.38</v>
          </cell>
          <cell r="AB3">
            <v>0.36</v>
          </cell>
          <cell r="AC3">
            <v>159</v>
          </cell>
          <cell r="AD3">
            <v>119</v>
          </cell>
          <cell r="AF3">
            <v>119</v>
          </cell>
          <cell r="AG3">
            <v>25.4</v>
          </cell>
          <cell r="AK3">
            <v>0.96</v>
          </cell>
          <cell r="AO3">
            <v>9.4</v>
          </cell>
          <cell r="AP3">
            <v>16.3</v>
          </cell>
          <cell r="AR3">
            <v>0.8</v>
          </cell>
          <cell r="AS3">
            <v>43.4</v>
          </cell>
          <cell r="AT3">
            <v>35.299999999999997</v>
          </cell>
          <cell r="AV3">
            <v>27.4</v>
          </cell>
          <cell r="AW3">
            <v>13</v>
          </cell>
          <cell r="AX3">
            <v>334</v>
          </cell>
          <cell r="AZ3">
            <v>17</v>
          </cell>
          <cell r="BA3">
            <v>17</v>
          </cell>
          <cell r="BB3">
            <v>333</v>
          </cell>
          <cell r="BD3">
            <v>82</v>
          </cell>
          <cell r="BE3">
            <v>16.21</v>
          </cell>
          <cell r="BF3">
            <v>114.19</v>
          </cell>
          <cell r="BH3">
            <v>12.93</v>
          </cell>
          <cell r="BI3">
            <v>62</v>
          </cell>
          <cell r="BJ3">
            <v>5</v>
          </cell>
          <cell r="BL3">
            <v>42</v>
          </cell>
          <cell r="BM3">
            <v>5.0999999999999996</v>
          </cell>
          <cell r="BN3">
            <v>2</v>
          </cell>
          <cell r="BP3">
            <v>1.8</v>
          </cell>
          <cell r="BQ3">
            <v>2</v>
          </cell>
          <cell r="CI3">
            <v>0</v>
          </cell>
          <cell r="CJ3">
            <v>0</v>
          </cell>
          <cell r="CK3">
            <v>0</v>
          </cell>
        </row>
        <row r="4">
          <cell r="J4">
            <v>18293930</v>
          </cell>
          <cell r="K4">
            <v>1</v>
          </cell>
          <cell r="L4">
            <v>43</v>
          </cell>
          <cell r="M4" t="str">
            <v>肝癌术后复发  肝硬化  慢性乙肝（复诊）                                    ,肝细胞癌</v>
          </cell>
          <cell r="N4">
            <v>6</v>
          </cell>
          <cell r="O4">
            <v>170</v>
          </cell>
          <cell r="P4">
            <v>87.5</v>
          </cell>
          <cell r="Q4">
            <v>0</v>
          </cell>
          <cell r="R4">
            <v>0</v>
          </cell>
          <cell r="S4">
            <v>0</v>
          </cell>
          <cell r="T4">
            <v>0</v>
          </cell>
          <cell r="U4">
            <v>0</v>
          </cell>
          <cell r="V4">
            <v>1</v>
          </cell>
          <cell r="W4">
            <v>0</v>
          </cell>
          <cell r="X4">
            <v>1</v>
          </cell>
          <cell r="Y4">
            <v>148</v>
          </cell>
          <cell r="Z4">
            <v>136</v>
          </cell>
          <cell r="AA4">
            <v>0.43</v>
          </cell>
          <cell r="AB4">
            <v>0.4</v>
          </cell>
          <cell r="AC4">
            <v>87</v>
          </cell>
          <cell r="AD4">
            <v>12</v>
          </cell>
          <cell r="AF4">
            <v>75</v>
          </cell>
          <cell r="AG4">
            <v>27.3</v>
          </cell>
          <cell r="AK4">
            <v>1.4</v>
          </cell>
          <cell r="AO4">
            <v>14.4</v>
          </cell>
          <cell r="AP4">
            <v>28.9</v>
          </cell>
          <cell r="AR4">
            <v>21.2</v>
          </cell>
          <cell r="AS4">
            <v>41.5</v>
          </cell>
          <cell r="AT4">
            <v>32.200000000000003</v>
          </cell>
          <cell r="AV4">
            <v>33.5</v>
          </cell>
          <cell r="AW4">
            <v>29</v>
          </cell>
          <cell r="AX4">
            <v>1628</v>
          </cell>
          <cell r="AZ4">
            <v>1</v>
          </cell>
          <cell r="BA4">
            <v>31</v>
          </cell>
          <cell r="BB4">
            <v>2572</v>
          </cell>
          <cell r="BD4">
            <v>359</v>
          </cell>
          <cell r="BE4">
            <v>93.3</v>
          </cell>
          <cell r="BF4">
            <v>64.510000000000005</v>
          </cell>
          <cell r="BH4">
            <v>1.53</v>
          </cell>
          <cell r="BI4">
            <v>82</v>
          </cell>
          <cell r="BJ4">
            <v>111</v>
          </cell>
          <cell r="BL4">
            <v>72</v>
          </cell>
          <cell r="BM4">
            <v>4.8</v>
          </cell>
          <cell r="BN4">
            <v>5.3</v>
          </cell>
          <cell r="BP4">
            <v>3.7</v>
          </cell>
          <cell r="BQ4">
            <v>2</v>
          </cell>
          <cell r="CI4">
            <v>1</v>
          </cell>
          <cell r="CJ4">
            <v>0</v>
          </cell>
          <cell r="CK4">
            <v>0</v>
          </cell>
        </row>
        <row r="5">
          <cell r="J5">
            <v>9863995</v>
          </cell>
          <cell r="K5">
            <v>1</v>
          </cell>
          <cell r="L5">
            <v>54</v>
          </cell>
          <cell r="M5" t="str">
            <v>肝细胞癌                                        ,肝细胞癌NOS(C22.0)</v>
          </cell>
          <cell r="N5">
            <v>2</v>
          </cell>
          <cell r="O5">
            <v>168</v>
          </cell>
          <cell r="P5">
            <v>65</v>
          </cell>
          <cell r="Q5">
            <v>0</v>
          </cell>
          <cell r="R5">
            <v>0</v>
          </cell>
          <cell r="S5">
            <v>0</v>
          </cell>
          <cell r="T5">
            <v>0</v>
          </cell>
          <cell r="U5">
            <v>0</v>
          </cell>
          <cell r="V5">
            <v>0</v>
          </cell>
          <cell r="W5">
            <v>0</v>
          </cell>
          <cell r="X5">
            <v>0</v>
          </cell>
          <cell r="Y5">
            <v>156</v>
          </cell>
          <cell r="Z5">
            <v>99</v>
          </cell>
          <cell r="AA5">
            <v>0.48</v>
          </cell>
          <cell r="AB5">
            <v>0.3</v>
          </cell>
          <cell r="AC5">
            <v>113</v>
          </cell>
          <cell r="AD5">
            <v>83</v>
          </cell>
          <cell r="AG5">
            <v>28.6</v>
          </cell>
          <cell r="AH5">
            <v>29.1</v>
          </cell>
          <cell r="AK5">
            <v>1.6</v>
          </cell>
          <cell r="AL5">
            <v>1.24</v>
          </cell>
          <cell r="AO5">
            <v>17.600000000000001</v>
          </cell>
          <cell r="AP5">
            <v>2.8</v>
          </cell>
          <cell r="AS5">
            <v>46.4</v>
          </cell>
          <cell r="AT5">
            <v>3.8</v>
          </cell>
          <cell r="AW5">
            <v>58</v>
          </cell>
          <cell r="AX5">
            <v>163</v>
          </cell>
          <cell r="BA5">
            <v>5</v>
          </cell>
          <cell r="BB5">
            <v>179</v>
          </cell>
          <cell r="BE5">
            <v>114.8</v>
          </cell>
          <cell r="BF5">
            <v>138.38999999999999</v>
          </cell>
          <cell r="BI5">
            <v>72</v>
          </cell>
          <cell r="BJ5">
            <v>45</v>
          </cell>
          <cell r="BM5">
            <v>4.9000000000000004</v>
          </cell>
          <cell r="BN5">
            <v>2.2000000000000002</v>
          </cell>
          <cell r="BQ5">
            <v>2</v>
          </cell>
          <cell r="CI5">
            <v>0</v>
          </cell>
          <cell r="CJ5">
            <v>0</v>
          </cell>
          <cell r="CK5">
            <v>0</v>
          </cell>
        </row>
        <row r="6">
          <cell r="J6">
            <v>18337531</v>
          </cell>
          <cell r="K6">
            <v>1</v>
          </cell>
          <cell r="L6">
            <v>60</v>
          </cell>
          <cell r="M6" t="str">
            <v>肝细胞癌                                        ,肝占位性病变</v>
          </cell>
          <cell r="N6">
            <v>3</v>
          </cell>
          <cell r="O6">
            <v>165</v>
          </cell>
          <cell r="P6">
            <v>77</v>
          </cell>
          <cell r="Q6">
            <v>0</v>
          </cell>
          <cell r="R6">
            <v>0</v>
          </cell>
          <cell r="S6">
            <v>0</v>
          </cell>
          <cell r="T6">
            <v>0</v>
          </cell>
          <cell r="U6">
            <v>0</v>
          </cell>
          <cell r="V6">
            <v>0</v>
          </cell>
          <cell r="W6">
            <v>0</v>
          </cell>
          <cell r="X6">
            <v>0</v>
          </cell>
          <cell r="Y6">
            <v>132</v>
          </cell>
          <cell r="Z6">
            <v>112</v>
          </cell>
          <cell r="AA6">
            <v>0.39</v>
          </cell>
          <cell r="AB6">
            <v>0.34</v>
          </cell>
          <cell r="AC6">
            <v>172</v>
          </cell>
          <cell r="AD6">
            <v>164</v>
          </cell>
          <cell r="AF6">
            <v>137</v>
          </cell>
          <cell r="AG6">
            <v>23.9</v>
          </cell>
          <cell r="AK6">
            <v>0.94</v>
          </cell>
          <cell r="AO6">
            <v>7.5</v>
          </cell>
          <cell r="AP6">
            <v>1.7</v>
          </cell>
          <cell r="AR6">
            <v>14</v>
          </cell>
          <cell r="AS6">
            <v>39.9</v>
          </cell>
          <cell r="AT6">
            <v>3.1</v>
          </cell>
          <cell r="AV6">
            <v>34.200000000000003</v>
          </cell>
          <cell r="AW6">
            <v>18</v>
          </cell>
          <cell r="AX6">
            <v>656</v>
          </cell>
          <cell r="AZ6">
            <v>754</v>
          </cell>
          <cell r="BA6">
            <v>14</v>
          </cell>
          <cell r="BB6">
            <v>493</v>
          </cell>
          <cell r="BD6">
            <v>127</v>
          </cell>
          <cell r="BE6">
            <v>97.11</v>
          </cell>
          <cell r="BF6">
            <v>1.58</v>
          </cell>
          <cell r="BH6">
            <v>19.23</v>
          </cell>
          <cell r="BI6">
            <v>81</v>
          </cell>
          <cell r="BJ6">
            <v>77</v>
          </cell>
          <cell r="BL6">
            <v>63</v>
          </cell>
          <cell r="BM6">
            <v>5</v>
          </cell>
          <cell r="BN6">
            <v>4.3</v>
          </cell>
          <cell r="BP6">
            <v>3.3</v>
          </cell>
          <cell r="BQ6">
            <v>2</v>
          </cell>
          <cell r="CI6">
            <v>0</v>
          </cell>
          <cell r="CJ6">
            <v>0</v>
          </cell>
          <cell r="CK6">
            <v>0</v>
          </cell>
        </row>
        <row r="7">
          <cell r="J7">
            <v>18210576</v>
          </cell>
          <cell r="K7">
            <v>1</v>
          </cell>
          <cell r="L7">
            <v>59</v>
          </cell>
          <cell r="M7" t="str">
            <v>肝细胞癌  肺部感染                                      ,肝占位性病变</v>
          </cell>
          <cell r="N7">
            <v>7</v>
          </cell>
          <cell r="O7">
            <v>156</v>
          </cell>
          <cell r="P7">
            <v>53</v>
          </cell>
          <cell r="Q7">
            <v>0</v>
          </cell>
          <cell r="R7">
            <v>0</v>
          </cell>
          <cell r="S7">
            <v>0</v>
          </cell>
          <cell r="T7">
            <v>0</v>
          </cell>
          <cell r="U7">
            <v>0</v>
          </cell>
          <cell r="V7">
            <v>1</v>
          </cell>
          <cell r="W7">
            <v>0</v>
          </cell>
          <cell r="X7">
            <v>0</v>
          </cell>
          <cell r="Y7">
            <v>126</v>
          </cell>
          <cell r="Z7">
            <v>114</v>
          </cell>
          <cell r="AA7">
            <v>0.39</v>
          </cell>
          <cell r="AB7">
            <v>0.35</v>
          </cell>
          <cell r="AC7">
            <v>17</v>
          </cell>
          <cell r="AD7">
            <v>75</v>
          </cell>
          <cell r="AF7">
            <v>72</v>
          </cell>
          <cell r="AG7">
            <v>22.5</v>
          </cell>
          <cell r="AK7">
            <v>0.91</v>
          </cell>
          <cell r="AO7">
            <v>14.9</v>
          </cell>
          <cell r="AP7">
            <v>3.9</v>
          </cell>
          <cell r="AR7">
            <v>18.7</v>
          </cell>
          <cell r="AS7">
            <v>444.3</v>
          </cell>
          <cell r="AT7">
            <v>32</v>
          </cell>
          <cell r="AV7">
            <v>32.9</v>
          </cell>
          <cell r="AW7">
            <v>13</v>
          </cell>
          <cell r="AX7">
            <v>91</v>
          </cell>
          <cell r="AZ7">
            <v>45</v>
          </cell>
          <cell r="BA7">
            <v>2</v>
          </cell>
          <cell r="BB7">
            <v>1176</v>
          </cell>
          <cell r="BD7">
            <v>146</v>
          </cell>
          <cell r="BE7">
            <v>96.62</v>
          </cell>
          <cell r="BF7">
            <v>15.9</v>
          </cell>
          <cell r="BH7">
            <v>17.95</v>
          </cell>
          <cell r="BI7">
            <v>64</v>
          </cell>
          <cell r="BJ7">
            <v>53</v>
          </cell>
          <cell r="BL7">
            <v>5</v>
          </cell>
          <cell r="BM7">
            <v>5.8</v>
          </cell>
          <cell r="BN7">
            <v>4.8</v>
          </cell>
          <cell r="BP7">
            <v>4.4000000000000004</v>
          </cell>
          <cell r="BQ7">
            <v>2</v>
          </cell>
          <cell r="CI7">
            <v>0</v>
          </cell>
          <cell r="CJ7">
            <v>0</v>
          </cell>
          <cell r="CK7">
            <v>0</v>
          </cell>
        </row>
        <row r="8">
          <cell r="J8">
            <v>18341158</v>
          </cell>
          <cell r="K8">
            <v>2</v>
          </cell>
          <cell r="L8">
            <v>49</v>
          </cell>
          <cell r="M8" t="str">
            <v>梗阻性黄疸  肝内外胆管结石伴胆管炎  急性胰腺炎  肝功能异常  凝血功能异常  轻度贫血  肝囊肿  胃肠功能紊乱  肺部感染                        ,急性胰腺炎</v>
          </cell>
          <cell r="N8" t="str">
            <v>/</v>
          </cell>
          <cell r="O8">
            <v>155</v>
          </cell>
          <cell r="P8">
            <v>52</v>
          </cell>
          <cell r="Q8">
            <v>0</v>
          </cell>
          <cell r="R8">
            <v>0</v>
          </cell>
          <cell r="S8">
            <v>0</v>
          </cell>
          <cell r="T8">
            <v>0</v>
          </cell>
          <cell r="U8">
            <v>0</v>
          </cell>
          <cell r="V8">
            <v>0</v>
          </cell>
          <cell r="W8">
            <v>0</v>
          </cell>
          <cell r="X8">
            <v>0</v>
          </cell>
          <cell r="Y8">
            <v>152</v>
          </cell>
          <cell r="Z8">
            <v>137</v>
          </cell>
          <cell r="AA8">
            <v>0.44</v>
          </cell>
          <cell r="AB8">
            <v>0.4</v>
          </cell>
          <cell r="AC8">
            <v>211</v>
          </cell>
          <cell r="AD8">
            <v>199</v>
          </cell>
          <cell r="AF8">
            <v>179</v>
          </cell>
          <cell r="AG8">
            <v>27</v>
          </cell>
          <cell r="AH8">
            <v>25.7</v>
          </cell>
          <cell r="AJ8">
            <v>27.1</v>
          </cell>
          <cell r="AK8">
            <v>1.1000000000000001</v>
          </cell>
          <cell r="AL8">
            <v>1.1200000000000001</v>
          </cell>
          <cell r="AN8">
            <v>1.9</v>
          </cell>
          <cell r="AO8">
            <v>8</v>
          </cell>
          <cell r="AP8">
            <v>9.6999999999999993</v>
          </cell>
          <cell r="AR8">
            <v>25.4</v>
          </cell>
          <cell r="AS8">
            <v>44.9</v>
          </cell>
          <cell r="AT8">
            <v>41.8</v>
          </cell>
          <cell r="AV8">
            <v>39.799999999999997</v>
          </cell>
          <cell r="AW8">
            <v>3</v>
          </cell>
          <cell r="AX8">
            <v>57</v>
          </cell>
          <cell r="AZ8">
            <v>14</v>
          </cell>
          <cell r="BA8">
            <v>23</v>
          </cell>
          <cell r="BB8">
            <v>49</v>
          </cell>
          <cell r="BD8">
            <v>51</v>
          </cell>
          <cell r="BE8">
            <v>94.22</v>
          </cell>
          <cell r="BF8">
            <v>18.149999999999999</v>
          </cell>
          <cell r="BH8">
            <v>94.22</v>
          </cell>
          <cell r="BI8">
            <v>86</v>
          </cell>
          <cell r="BJ8">
            <v>74</v>
          </cell>
          <cell r="BL8">
            <v>87</v>
          </cell>
          <cell r="BM8">
            <v>4.9000000000000004</v>
          </cell>
          <cell r="BN8">
            <v>2.8</v>
          </cell>
          <cell r="BP8">
            <v>2.2000000000000002</v>
          </cell>
          <cell r="CI8">
            <v>0</v>
          </cell>
          <cell r="CJ8">
            <v>0</v>
          </cell>
          <cell r="CK8">
            <v>0</v>
          </cell>
        </row>
        <row r="9">
          <cell r="J9">
            <v>17164452</v>
          </cell>
          <cell r="K9">
            <v>2</v>
          </cell>
          <cell r="L9">
            <v>51</v>
          </cell>
          <cell r="M9" t="str">
            <v>肝细胞癌  肝硬化  慢性活动性乙型肝炎(复治)                                    ,肝细胞癌NOS(C22.0)</v>
          </cell>
          <cell r="N9">
            <v>3</v>
          </cell>
          <cell r="O9">
            <v>158</v>
          </cell>
          <cell r="P9">
            <v>37</v>
          </cell>
          <cell r="Q9">
            <v>0</v>
          </cell>
          <cell r="R9">
            <v>0</v>
          </cell>
          <cell r="S9">
            <v>0</v>
          </cell>
          <cell r="T9">
            <v>0</v>
          </cell>
          <cell r="U9">
            <v>0</v>
          </cell>
          <cell r="V9">
            <v>1</v>
          </cell>
          <cell r="W9">
            <v>0</v>
          </cell>
          <cell r="X9">
            <v>1</v>
          </cell>
          <cell r="Y9">
            <v>175</v>
          </cell>
          <cell r="Z9">
            <v>13</v>
          </cell>
          <cell r="AA9">
            <v>0.52</v>
          </cell>
          <cell r="AB9">
            <v>0.4</v>
          </cell>
          <cell r="AC9">
            <v>26</v>
          </cell>
          <cell r="AD9">
            <v>194</v>
          </cell>
          <cell r="AF9">
            <v>156</v>
          </cell>
          <cell r="AG9">
            <v>28.1</v>
          </cell>
          <cell r="AH9">
            <v>23.7</v>
          </cell>
          <cell r="AJ9">
            <v>24.1</v>
          </cell>
          <cell r="AK9">
            <v>0.93</v>
          </cell>
          <cell r="AL9">
            <v>0.97</v>
          </cell>
          <cell r="AN9">
            <v>1.8</v>
          </cell>
          <cell r="AO9">
            <v>13.3</v>
          </cell>
          <cell r="AP9">
            <v>12.2</v>
          </cell>
          <cell r="AR9">
            <v>27.3</v>
          </cell>
          <cell r="AS9">
            <v>47.2</v>
          </cell>
          <cell r="AT9">
            <v>33.700000000000003</v>
          </cell>
          <cell r="AV9">
            <v>33.6</v>
          </cell>
          <cell r="AW9">
            <v>54</v>
          </cell>
          <cell r="AX9">
            <v>1257</v>
          </cell>
          <cell r="AZ9">
            <v>639</v>
          </cell>
          <cell r="BA9">
            <v>25</v>
          </cell>
          <cell r="BB9">
            <v>1177</v>
          </cell>
          <cell r="BD9">
            <v>133</v>
          </cell>
          <cell r="BE9">
            <v>1.44</v>
          </cell>
          <cell r="BF9">
            <v>93.58</v>
          </cell>
          <cell r="BH9">
            <v>17.149999999999999</v>
          </cell>
          <cell r="BI9">
            <v>83</v>
          </cell>
          <cell r="BJ9">
            <v>88</v>
          </cell>
          <cell r="BL9">
            <v>77</v>
          </cell>
          <cell r="BM9">
            <v>4.5999999999999996</v>
          </cell>
          <cell r="BN9">
            <v>4.4000000000000004</v>
          </cell>
          <cell r="BP9">
            <v>4.0999999999999996</v>
          </cell>
          <cell r="BQ9">
            <v>2</v>
          </cell>
          <cell r="CI9">
            <v>0</v>
          </cell>
          <cell r="CJ9">
            <v>0</v>
          </cell>
          <cell r="CK9">
            <v>0</v>
          </cell>
        </row>
        <row r="10">
          <cell r="J10">
            <v>18487688</v>
          </cell>
          <cell r="K10">
            <v>2</v>
          </cell>
          <cell r="L10">
            <v>52</v>
          </cell>
          <cell r="M10" t="str">
            <v>,肝胆管结石</v>
          </cell>
          <cell r="N10" t="str">
            <v>/</v>
          </cell>
          <cell r="O10">
            <v>150</v>
          </cell>
          <cell r="P10">
            <v>49</v>
          </cell>
          <cell r="Q10">
            <v>0</v>
          </cell>
          <cell r="R10">
            <v>0</v>
          </cell>
          <cell r="S10">
            <v>0</v>
          </cell>
          <cell r="T10">
            <v>0</v>
          </cell>
          <cell r="U10">
            <v>0</v>
          </cell>
          <cell r="V10">
            <v>0</v>
          </cell>
          <cell r="W10">
            <v>0</v>
          </cell>
          <cell r="X10">
            <v>0</v>
          </cell>
          <cell r="Y10">
            <v>149</v>
          </cell>
          <cell r="Z10">
            <v>126</v>
          </cell>
          <cell r="AA10">
            <v>0.44</v>
          </cell>
          <cell r="AB10">
            <v>0.38</v>
          </cell>
          <cell r="AC10">
            <v>115</v>
          </cell>
          <cell r="AD10">
            <v>125</v>
          </cell>
          <cell r="AG10">
            <v>25.3</v>
          </cell>
          <cell r="AH10">
            <v>28.8</v>
          </cell>
          <cell r="AK10">
            <v>0.99</v>
          </cell>
          <cell r="AL10">
            <v>1.1200000000000001</v>
          </cell>
          <cell r="AO10">
            <v>14.7</v>
          </cell>
          <cell r="AP10">
            <v>9.4</v>
          </cell>
          <cell r="AS10">
            <v>48.7</v>
          </cell>
          <cell r="AT10">
            <v>27.9</v>
          </cell>
          <cell r="AW10">
            <v>3</v>
          </cell>
          <cell r="AX10">
            <v>239</v>
          </cell>
          <cell r="BA10">
            <v>28</v>
          </cell>
          <cell r="BB10">
            <v>322</v>
          </cell>
          <cell r="BE10">
            <v>65.28</v>
          </cell>
          <cell r="BF10">
            <v>8.7899999999999991</v>
          </cell>
          <cell r="BI10">
            <v>99</v>
          </cell>
          <cell r="BJ10">
            <v>83</v>
          </cell>
          <cell r="BM10">
            <v>7.76</v>
          </cell>
          <cell r="BN10">
            <v>5.0999999999999996</v>
          </cell>
          <cell r="BQ10">
            <v>2</v>
          </cell>
          <cell r="CI10">
            <v>0</v>
          </cell>
          <cell r="CJ10">
            <v>0</v>
          </cell>
          <cell r="CK10">
            <v>0</v>
          </cell>
        </row>
        <row r="11">
          <cell r="J11">
            <v>18488331</v>
          </cell>
          <cell r="K11">
            <v>1</v>
          </cell>
          <cell r="L11">
            <v>31</v>
          </cell>
          <cell r="M11" t="str">
            <v>细菌性肝脓肿  糖尿病                                      ,肝占位性病变</v>
          </cell>
          <cell r="N11">
            <v>8</v>
          </cell>
          <cell r="O11">
            <v>162</v>
          </cell>
          <cell r="P11">
            <v>75</v>
          </cell>
          <cell r="Q11">
            <v>0</v>
          </cell>
          <cell r="R11">
            <v>1</v>
          </cell>
          <cell r="S11">
            <v>0</v>
          </cell>
          <cell r="T11">
            <v>0</v>
          </cell>
          <cell r="U11">
            <v>0</v>
          </cell>
          <cell r="V11">
            <v>0</v>
          </cell>
          <cell r="W11">
            <v>0</v>
          </cell>
          <cell r="X11">
            <v>0</v>
          </cell>
          <cell r="Y11">
            <v>166</v>
          </cell>
          <cell r="Z11">
            <v>159</v>
          </cell>
          <cell r="AA11">
            <v>0.51</v>
          </cell>
          <cell r="AB11">
            <v>0.48</v>
          </cell>
          <cell r="AC11">
            <v>195</v>
          </cell>
          <cell r="AD11">
            <v>129</v>
          </cell>
          <cell r="AE11">
            <v>122</v>
          </cell>
          <cell r="AF11">
            <v>128</v>
          </cell>
          <cell r="AG11">
            <v>33.5</v>
          </cell>
          <cell r="AI11">
            <v>38.6</v>
          </cell>
          <cell r="AJ11">
            <v>33.5</v>
          </cell>
          <cell r="AK11">
            <v>1.8</v>
          </cell>
          <cell r="AM11">
            <v>1.48</v>
          </cell>
          <cell r="AN11">
            <v>1.27</v>
          </cell>
          <cell r="AO11">
            <v>1.8</v>
          </cell>
          <cell r="AP11">
            <v>22.8</v>
          </cell>
          <cell r="AQ11">
            <v>25</v>
          </cell>
          <cell r="AR11">
            <v>33.299999999999997</v>
          </cell>
          <cell r="AS11">
            <v>48.1</v>
          </cell>
          <cell r="AT11">
            <v>31.6</v>
          </cell>
          <cell r="AU11">
            <v>33</v>
          </cell>
          <cell r="AV11">
            <v>34.299999999999997</v>
          </cell>
          <cell r="AW11">
            <v>51</v>
          </cell>
          <cell r="AX11">
            <v>381</v>
          </cell>
          <cell r="AY11">
            <v>462</v>
          </cell>
          <cell r="AZ11">
            <v>339</v>
          </cell>
          <cell r="BA11">
            <v>29</v>
          </cell>
          <cell r="BB11">
            <v>274</v>
          </cell>
          <cell r="BC11">
            <v>226</v>
          </cell>
          <cell r="BD11">
            <v>124</v>
          </cell>
          <cell r="BE11">
            <v>17.7</v>
          </cell>
          <cell r="BF11">
            <v>13.23</v>
          </cell>
          <cell r="BG11">
            <v>119.15</v>
          </cell>
          <cell r="BH11">
            <v>117.84</v>
          </cell>
          <cell r="BI11">
            <v>84</v>
          </cell>
          <cell r="BJ11">
            <v>87</v>
          </cell>
          <cell r="BK11">
            <v>73</v>
          </cell>
          <cell r="BL11">
            <v>75</v>
          </cell>
          <cell r="BM11">
            <v>3.6</v>
          </cell>
          <cell r="BN11">
            <v>2.9</v>
          </cell>
          <cell r="BO11">
            <v>1.8</v>
          </cell>
          <cell r="BP11">
            <v>2.2000000000000002</v>
          </cell>
          <cell r="BQ11">
            <v>2</v>
          </cell>
          <cell r="CI11">
            <v>0</v>
          </cell>
          <cell r="CJ11">
            <v>0</v>
          </cell>
          <cell r="CK11">
            <v>0</v>
          </cell>
        </row>
        <row r="12">
          <cell r="J12">
            <v>15425224</v>
          </cell>
          <cell r="K12">
            <v>2</v>
          </cell>
          <cell r="L12">
            <v>52</v>
          </cell>
          <cell r="M12" t="str">
            <v>肝胆管结石伴(慢性)胆囊炎                                        ,胆管结石</v>
          </cell>
          <cell r="N12" t="str">
            <v>/</v>
          </cell>
          <cell r="O12">
            <v>150</v>
          </cell>
          <cell r="P12">
            <v>47</v>
          </cell>
          <cell r="Q12">
            <v>0</v>
          </cell>
          <cell r="R12">
            <v>0</v>
          </cell>
          <cell r="S12">
            <v>0</v>
          </cell>
          <cell r="T12">
            <v>0</v>
          </cell>
          <cell r="U12">
            <v>0</v>
          </cell>
          <cell r="V12">
            <v>0</v>
          </cell>
          <cell r="W12">
            <v>0</v>
          </cell>
          <cell r="X12">
            <v>0</v>
          </cell>
          <cell r="Y12">
            <v>144</v>
          </cell>
          <cell r="Z12">
            <v>125</v>
          </cell>
          <cell r="AA12">
            <v>0.43</v>
          </cell>
          <cell r="AB12">
            <v>0.37</v>
          </cell>
          <cell r="AC12">
            <v>163</v>
          </cell>
          <cell r="AD12">
            <v>115</v>
          </cell>
          <cell r="AF12">
            <v>126</v>
          </cell>
          <cell r="AG12">
            <v>26.5</v>
          </cell>
          <cell r="AH12">
            <v>28.5</v>
          </cell>
          <cell r="AJ12">
            <v>29.6</v>
          </cell>
          <cell r="AK12">
            <v>0.99</v>
          </cell>
          <cell r="AL12">
            <v>1.1399999999999999</v>
          </cell>
          <cell r="AN12">
            <v>1.6</v>
          </cell>
          <cell r="AO12">
            <v>15.7</v>
          </cell>
          <cell r="AP12">
            <v>28.9</v>
          </cell>
          <cell r="AR12">
            <v>34.5</v>
          </cell>
          <cell r="AS12">
            <v>46.8</v>
          </cell>
          <cell r="AT12">
            <v>35.1</v>
          </cell>
          <cell r="AV12">
            <v>38.5</v>
          </cell>
          <cell r="AW12">
            <v>24</v>
          </cell>
          <cell r="AX12">
            <v>253</v>
          </cell>
          <cell r="AZ12">
            <v>235</v>
          </cell>
          <cell r="BA12">
            <v>18</v>
          </cell>
          <cell r="BB12">
            <v>29</v>
          </cell>
          <cell r="BD12">
            <v>69</v>
          </cell>
          <cell r="BE12">
            <v>115.56</v>
          </cell>
          <cell r="BF12">
            <v>124.2</v>
          </cell>
          <cell r="BH12">
            <v>127.35</v>
          </cell>
          <cell r="BI12">
            <v>76</v>
          </cell>
          <cell r="BJ12">
            <v>64</v>
          </cell>
          <cell r="BL12">
            <v>6</v>
          </cell>
          <cell r="BM12">
            <v>3.5</v>
          </cell>
          <cell r="BN12">
            <v>1.5</v>
          </cell>
          <cell r="BP12">
            <v>2.6</v>
          </cell>
          <cell r="BQ12">
            <v>2</v>
          </cell>
          <cell r="CI12">
            <v>0</v>
          </cell>
          <cell r="CJ12">
            <v>0</v>
          </cell>
          <cell r="CK12">
            <v>0</v>
          </cell>
        </row>
        <row r="13">
          <cell r="J13">
            <v>18561210</v>
          </cell>
          <cell r="K13">
            <v>1</v>
          </cell>
          <cell r="L13">
            <v>47</v>
          </cell>
          <cell r="M13" t="str">
            <v>肝癌术后复发  肝硬化  慢性乙肝（复诊）                                    ,肝恶性肿瘤,肝恶性肿瘤,肝硬化</v>
          </cell>
          <cell r="N13" t="str">
            <v>/</v>
          </cell>
          <cell r="O13">
            <v>163</v>
          </cell>
          <cell r="P13">
            <v>54</v>
          </cell>
          <cell r="Q13">
            <v>0</v>
          </cell>
          <cell r="R13">
            <v>0</v>
          </cell>
          <cell r="S13">
            <v>0</v>
          </cell>
          <cell r="T13">
            <v>0</v>
          </cell>
          <cell r="U13">
            <v>0</v>
          </cell>
          <cell r="V13">
            <v>1</v>
          </cell>
          <cell r="W13">
            <v>0</v>
          </cell>
          <cell r="X13">
            <v>1</v>
          </cell>
          <cell r="Y13">
            <v>175</v>
          </cell>
          <cell r="Z13">
            <v>125</v>
          </cell>
          <cell r="AA13">
            <v>0.52</v>
          </cell>
          <cell r="AB13">
            <v>0.36</v>
          </cell>
          <cell r="AC13">
            <v>148</v>
          </cell>
          <cell r="AD13">
            <v>113</v>
          </cell>
          <cell r="AE13">
            <v>86</v>
          </cell>
          <cell r="AF13">
            <v>1</v>
          </cell>
          <cell r="AG13">
            <v>29.6</v>
          </cell>
          <cell r="AH13">
            <v>27.6</v>
          </cell>
          <cell r="AI13">
            <v>28.2</v>
          </cell>
          <cell r="AJ13">
            <v>27.9</v>
          </cell>
          <cell r="AK13">
            <v>1.4</v>
          </cell>
          <cell r="AL13">
            <v>1.3</v>
          </cell>
          <cell r="AM13">
            <v>1.1100000000000001</v>
          </cell>
          <cell r="AN13">
            <v>1.1200000000000001</v>
          </cell>
          <cell r="AO13">
            <v>24.8</v>
          </cell>
          <cell r="AP13">
            <v>32.200000000000003</v>
          </cell>
          <cell r="AQ13">
            <v>3.6</v>
          </cell>
          <cell r="AR13">
            <v>25.6</v>
          </cell>
          <cell r="AS13">
            <v>49.4</v>
          </cell>
          <cell r="AT13">
            <v>4.5999999999999996</v>
          </cell>
          <cell r="AU13">
            <v>42.5</v>
          </cell>
          <cell r="AV13">
            <v>42.2</v>
          </cell>
          <cell r="AW13">
            <v>17</v>
          </cell>
          <cell r="AX13">
            <v>322</v>
          </cell>
          <cell r="AY13">
            <v>248</v>
          </cell>
          <cell r="AZ13">
            <v>176</v>
          </cell>
          <cell r="BA13">
            <v>3</v>
          </cell>
          <cell r="BB13">
            <v>429</v>
          </cell>
          <cell r="BC13">
            <v>186</v>
          </cell>
          <cell r="BD13">
            <v>93</v>
          </cell>
          <cell r="BE13">
            <v>18.77</v>
          </cell>
          <cell r="BF13">
            <v>16.21</v>
          </cell>
          <cell r="BG13">
            <v>112.29</v>
          </cell>
          <cell r="BH13">
            <v>11.13</v>
          </cell>
          <cell r="BI13">
            <v>67</v>
          </cell>
          <cell r="BJ13">
            <v>71</v>
          </cell>
          <cell r="BK13">
            <v>62</v>
          </cell>
          <cell r="BL13">
            <v>65</v>
          </cell>
          <cell r="BM13">
            <v>4.7</v>
          </cell>
          <cell r="BN13">
            <v>3.2</v>
          </cell>
          <cell r="BO13">
            <v>2.5</v>
          </cell>
          <cell r="BP13">
            <v>1.8</v>
          </cell>
          <cell r="BQ13">
            <v>2</v>
          </cell>
          <cell r="CI13">
            <v>0</v>
          </cell>
          <cell r="CJ13">
            <v>0</v>
          </cell>
          <cell r="CK13">
            <v>0</v>
          </cell>
        </row>
        <row r="14">
          <cell r="J14">
            <v>18540157</v>
          </cell>
          <cell r="K14">
            <v>1</v>
          </cell>
          <cell r="L14">
            <v>52</v>
          </cell>
          <cell r="M14" t="str">
            <v>肝细胞癌                                        ,肝占位性病变,肝细胞癌</v>
          </cell>
          <cell r="N14">
            <v>5</v>
          </cell>
          <cell r="O14">
            <v>175</v>
          </cell>
          <cell r="P14">
            <v>57</v>
          </cell>
          <cell r="Q14">
            <v>0</v>
          </cell>
          <cell r="R14">
            <v>0</v>
          </cell>
          <cell r="S14">
            <v>0</v>
          </cell>
          <cell r="T14">
            <v>0</v>
          </cell>
          <cell r="U14">
            <v>0</v>
          </cell>
          <cell r="V14">
            <v>1</v>
          </cell>
          <cell r="W14">
            <v>0</v>
          </cell>
          <cell r="X14">
            <v>0</v>
          </cell>
          <cell r="Y14">
            <v>143</v>
          </cell>
          <cell r="Z14">
            <v>136</v>
          </cell>
          <cell r="AA14">
            <v>0.43</v>
          </cell>
          <cell r="AB14">
            <v>0.4</v>
          </cell>
          <cell r="AC14">
            <v>122</v>
          </cell>
          <cell r="AD14">
            <v>176</v>
          </cell>
          <cell r="AG14">
            <v>3.3</v>
          </cell>
          <cell r="AH14">
            <v>29.7</v>
          </cell>
          <cell r="AK14">
            <v>1.24</v>
          </cell>
          <cell r="AL14">
            <v>1.8</v>
          </cell>
          <cell r="AO14">
            <v>16.8</v>
          </cell>
          <cell r="AP14">
            <v>1.4</v>
          </cell>
          <cell r="AS14">
            <v>42.2</v>
          </cell>
          <cell r="AT14">
            <v>34.799999999999997</v>
          </cell>
          <cell r="AW14">
            <v>22</v>
          </cell>
          <cell r="AX14">
            <v>114</v>
          </cell>
          <cell r="BA14">
            <v>2</v>
          </cell>
          <cell r="BB14">
            <v>133</v>
          </cell>
          <cell r="BE14">
            <v>11.12</v>
          </cell>
          <cell r="BF14">
            <v>17.829999999999998</v>
          </cell>
          <cell r="BI14">
            <v>76</v>
          </cell>
          <cell r="BJ14">
            <v>65</v>
          </cell>
          <cell r="BM14">
            <v>5.0999999999999996</v>
          </cell>
          <cell r="BN14">
            <v>4.7</v>
          </cell>
          <cell r="BQ14">
            <v>2</v>
          </cell>
          <cell r="CI14">
            <v>0</v>
          </cell>
          <cell r="CJ14">
            <v>0</v>
          </cell>
          <cell r="CK14">
            <v>0</v>
          </cell>
        </row>
        <row r="15">
          <cell r="J15">
            <v>18593021</v>
          </cell>
          <cell r="K15">
            <v>1</v>
          </cell>
          <cell r="L15">
            <v>66</v>
          </cell>
          <cell r="M15" t="str">
            <v>肝细胞癌  肝硬化  慢性活动性乙型肝炎（复治）                                    ,肝细胞癌</v>
          </cell>
          <cell r="N15">
            <v>5</v>
          </cell>
          <cell r="O15">
            <v>168</v>
          </cell>
          <cell r="P15">
            <v>60</v>
          </cell>
          <cell r="Q15">
            <v>0</v>
          </cell>
          <cell r="R15">
            <v>0</v>
          </cell>
          <cell r="S15">
            <v>0</v>
          </cell>
          <cell r="T15">
            <v>0</v>
          </cell>
          <cell r="U15">
            <v>0</v>
          </cell>
          <cell r="V15">
            <v>1</v>
          </cell>
          <cell r="W15">
            <v>0</v>
          </cell>
          <cell r="X15">
            <v>1</v>
          </cell>
          <cell r="Y15">
            <v>126</v>
          </cell>
          <cell r="Z15">
            <v>94</v>
          </cell>
          <cell r="AA15">
            <v>0.41</v>
          </cell>
          <cell r="AB15">
            <v>0.32</v>
          </cell>
          <cell r="AC15">
            <v>239</v>
          </cell>
          <cell r="AD15">
            <v>147</v>
          </cell>
          <cell r="AF15">
            <v>125</v>
          </cell>
          <cell r="AG15">
            <v>25.9</v>
          </cell>
          <cell r="AH15">
            <v>24.9</v>
          </cell>
          <cell r="AJ15">
            <v>26.6</v>
          </cell>
          <cell r="AK15">
            <v>0.96</v>
          </cell>
          <cell r="AL15">
            <v>1.29</v>
          </cell>
          <cell r="AN15">
            <v>1.4</v>
          </cell>
          <cell r="AO15">
            <v>13.5</v>
          </cell>
          <cell r="AP15">
            <v>14.8</v>
          </cell>
          <cell r="AR15">
            <v>13.4</v>
          </cell>
          <cell r="AS15">
            <v>45.2</v>
          </cell>
          <cell r="AT15">
            <v>27.6</v>
          </cell>
          <cell r="AV15">
            <v>35.1</v>
          </cell>
          <cell r="AW15">
            <v>17</v>
          </cell>
          <cell r="AX15">
            <v>264</v>
          </cell>
          <cell r="AZ15">
            <v>278</v>
          </cell>
          <cell r="BA15">
            <v>2</v>
          </cell>
          <cell r="BB15">
            <v>335</v>
          </cell>
          <cell r="BD15">
            <v>199</v>
          </cell>
          <cell r="BE15">
            <v>1.59</v>
          </cell>
          <cell r="BF15">
            <v>96.84</v>
          </cell>
          <cell r="BH15">
            <v>11.98</v>
          </cell>
          <cell r="BI15">
            <v>49</v>
          </cell>
          <cell r="BJ15">
            <v>55</v>
          </cell>
          <cell r="BL15">
            <v>47</v>
          </cell>
          <cell r="BM15">
            <v>7</v>
          </cell>
          <cell r="BN15">
            <v>6</v>
          </cell>
          <cell r="BP15">
            <v>4.5</v>
          </cell>
          <cell r="BQ15">
            <v>2</v>
          </cell>
          <cell r="CI15">
            <v>0</v>
          </cell>
          <cell r="CJ15">
            <v>0</v>
          </cell>
          <cell r="CK15">
            <v>0</v>
          </cell>
        </row>
        <row r="16">
          <cell r="J16">
            <v>18605812</v>
          </cell>
          <cell r="K16">
            <v>1</v>
          </cell>
          <cell r="L16">
            <v>42</v>
          </cell>
          <cell r="M16" t="str">
            <v>肝癌术后复发伴门静脉癌栓形成  肝硬化  慢性乙肝（复诊）                                    ,肝细胞癌,肝恶性肿瘤,肝硬化</v>
          </cell>
          <cell r="N16">
            <v>10</v>
          </cell>
          <cell r="O16">
            <v>176</v>
          </cell>
          <cell r="P16">
            <v>75</v>
          </cell>
          <cell r="Q16">
            <v>0</v>
          </cell>
          <cell r="R16">
            <v>0</v>
          </cell>
          <cell r="S16">
            <v>0</v>
          </cell>
          <cell r="T16">
            <v>0</v>
          </cell>
          <cell r="U16">
            <v>0</v>
          </cell>
          <cell r="V16">
            <v>1</v>
          </cell>
          <cell r="W16">
            <v>0</v>
          </cell>
          <cell r="X16">
            <v>1</v>
          </cell>
          <cell r="Y16">
            <v>135</v>
          </cell>
          <cell r="Z16">
            <v>121</v>
          </cell>
          <cell r="AA16">
            <v>0.43</v>
          </cell>
          <cell r="AB16">
            <v>0.37</v>
          </cell>
          <cell r="AC16">
            <v>11</v>
          </cell>
          <cell r="AD16">
            <v>129</v>
          </cell>
          <cell r="AE16">
            <v>777</v>
          </cell>
          <cell r="AF16">
            <v>82</v>
          </cell>
          <cell r="AG16">
            <v>29.5</v>
          </cell>
          <cell r="AH16">
            <v>35.200000000000003</v>
          </cell>
          <cell r="AJ16">
            <v>32.5</v>
          </cell>
          <cell r="AK16">
            <v>1.1000000000000001</v>
          </cell>
          <cell r="AL16">
            <v>1.56</v>
          </cell>
          <cell r="AN16">
            <v>1.26</v>
          </cell>
          <cell r="AO16">
            <v>16.100000000000001</v>
          </cell>
          <cell r="AP16">
            <v>32.200000000000003</v>
          </cell>
          <cell r="AQ16">
            <v>4.9000000000000004</v>
          </cell>
          <cell r="AR16">
            <v>37.299999999999997</v>
          </cell>
          <cell r="AS16">
            <v>43.5</v>
          </cell>
          <cell r="AT16">
            <v>33.200000000000003</v>
          </cell>
          <cell r="AU16">
            <v>29</v>
          </cell>
          <cell r="AV16">
            <v>29.1</v>
          </cell>
          <cell r="AW16">
            <v>35</v>
          </cell>
          <cell r="AX16">
            <v>162</v>
          </cell>
          <cell r="AY16">
            <v>28</v>
          </cell>
          <cell r="AZ16">
            <v>148</v>
          </cell>
          <cell r="BA16">
            <v>39</v>
          </cell>
          <cell r="BB16">
            <v>244</v>
          </cell>
          <cell r="BC16">
            <v>194</v>
          </cell>
          <cell r="BD16">
            <v>9</v>
          </cell>
          <cell r="BE16">
            <v>77.489999999999995</v>
          </cell>
          <cell r="BF16">
            <v>69.91</v>
          </cell>
          <cell r="BG16">
            <v>83.3</v>
          </cell>
          <cell r="BH16">
            <v>91.65</v>
          </cell>
          <cell r="BI16">
            <v>9</v>
          </cell>
          <cell r="BJ16">
            <v>98</v>
          </cell>
          <cell r="BK16">
            <v>85</v>
          </cell>
          <cell r="BL16">
            <v>76</v>
          </cell>
          <cell r="BM16">
            <v>4.0999999999999996</v>
          </cell>
          <cell r="BN16">
            <v>3.6</v>
          </cell>
          <cell r="BO16">
            <v>4.2</v>
          </cell>
          <cell r="BP16">
            <v>4.2</v>
          </cell>
          <cell r="BQ16">
            <v>2</v>
          </cell>
          <cell r="CI16">
            <v>0</v>
          </cell>
          <cell r="CJ16">
            <v>0</v>
          </cell>
          <cell r="CK16">
            <v>0</v>
          </cell>
        </row>
        <row r="17">
          <cell r="J17">
            <v>18602885</v>
          </cell>
          <cell r="K17">
            <v>1</v>
          </cell>
          <cell r="L17">
            <v>53</v>
          </cell>
          <cell r="M17" t="str">
            <v>肝门胆管癌[上1/3部胆管癌]  结肠恶性肿瘤  大肠埃希氏杆菌性败血症  肺部感染                                  ,梗阻性黄疸(胆囊)</v>
          </cell>
          <cell r="N17">
            <v>2</v>
          </cell>
          <cell r="O17">
            <v>162</v>
          </cell>
          <cell r="P17">
            <v>53</v>
          </cell>
          <cell r="Q17">
            <v>0</v>
          </cell>
          <cell r="R17">
            <v>0</v>
          </cell>
          <cell r="S17">
            <v>0</v>
          </cell>
          <cell r="T17">
            <v>0</v>
          </cell>
          <cell r="U17">
            <v>0</v>
          </cell>
          <cell r="V17">
            <v>0</v>
          </cell>
          <cell r="W17">
            <v>0</v>
          </cell>
          <cell r="X17">
            <v>0</v>
          </cell>
          <cell r="Y17">
            <v>123</v>
          </cell>
          <cell r="Z17">
            <v>18</v>
          </cell>
          <cell r="AA17">
            <v>0.36</v>
          </cell>
          <cell r="AB17">
            <v>0.33</v>
          </cell>
          <cell r="AC17">
            <v>146</v>
          </cell>
          <cell r="AD17">
            <v>133</v>
          </cell>
          <cell r="AG17">
            <v>27.3</v>
          </cell>
          <cell r="AK17">
            <v>1.7</v>
          </cell>
          <cell r="AO17">
            <v>3.2</v>
          </cell>
          <cell r="AP17">
            <v>33.200000000000003</v>
          </cell>
          <cell r="AS17">
            <v>53.5</v>
          </cell>
          <cell r="AT17">
            <v>35.5</v>
          </cell>
          <cell r="AW17">
            <v>26</v>
          </cell>
          <cell r="AX17">
            <v>79</v>
          </cell>
          <cell r="BA17">
            <v>34</v>
          </cell>
          <cell r="BB17">
            <v>99</v>
          </cell>
          <cell r="BE17">
            <v>92.44</v>
          </cell>
          <cell r="BF17">
            <v>18.649999999999999</v>
          </cell>
          <cell r="BI17">
            <v>66</v>
          </cell>
          <cell r="BJ17">
            <v>48</v>
          </cell>
          <cell r="BM17">
            <v>5.55</v>
          </cell>
          <cell r="BN17">
            <v>4.5</v>
          </cell>
          <cell r="BQ17">
            <v>2</v>
          </cell>
          <cell r="CI17">
            <v>0</v>
          </cell>
          <cell r="CJ17">
            <v>0</v>
          </cell>
          <cell r="CK17">
            <v>0</v>
          </cell>
        </row>
        <row r="18">
          <cell r="J18">
            <v>18750913</v>
          </cell>
          <cell r="K18">
            <v>2</v>
          </cell>
          <cell r="L18">
            <v>48</v>
          </cell>
          <cell r="M18" t="str">
            <v>肝细粒棘球绦虫感染  肠粘连性狭窄                                      ,肝占位性病变</v>
          </cell>
          <cell r="N18">
            <v>8</v>
          </cell>
          <cell r="O18">
            <v>163</v>
          </cell>
          <cell r="P18">
            <v>47</v>
          </cell>
          <cell r="Q18">
            <v>0</v>
          </cell>
          <cell r="R18">
            <v>0</v>
          </cell>
          <cell r="S18">
            <v>0</v>
          </cell>
          <cell r="T18">
            <v>0</v>
          </cell>
          <cell r="U18">
            <v>0</v>
          </cell>
          <cell r="V18">
            <v>0</v>
          </cell>
          <cell r="W18">
            <v>0</v>
          </cell>
          <cell r="X18">
            <v>0</v>
          </cell>
          <cell r="Y18">
            <v>138</v>
          </cell>
          <cell r="Z18">
            <v>118</v>
          </cell>
          <cell r="AA18">
            <v>0.42</v>
          </cell>
          <cell r="AB18">
            <v>0.36</v>
          </cell>
          <cell r="AC18">
            <v>64</v>
          </cell>
          <cell r="AD18">
            <v>63</v>
          </cell>
          <cell r="AE18">
            <v>68</v>
          </cell>
          <cell r="AF18">
            <v>73</v>
          </cell>
          <cell r="AG18">
            <v>29.9</v>
          </cell>
          <cell r="AH18">
            <v>3.2</v>
          </cell>
          <cell r="AI18">
            <v>34</v>
          </cell>
          <cell r="AJ18">
            <v>3.2</v>
          </cell>
          <cell r="AK18">
            <v>1.1299999999999999</v>
          </cell>
          <cell r="AL18">
            <v>1.49</v>
          </cell>
          <cell r="AM18">
            <v>1.45</v>
          </cell>
          <cell r="AN18">
            <v>1.19</v>
          </cell>
          <cell r="AO18">
            <v>25.6</v>
          </cell>
          <cell r="AP18">
            <v>42.6</v>
          </cell>
          <cell r="AQ18">
            <v>3.8</v>
          </cell>
          <cell r="AR18">
            <v>28.8</v>
          </cell>
          <cell r="AS18">
            <v>51.4</v>
          </cell>
          <cell r="AT18">
            <v>31.7</v>
          </cell>
          <cell r="AU18">
            <v>34.4</v>
          </cell>
          <cell r="AV18">
            <v>34.5</v>
          </cell>
          <cell r="AW18">
            <v>39</v>
          </cell>
          <cell r="AX18">
            <v>55</v>
          </cell>
          <cell r="AY18">
            <v>463</v>
          </cell>
          <cell r="AZ18">
            <v>326</v>
          </cell>
          <cell r="BA18">
            <v>35</v>
          </cell>
          <cell r="BB18">
            <v>316</v>
          </cell>
          <cell r="BC18">
            <v>188</v>
          </cell>
          <cell r="BD18">
            <v>97</v>
          </cell>
          <cell r="BE18">
            <v>112.76</v>
          </cell>
          <cell r="BF18">
            <v>114.87</v>
          </cell>
          <cell r="BG18">
            <v>117.91</v>
          </cell>
          <cell r="BH18">
            <v>118.71</v>
          </cell>
          <cell r="BI18">
            <v>68</v>
          </cell>
          <cell r="BJ18">
            <v>65</v>
          </cell>
          <cell r="BK18">
            <v>61</v>
          </cell>
          <cell r="BL18">
            <v>6</v>
          </cell>
          <cell r="BM18">
            <v>5</v>
          </cell>
          <cell r="BN18">
            <v>4</v>
          </cell>
          <cell r="BO18">
            <v>3.7</v>
          </cell>
          <cell r="BP18">
            <v>4.9000000000000004</v>
          </cell>
          <cell r="CI18">
            <v>0</v>
          </cell>
          <cell r="CJ18">
            <v>0</v>
          </cell>
          <cell r="CK18">
            <v>0</v>
          </cell>
        </row>
        <row r="19">
          <cell r="J19">
            <v>18745273</v>
          </cell>
          <cell r="K19">
            <v>2</v>
          </cell>
          <cell r="L19">
            <v>33</v>
          </cell>
          <cell r="M19" t="str">
            <v>肝癌术后复发  肝硬化  慢性乙肝（复诊）                                    ,肝细胞癌</v>
          </cell>
          <cell r="N19">
            <v>13</v>
          </cell>
          <cell r="O19">
            <v>153</v>
          </cell>
          <cell r="P19">
            <v>65</v>
          </cell>
          <cell r="Q19">
            <v>0</v>
          </cell>
          <cell r="R19">
            <v>0</v>
          </cell>
          <cell r="S19">
            <v>0</v>
          </cell>
          <cell r="T19">
            <v>0</v>
          </cell>
          <cell r="U19">
            <v>0</v>
          </cell>
          <cell r="V19">
            <v>1</v>
          </cell>
          <cell r="W19">
            <v>0</v>
          </cell>
          <cell r="X19">
            <v>1</v>
          </cell>
          <cell r="Y19">
            <v>146</v>
          </cell>
          <cell r="Z19">
            <v>13</v>
          </cell>
          <cell r="AA19">
            <v>0.45</v>
          </cell>
          <cell r="AB19">
            <v>0.39</v>
          </cell>
          <cell r="AC19">
            <v>128</v>
          </cell>
          <cell r="AD19">
            <v>127</v>
          </cell>
          <cell r="AE19">
            <v>144</v>
          </cell>
          <cell r="AF19">
            <v>98</v>
          </cell>
          <cell r="AG19">
            <v>32.6</v>
          </cell>
          <cell r="AH19">
            <v>32.6</v>
          </cell>
          <cell r="AI19">
            <v>31.8</v>
          </cell>
          <cell r="AK19">
            <v>1.3</v>
          </cell>
          <cell r="AL19">
            <v>1.1100000000000001</v>
          </cell>
          <cell r="AM19">
            <v>1.6</v>
          </cell>
          <cell r="AO19">
            <v>21.8</v>
          </cell>
          <cell r="AP19">
            <v>33.799999999999997</v>
          </cell>
          <cell r="AQ19">
            <v>38.299999999999997</v>
          </cell>
          <cell r="AR19">
            <v>32.799999999999997</v>
          </cell>
          <cell r="AS19">
            <v>37.6</v>
          </cell>
          <cell r="AT19">
            <v>32.799999999999997</v>
          </cell>
          <cell r="AU19">
            <v>37</v>
          </cell>
          <cell r="AV19">
            <v>36.6</v>
          </cell>
          <cell r="AW19">
            <v>69</v>
          </cell>
          <cell r="AX19">
            <v>25</v>
          </cell>
          <cell r="AY19">
            <v>342</v>
          </cell>
          <cell r="AZ19">
            <v>229</v>
          </cell>
          <cell r="BA19">
            <v>113</v>
          </cell>
          <cell r="BB19">
            <v>383</v>
          </cell>
          <cell r="BC19">
            <v>263</v>
          </cell>
          <cell r="BD19">
            <v>122</v>
          </cell>
          <cell r="BE19">
            <v>1.96</v>
          </cell>
          <cell r="BF19">
            <v>99.88</v>
          </cell>
          <cell r="BG19">
            <v>16.41</v>
          </cell>
          <cell r="BH19">
            <v>11.52</v>
          </cell>
          <cell r="BI19">
            <v>75</v>
          </cell>
          <cell r="BJ19">
            <v>77</v>
          </cell>
          <cell r="BK19">
            <v>66</v>
          </cell>
          <cell r="BL19">
            <v>74</v>
          </cell>
          <cell r="BM19">
            <v>3.7</v>
          </cell>
          <cell r="BN19">
            <v>3.8</v>
          </cell>
          <cell r="BO19">
            <v>4.0999999999999996</v>
          </cell>
          <cell r="BP19">
            <v>4.0999999999999996</v>
          </cell>
          <cell r="BQ19">
            <v>2</v>
          </cell>
          <cell r="CI19">
            <v>0</v>
          </cell>
          <cell r="CJ19">
            <v>0</v>
          </cell>
          <cell r="CK19">
            <v>0</v>
          </cell>
        </row>
        <row r="20">
          <cell r="J20">
            <v>295812</v>
          </cell>
          <cell r="K20">
            <v>1</v>
          </cell>
          <cell r="L20">
            <v>48</v>
          </cell>
          <cell r="M20" t="str">
            <v>肝移植术后肝功能不全  慢性乙型病毒性肝炎（复治）  腹腔积液                                    ,肝移植状态</v>
          </cell>
          <cell r="N20">
            <v>11</v>
          </cell>
          <cell r="O20">
            <v>165</v>
          </cell>
          <cell r="P20">
            <v>58</v>
          </cell>
          <cell r="Q20">
            <v>0</v>
          </cell>
          <cell r="R20">
            <v>0</v>
          </cell>
          <cell r="S20">
            <v>0</v>
          </cell>
          <cell r="T20">
            <v>0</v>
          </cell>
          <cell r="U20">
            <v>0</v>
          </cell>
          <cell r="V20">
            <v>1</v>
          </cell>
          <cell r="W20">
            <v>0</v>
          </cell>
          <cell r="X20">
            <v>0</v>
          </cell>
          <cell r="Y20">
            <v>132</v>
          </cell>
          <cell r="Z20">
            <v>115</v>
          </cell>
          <cell r="AA20">
            <v>0.42</v>
          </cell>
          <cell r="AB20">
            <v>0.38</v>
          </cell>
          <cell r="AC20">
            <v>178</v>
          </cell>
          <cell r="AD20">
            <v>92</v>
          </cell>
          <cell r="AG20">
            <v>25.2</v>
          </cell>
          <cell r="AH20">
            <v>29.4</v>
          </cell>
          <cell r="AK20">
            <v>0.86</v>
          </cell>
          <cell r="AL20">
            <v>1.22</v>
          </cell>
          <cell r="AO20">
            <v>11.9</v>
          </cell>
          <cell r="AP20">
            <v>2.2999999999999998</v>
          </cell>
          <cell r="AS20">
            <v>45.7</v>
          </cell>
          <cell r="AT20">
            <v>26.8</v>
          </cell>
          <cell r="AW20">
            <v>22148</v>
          </cell>
          <cell r="BA20">
            <v>27</v>
          </cell>
          <cell r="BB20">
            <v>26</v>
          </cell>
          <cell r="BE20">
            <v>75.400000000000006</v>
          </cell>
          <cell r="BF20">
            <v>78.89</v>
          </cell>
          <cell r="BI20">
            <v>74</v>
          </cell>
          <cell r="BJ20">
            <v>74</v>
          </cell>
          <cell r="BM20">
            <v>5.0999999999999996</v>
          </cell>
          <cell r="BN20">
            <v>4.5</v>
          </cell>
          <cell r="BQ20">
            <v>2</v>
          </cell>
          <cell r="CI20">
            <v>0</v>
          </cell>
          <cell r="CJ20">
            <v>0</v>
          </cell>
          <cell r="CK20">
            <v>0</v>
          </cell>
        </row>
        <row r="21">
          <cell r="J21">
            <v>18717198</v>
          </cell>
          <cell r="K21">
            <v>2</v>
          </cell>
          <cell r="L21">
            <v>62</v>
          </cell>
          <cell r="M21" t="str">
            <v>肝恶性肿瘤  慢性丙型肝炎  高血压I级                                    ,肝恶性肿瘤</v>
          </cell>
          <cell r="N21">
            <v>4.5</v>
          </cell>
          <cell r="O21">
            <v>145</v>
          </cell>
          <cell r="P21">
            <v>43</v>
          </cell>
          <cell r="Q21">
            <v>1</v>
          </cell>
          <cell r="R21">
            <v>0</v>
          </cell>
          <cell r="S21">
            <v>0</v>
          </cell>
          <cell r="T21">
            <v>0</v>
          </cell>
          <cell r="U21">
            <v>0</v>
          </cell>
          <cell r="V21">
            <v>1</v>
          </cell>
          <cell r="W21">
            <v>1</v>
          </cell>
          <cell r="X21">
            <v>0</v>
          </cell>
          <cell r="Y21">
            <v>111</v>
          </cell>
          <cell r="Z21">
            <v>15</v>
          </cell>
          <cell r="AA21">
            <v>0.35</v>
          </cell>
          <cell r="AB21">
            <v>0.31</v>
          </cell>
          <cell r="AC21">
            <v>223</v>
          </cell>
          <cell r="AD21">
            <v>166</v>
          </cell>
          <cell r="AF21">
            <v>147</v>
          </cell>
          <cell r="AG21">
            <v>33.700000000000003</v>
          </cell>
          <cell r="AH21">
            <v>33.700000000000003</v>
          </cell>
          <cell r="AJ21">
            <v>39.299999999999997</v>
          </cell>
          <cell r="AK21">
            <v>1.9</v>
          </cell>
          <cell r="AL21">
            <v>1.21</v>
          </cell>
          <cell r="AN21">
            <v>1.1399999999999999</v>
          </cell>
          <cell r="AO21">
            <v>8.9</v>
          </cell>
          <cell r="AP21">
            <v>23.6</v>
          </cell>
          <cell r="AR21">
            <v>17.2</v>
          </cell>
          <cell r="AS21">
            <v>38.4</v>
          </cell>
          <cell r="AT21">
            <v>28.8</v>
          </cell>
          <cell r="AV21">
            <v>33.799999999999997</v>
          </cell>
          <cell r="AW21">
            <v>21</v>
          </cell>
          <cell r="AX21">
            <v>164</v>
          </cell>
          <cell r="AZ21">
            <v>15</v>
          </cell>
          <cell r="BA21">
            <v>34</v>
          </cell>
          <cell r="BB21">
            <v>39</v>
          </cell>
          <cell r="BD21">
            <v>11</v>
          </cell>
          <cell r="BE21">
            <v>91.69</v>
          </cell>
          <cell r="BF21">
            <v>11.48</v>
          </cell>
          <cell r="BH21">
            <v>16.95</v>
          </cell>
          <cell r="BI21">
            <v>64</v>
          </cell>
          <cell r="BJ21">
            <v>5</v>
          </cell>
          <cell r="BL21">
            <v>44</v>
          </cell>
          <cell r="BM21">
            <v>5.9</v>
          </cell>
          <cell r="BN21">
            <v>4.7</v>
          </cell>
          <cell r="BP21">
            <v>2.5</v>
          </cell>
          <cell r="BQ21">
            <v>3</v>
          </cell>
          <cell r="CI21">
            <v>0</v>
          </cell>
          <cell r="CJ21">
            <v>0</v>
          </cell>
          <cell r="CK21">
            <v>0</v>
          </cell>
        </row>
        <row r="22">
          <cell r="J22">
            <v>18787715</v>
          </cell>
          <cell r="K22">
            <v>1</v>
          </cell>
          <cell r="L22">
            <v>62</v>
          </cell>
          <cell r="M22" t="str">
            <v>肝细胞癌  肝硬化  慢性活动型乙型病毒性肝炎（复治）                                    ,肝细胞癌</v>
          </cell>
          <cell r="N22">
            <v>12</v>
          </cell>
          <cell r="O22">
            <v>168</v>
          </cell>
          <cell r="P22">
            <v>60</v>
          </cell>
          <cell r="Q22">
            <v>0</v>
          </cell>
          <cell r="R22">
            <v>0</v>
          </cell>
          <cell r="S22">
            <v>0</v>
          </cell>
          <cell r="T22">
            <v>0</v>
          </cell>
          <cell r="U22">
            <v>0</v>
          </cell>
          <cell r="V22">
            <v>1</v>
          </cell>
          <cell r="W22">
            <v>0</v>
          </cell>
          <cell r="X22">
            <v>1</v>
          </cell>
          <cell r="Y22">
            <v>136</v>
          </cell>
          <cell r="Z22">
            <v>13</v>
          </cell>
          <cell r="AA22">
            <v>0.42</v>
          </cell>
          <cell r="AB22">
            <v>0.41</v>
          </cell>
          <cell r="AC22">
            <v>135</v>
          </cell>
          <cell r="AD22">
            <v>138</v>
          </cell>
          <cell r="AE22">
            <v>132</v>
          </cell>
          <cell r="AF22">
            <v>136</v>
          </cell>
          <cell r="AG22">
            <v>26.4</v>
          </cell>
          <cell r="AH22">
            <v>26</v>
          </cell>
          <cell r="AI22">
            <v>29.3</v>
          </cell>
          <cell r="AJ22">
            <v>27.7</v>
          </cell>
          <cell r="AK22">
            <v>0.97</v>
          </cell>
          <cell r="AL22">
            <v>1.1599999999999999</v>
          </cell>
          <cell r="AM22">
            <v>1.24</v>
          </cell>
          <cell r="AN22">
            <v>1.1399999999999999</v>
          </cell>
          <cell r="AO22">
            <v>8.6999999999999993</v>
          </cell>
          <cell r="AP22">
            <v>25.1</v>
          </cell>
          <cell r="AQ22">
            <v>36.9</v>
          </cell>
          <cell r="AR22">
            <v>38.1</v>
          </cell>
          <cell r="AS22">
            <v>45.1</v>
          </cell>
          <cell r="AT22">
            <v>33.299999999999997</v>
          </cell>
          <cell r="AU22">
            <v>38.299999999999997</v>
          </cell>
          <cell r="AV22">
            <v>37.1</v>
          </cell>
          <cell r="AW22">
            <v>34</v>
          </cell>
          <cell r="AX22">
            <v>739</v>
          </cell>
          <cell r="AY22">
            <v>86</v>
          </cell>
          <cell r="AZ22">
            <v>55</v>
          </cell>
          <cell r="BA22">
            <v>27</v>
          </cell>
          <cell r="BB22">
            <v>884</v>
          </cell>
          <cell r="BC22">
            <v>53</v>
          </cell>
          <cell r="BD22">
            <v>28</v>
          </cell>
          <cell r="BE22">
            <v>74.400000000000006</v>
          </cell>
          <cell r="BF22">
            <v>79.099999999999994</v>
          </cell>
          <cell r="BG22">
            <v>8.18</v>
          </cell>
          <cell r="BH22">
            <v>88.63</v>
          </cell>
          <cell r="BI22">
            <v>94</v>
          </cell>
          <cell r="BJ22">
            <v>89</v>
          </cell>
          <cell r="BK22">
            <v>88</v>
          </cell>
          <cell r="BL22">
            <v>81</v>
          </cell>
          <cell r="BM22">
            <v>6</v>
          </cell>
          <cell r="BN22">
            <v>5</v>
          </cell>
          <cell r="BO22">
            <v>5.4</v>
          </cell>
          <cell r="BP22">
            <v>5.3</v>
          </cell>
          <cell r="BQ22">
            <v>2</v>
          </cell>
          <cell r="CI22">
            <v>0</v>
          </cell>
          <cell r="CJ22">
            <v>0</v>
          </cell>
          <cell r="CK22">
            <v>0</v>
          </cell>
        </row>
        <row r="23">
          <cell r="J23">
            <v>18814110</v>
          </cell>
          <cell r="K23">
            <v>2</v>
          </cell>
          <cell r="L23">
            <v>66</v>
          </cell>
          <cell r="M23" t="str">
            <v>恶性肿瘤化疗  弥漫大B细胞淋巴瘤  肝恶性肿瘤切除术后,  高血压3级                                  ,弥漫大B细胞淋巴瘤</v>
          </cell>
          <cell r="N23">
            <v>4</v>
          </cell>
          <cell r="O23">
            <v>156</v>
          </cell>
          <cell r="P23">
            <v>48</v>
          </cell>
          <cell r="Q23">
            <v>1</v>
          </cell>
          <cell r="R23">
            <v>0</v>
          </cell>
          <cell r="S23">
            <v>0</v>
          </cell>
          <cell r="T23">
            <v>0</v>
          </cell>
          <cell r="U23">
            <v>0</v>
          </cell>
          <cell r="V23">
            <v>0</v>
          </cell>
          <cell r="W23">
            <v>0</v>
          </cell>
          <cell r="X23">
            <v>0</v>
          </cell>
          <cell r="Y23">
            <v>131</v>
          </cell>
          <cell r="Z23">
            <v>8</v>
          </cell>
          <cell r="AA23">
            <v>0.4</v>
          </cell>
          <cell r="AB23">
            <v>0.25</v>
          </cell>
          <cell r="AC23">
            <v>143</v>
          </cell>
          <cell r="AD23">
            <v>11</v>
          </cell>
          <cell r="AF23">
            <v>72</v>
          </cell>
          <cell r="AG23">
            <v>28.5</v>
          </cell>
          <cell r="AH23">
            <v>38.1</v>
          </cell>
          <cell r="AK23">
            <v>0.91</v>
          </cell>
          <cell r="AL23">
            <v>1.33</v>
          </cell>
          <cell r="AO23">
            <v>13.7</v>
          </cell>
          <cell r="AP23">
            <v>17.899999999999999</v>
          </cell>
          <cell r="AR23">
            <v>21.3</v>
          </cell>
          <cell r="AS23">
            <v>46.2</v>
          </cell>
          <cell r="AT23">
            <v>21.4</v>
          </cell>
          <cell r="AV23">
            <v>34.4</v>
          </cell>
          <cell r="AW23">
            <v>26</v>
          </cell>
          <cell r="AX23">
            <v>495</v>
          </cell>
          <cell r="AZ23">
            <v>174</v>
          </cell>
          <cell r="BA23">
            <v>36</v>
          </cell>
          <cell r="BB23">
            <v>866</v>
          </cell>
          <cell r="BD23">
            <v>13</v>
          </cell>
          <cell r="BE23">
            <v>11.33</v>
          </cell>
          <cell r="BF23">
            <v>112.37</v>
          </cell>
          <cell r="BH23">
            <v>122.38</v>
          </cell>
          <cell r="BI23">
            <v>37</v>
          </cell>
          <cell r="BJ23">
            <v>35</v>
          </cell>
          <cell r="BL23">
            <v>27</v>
          </cell>
          <cell r="BM23">
            <v>4.0999999999999996</v>
          </cell>
          <cell r="BN23">
            <v>4.9000000000000004</v>
          </cell>
          <cell r="BP23">
            <v>4.9000000000000004</v>
          </cell>
          <cell r="BQ23">
            <v>3</v>
          </cell>
          <cell r="CI23">
            <v>0</v>
          </cell>
          <cell r="CJ23">
            <v>0</v>
          </cell>
          <cell r="CK23">
            <v>0</v>
          </cell>
        </row>
        <row r="24">
          <cell r="J24">
            <v>18901641</v>
          </cell>
          <cell r="K24">
            <v>2</v>
          </cell>
          <cell r="L24">
            <v>25</v>
          </cell>
          <cell r="M24" t="str">
            <v>肝包虫病</v>
          </cell>
          <cell r="N24">
            <v>12</v>
          </cell>
          <cell r="O24">
            <v>158</v>
          </cell>
          <cell r="P24">
            <v>53</v>
          </cell>
          <cell r="Q24">
            <v>0</v>
          </cell>
          <cell r="R24">
            <v>0</v>
          </cell>
          <cell r="S24">
            <v>0</v>
          </cell>
          <cell r="T24">
            <v>0</v>
          </cell>
          <cell r="U24">
            <v>0</v>
          </cell>
          <cell r="V24">
            <v>0</v>
          </cell>
          <cell r="W24">
            <v>0</v>
          </cell>
          <cell r="X24">
            <v>0</v>
          </cell>
          <cell r="Y24">
            <v>11</v>
          </cell>
          <cell r="Z24">
            <v>17</v>
          </cell>
          <cell r="AA24">
            <v>0.33</v>
          </cell>
          <cell r="AB24">
            <v>0.23</v>
          </cell>
          <cell r="AC24">
            <v>9</v>
          </cell>
          <cell r="AD24">
            <v>62</v>
          </cell>
          <cell r="AF24">
            <v>66</v>
          </cell>
          <cell r="AG24">
            <v>28.4</v>
          </cell>
          <cell r="AH24">
            <v>3.1</v>
          </cell>
          <cell r="AJ24">
            <v>3.8</v>
          </cell>
          <cell r="AK24">
            <v>1.4</v>
          </cell>
          <cell r="AL24">
            <v>1.1200000000000001</v>
          </cell>
          <cell r="AN24">
            <v>1.1299999999999999</v>
          </cell>
          <cell r="AO24">
            <v>12.2</v>
          </cell>
          <cell r="AP24">
            <v>38.200000000000003</v>
          </cell>
          <cell r="AR24">
            <v>45.8</v>
          </cell>
          <cell r="AS24">
            <v>42.2</v>
          </cell>
          <cell r="AT24">
            <v>34.9</v>
          </cell>
          <cell r="AV24">
            <v>45.1</v>
          </cell>
          <cell r="AW24">
            <v>2</v>
          </cell>
          <cell r="AX24">
            <v>57</v>
          </cell>
          <cell r="AZ24">
            <v>68</v>
          </cell>
          <cell r="BA24">
            <v>18</v>
          </cell>
          <cell r="BB24">
            <v>74</v>
          </cell>
          <cell r="BD24">
            <v>38</v>
          </cell>
          <cell r="BE24">
            <v>86.6</v>
          </cell>
          <cell r="BF24">
            <v>92.93</v>
          </cell>
          <cell r="BH24">
            <v>99.53</v>
          </cell>
          <cell r="BI24">
            <v>89</v>
          </cell>
          <cell r="BJ24">
            <v>84</v>
          </cell>
          <cell r="BL24">
            <v>79</v>
          </cell>
          <cell r="BM24">
            <v>6.7</v>
          </cell>
          <cell r="BN24">
            <v>4.2</v>
          </cell>
          <cell r="BP24">
            <v>4.0999999999999996</v>
          </cell>
          <cell r="BQ24">
            <v>2</v>
          </cell>
          <cell r="CI24">
            <v>0</v>
          </cell>
          <cell r="CJ24">
            <v>0</v>
          </cell>
          <cell r="CK24">
            <v>1</v>
          </cell>
        </row>
        <row r="25">
          <cell r="J25">
            <v>18914861</v>
          </cell>
          <cell r="K25">
            <v>2</v>
          </cell>
          <cell r="L25">
            <v>45</v>
          </cell>
          <cell r="M25" t="str">
            <v>肝胆管结石伴(慢性)胆管炎  肠粘连性狭窄  肺部感染                                    ,肝胆管结石</v>
          </cell>
          <cell r="N25" t="str">
            <v>/</v>
          </cell>
          <cell r="O25">
            <v>160</v>
          </cell>
          <cell r="P25">
            <v>62.5</v>
          </cell>
          <cell r="Q25">
            <v>0</v>
          </cell>
          <cell r="R25">
            <v>0</v>
          </cell>
          <cell r="S25">
            <v>0</v>
          </cell>
          <cell r="T25">
            <v>0</v>
          </cell>
          <cell r="U25">
            <v>0</v>
          </cell>
          <cell r="V25">
            <v>0</v>
          </cell>
          <cell r="W25">
            <v>0</v>
          </cell>
          <cell r="X25">
            <v>0</v>
          </cell>
          <cell r="Y25">
            <v>122</v>
          </cell>
          <cell r="Z25">
            <v>111</v>
          </cell>
          <cell r="AA25">
            <v>0.37</v>
          </cell>
          <cell r="AB25">
            <v>0.32</v>
          </cell>
          <cell r="AC25">
            <v>174</v>
          </cell>
          <cell r="AD25">
            <v>126</v>
          </cell>
          <cell r="AE25">
            <v>119</v>
          </cell>
          <cell r="AG25">
            <v>23.8</v>
          </cell>
          <cell r="AK25">
            <v>1.3</v>
          </cell>
          <cell r="AO25">
            <v>1.8</v>
          </cell>
          <cell r="AP25">
            <v>21.7</v>
          </cell>
          <cell r="AS25">
            <v>39.4</v>
          </cell>
          <cell r="AT25">
            <v>33.6</v>
          </cell>
          <cell r="AW25">
            <v>6</v>
          </cell>
          <cell r="AX25">
            <v>64</v>
          </cell>
          <cell r="BA25">
            <v>15</v>
          </cell>
          <cell r="BB25">
            <v>186</v>
          </cell>
          <cell r="BE25">
            <v>11.37</v>
          </cell>
          <cell r="BF25">
            <v>15.76</v>
          </cell>
          <cell r="BI25">
            <v>58</v>
          </cell>
          <cell r="BJ25">
            <v>51</v>
          </cell>
          <cell r="BM25">
            <v>4.0999999999999996</v>
          </cell>
          <cell r="BN25">
            <v>3.8</v>
          </cell>
          <cell r="BQ25">
            <v>2</v>
          </cell>
          <cell r="CI25">
            <v>0</v>
          </cell>
          <cell r="CJ25">
            <v>0</v>
          </cell>
          <cell r="CK25">
            <v>0</v>
          </cell>
        </row>
        <row r="26">
          <cell r="J26">
            <v>18893289</v>
          </cell>
          <cell r="K26">
            <v>2</v>
          </cell>
          <cell r="L26">
            <v>46</v>
          </cell>
          <cell r="M26" t="str">
            <v>肝胆管中－低分化腺癌术后骨转移（pT2bN1M1IV期）  双肺小结：性质？  慢性乙型病毒性肝炎（复治）  胸腔积液  子宫后壁强化结节影，肌瘤？  左侧附件囊性结节影，囊肿？                              ,胆管恶性肿瘤</v>
          </cell>
          <cell r="N26" t="str">
            <v>/</v>
          </cell>
          <cell r="O26">
            <v>170</v>
          </cell>
          <cell r="P26">
            <v>59.5</v>
          </cell>
          <cell r="Q26">
            <v>0</v>
          </cell>
          <cell r="R26">
            <v>0</v>
          </cell>
          <cell r="S26">
            <v>0</v>
          </cell>
          <cell r="T26">
            <v>0</v>
          </cell>
          <cell r="U26">
            <v>0</v>
          </cell>
          <cell r="V26">
            <v>1</v>
          </cell>
          <cell r="W26">
            <v>0</v>
          </cell>
          <cell r="X26">
            <v>0</v>
          </cell>
          <cell r="Y26">
            <v>127</v>
          </cell>
          <cell r="Z26">
            <v>123</v>
          </cell>
          <cell r="AA26">
            <v>0.41</v>
          </cell>
          <cell r="AB26">
            <v>0.39</v>
          </cell>
          <cell r="AC26">
            <v>285</v>
          </cell>
          <cell r="AD26">
            <v>271</v>
          </cell>
          <cell r="AE26">
            <v>258</v>
          </cell>
          <cell r="AO26">
            <v>25.8</v>
          </cell>
          <cell r="AP26">
            <v>13.1</v>
          </cell>
          <cell r="AQ26">
            <v>13.2</v>
          </cell>
          <cell r="AS26">
            <v>33.799999999999997</v>
          </cell>
          <cell r="AT26">
            <v>3.9</v>
          </cell>
          <cell r="AU26">
            <v>32.6</v>
          </cell>
          <cell r="AW26">
            <v>33</v>
          </cell>
          <cell r="AX26">
            <v>45</v>
          </cell>
          <cell r="AY26">
            <v>59</v>
          </cell>
          <cell r="BA26">
            <v>34</v>
          </cell>
          <cell r="BB26">
            <v>48</v>
          </cell>
          <cell r="BC26">
            <v>6</v>
          </cell>
          <cell r="BE26">
            <v>98.23</v>
          </cell>
          <cell r="BF26">
            <v>16.59</v>
          </cell>
          <cell r="BG26">
            <v>16.59</v>
          </cell>
          <cell r="BI26">
            <v>61</v>
          </cell>
          <cell r="BJ26">
            <v>5</v>
          </cell>
          <cell r="BK26">
            <v>5</v>
          </cell>
          <cell r="BM26">
            <v>4.8</v>
          </cell>
          <cell r="BN26">
            <v>4.7</v>
          </cell>
          <cell r="BO26">
            <v>4</v>
          </cell>
          <cell r="BQ26">
            <v>3</v>
          </cell>
          <cell r="CI26">
            <v>0</v>
          </cell>
          <cell r="CJ26">
            <v>0</v>
          </cell>
          <cell r="CK26">
            <v>0</v>
          </cell>
        </row>
        <row r="27">
          <cell r="J27">
            <v>18738874</v>
          </cell>
          <cell r="K27">
            <v>2</v>
          </cell>
          <cell r="L27">
            <v>64</v>
          </cell>
          <cell r="M27" t="str">
            <v>,肝胆管结石,肝胆管结石</v>
          </cell>
          <cell r="N27" t="str">
            <v>/</v>
          </cell>
          <cell r="O27">
            <v>160</v>
          </cell>
          <cell r="P27">
            <v>65</v>
          </cell>
          <cell r="Q27">
            <v>0</v>
          </cell>
          <cell r="R27">
            <v>0</v>
          </cell>
          <cell r="S27">
            <v>0</v>
          </cell>
          <cell r="T27">
            <v>0</v>
          </cell>
          <cell r="U27">
            <v>0</v>
          </cell>
          <cell r="V27">
            <v>0</v>
          </cell>
          <cell r="W27">
            <v>0</v>
          </cell>
          <cell r="X27">
            <v>0</v>
          </cell>
          <cell r="Y27">
            <v>145</v>
          </cell>
          <cell r="Z27">
            <v>98</v>
          </cell>
          <cell r="AA27">
            <v>0.45</v>
          </cell>
          <cell r="AB27">
            <v>0.31</v>
          </cell>
          <cell r="AC27">
            <v>112</v>
          </cell>
          <cell r="AD27">
            <v>14</v>
          </cell>
          <cell r="AF27">
            <v>77</v>
          </cell>
          <cell r="AG27">
            <v>28.2</v>
          </cell>
          <cell r="AH27">
            <v>27.9</v>
          </cell>
          <cell r="AJ27">
            <v>34.299999999999997</v>
          </cell>
          <cell r="AK27">
            <v>0.98</v>
          </cell>
          <cell r="AL27">
            <v>1.26</v>
          </cell>
          <cell r="AN27">
            <v>1.26</v>
          </cell>
          <cell r="AO27">
            <v>15.5</v>
          </cell>
          <cell r="AP27">
            <v>21</v>
          </cell>
          <cell r="AR27">
            <v>45</v>
          </cell>
          <cell r="AS27">
            <v>44.1</v>
          </cell>
          <cell r="AT27">
            <v>27.1</v>
          </cell>
          <cell r="AV27">
            <v>36.1</v>
          </cell>
          <cell r="AW27">
            <v>129</v>
          </cell>
          <cell r="AX27">
            <v>291</v>
          </cell>
          <cell r="AZ27">
            <v>134</v>
          </cell>
          <cell r="BA27">
            <v>145</v>
          </cell>
          <cell r="BB27">
            <v>39</v>
          </cell>
          <cell r="BD27">
            <v>93</v>
          </cell>
          <cell r="BE27">
            <v>95.4</v>
          </cell>
          <cell r="BF27">
            <v>92.45</v>
          </cell>
          <cell r="BH27">
            <v>11.6</v>
          </cell>
          <cell r="BI27">
            <v>72</v>
          </cell>
          <cell r="BJ27">
            <v>77</v>
          </cell>
          <cell r="BL27">
            <v>62</v>
          </cell>
          <cell r="BM27">
            <v>5.3</v>
          </cell>
          <cell r="BN27">
            <v>4.3</v>
          </cell>
          <cell r="BP27">
            <v>3.8</v>
          </cell>
          <cell r="BQ27">
            <v>2</v>
          </cell>
          <cell r="CI27">
            <v>0</v>
          </cell>
          <cell r="CJ27">
            <v>0</v>
          </cell>
          <cell r="CK27">
            <v>0</v>
          </cell>
        </row>
        <row r="28">
          <cell r="J28">
            <v>16963550</v>
          </cell>
          <cell r="K28">
            <v>1</v>
          </cell>
          <cell r="L28">
            <v>48</v>
          </cell>
          <cell r="M28" t="str">
            <v>肝细胞肝癌术后：右肝复发  慢性乙型病毒性肝炎  低蛋白血症。                                    ,肝细胞癌</v>
          </cell>
          <cell r="N28">
            <v>3.7</v>
          </cell>
          <cell r="O28">
            <v>164</v>
          </cell>
          <cell r="P28">
            <v>51</v>
          </cell>
          <cell r="Q28">
            <v>0</v>
          </cell>
          <cell r="R28">
            <v>0</v>
          </cell>
          <cell r="S28">
            <v>0</v>
          </cell>
          <cell r="T28">
            <v>0</v>
          </cell>
          <cell r="U28">
            <v>0</v>
          </cell>
          <cell r="V28">
            <v>1</v>
          </cell>
          <cell r="W28">
            <v>0</v>
          </cell>
          <cell r="X28">
            <v>0</v>
          </cell>
          <cell r="Y28">
            <v>13</v>
          </cell>
          <cell r="Z28">
            <v>122</v>
          </cell>
          <cell r="AA28">
            <v>0.4</v>
          </cell>
          <cell r="AB28">
            <v>0.38</v>
          </cell>
          <cell r="AC28">
            <v>289</v>
          </cell>
          <cell r="AD28">
            <v>282</v>
          </cell>
          <cell r="AE28">
            <v>238</v>
          </cell>
          <cell r="AF28">
            <v>239</v>
          </cell>
          <cell r="AG28">
            <v>35.9</v>
          </cell>
          <cell r="AH28">
            <v>34.200000000000003</v>
          </cell>
          <cell r="AK28">
            <v>1.1100000000000001</v>
          </cell>
          <cell r="AL28">
            <v>1.23</v>
          </cell>
          <cell r="AO28">
            <v>8</v>
          </cell>
          <cell r="AP28">
            <v>9.4</v>
          </cell>
          <cell r="AQ28">
            <v>5.8</v>
          </cell>
          <cell r="AR28">
            <v>5.7</v>
          </cell>
          <cell r="AS28">
            <v>36.9</v>
          </cell>
          <cell r="AT28">
            <v>29.1</v>
          </cell>
          <cell r="AU28">
            <v>32.4</v>
          </cell>
          <cell r="AV28">
            <v>35.1</v>
          </cell>
          <cell r="AW28">
            <v>11</v>
          </cell>
          <cell r="AX28">
            <v>168</v>
          </cell>
          <cell r="AY28">
            <v>112</v>
          </cell>
          <cell r="AZ28">
            <v>75</v>
          </cell>
          <cell r="BA28">
            <v>19</v>
          </cell>
          <cell r="BB28">
            <v>267</v>
          </cell>
          <cell r="BC28">
            <v>121</v>
          </cell>
          <cell r="BD28">
            <v>48</v>
          </cell>
          <cell r="BE28">
            <v>122.39</v>
          </cell>
          <cell r="BF28">
            <v>125.35</v>
          </cell>
          <cell r="BG28">
            <v>128.63</v>
          </cell>
          <cell r="BH28">
            <v>125.35</v>
          </cell>
          <cell r="BI28">
            <v>57</v>
          </cell>
          <cell r="BJ28">
            <v>53</v>
          </cell>
          <cell r="BK28">
            <v>49</v>
          </cell>
          <cell r="BL28">
            <v>53</v>
          </cell>
          <cell r="BM28">
            <v>2.2999999999999998</v>
          </cell>
          <cell r="BN28">
            <v>1.3</v>
          </cell>
          <cell r="BO28">
            <v>1.7</v>
          </cell>
          <cell r="BP28">
            <v>2.7</v>
          </cell>
          <cell r="BQ28">
            <v>2</v>
          </cell>
          <cell r="CI28">
            <v>0</v>
          </cell>
          <cell r="CJ28">
            <v>0</v>
          </cell>
          <cell r="CK28">
            <v>0</v>
          </cell>
        </row>
        <row r="29">
          <cell r="J29">
            <v>18911950</v>
          </cell>
          <cell r="K29">
            <v>1</v>
          </cell>
          <cell r="L29">
            <v>44</v>
          </cell>
          <cell r="M29" t="str">
            <v>1.肝细胞癌术后复发；2.肝炎后肝硬化；3.慢性乙型病毒性肝炎（复治）；4.左肾囊肿</v>
          </cell>
          <cell r="N29">
            <v>7</v>
          </cell>
          <cell r="O29">
            <v>160</v>
          </cell>
          <cell r="P29">
            <v>52</v>
          </cell>
          <cell r="Q29">
            <v>0</v>
          </cell>
          <cell r="R29">
            <v>0</v>
          </cell>
          <cell r="S29">
            <v>0</v>
          </cell>
          <cell r="T29">
            <v>0</v>
          </cell>
          <cell r="U29">
            <v>0</v>
          </cell>
          <cell r="V29">
            <v>1</v>
          </cell>
          <cell r="W29">
            <v>0</v>
          </cell>
          <cell r="X29">
            <v>1</v>
          </cell>
          <cell r="Y29">
            <v>154</v>
          </cell>
          <cell r="Z29">
            <v>149</v>
          </cell>
          <cell r="AA29">
            <v>0.47</v>
          </cell>
          <cell r="AB29">
            <v>0.46</v>
          </cell>
          <cell r="AC29">
            <v>196</v>
          </cell>
          <cell r="AD29">
            <v>143</v>
          </cell>
          <cell r="AF29">
            <v>134</v>
          </cell>
          <cell r="AG29">
            <v>25.4</v>
          </cell>
          <cell r="AH29">
            <v>26.1</v>
          </cell>
          <cell r="AK29">
            <v>1</v>
          </cell>
          <cell r="AL29">
            <v>1.23</v>
          </cell>
          <cell r="AO29">
            <v>8.6999999999999993</v>
          </cell>
          <cell r="AP29">
            <v>17.100000000000001</v>
          </cell>
          <cell r="AR29">
            <v>47.9</v>
          </cell>
          <cell r="AS29">
            <v>41.7</v>
          </cell>
          <cell r="AT29">
            <v>34.4</v>
          </cell>
          <cell r="AV29">
            <v>33.200000000000003</v>
          </cell>
          <cell r="AW29">
            <v>59</v>
          </cell>
          <cell r="AX29">
            <v>32</v>
          </cell>
          <cell r="AZ29">
            <v>384</v>
          </cell>
          <cell r="BA29">
            <v>45</v>
          </cell>
          <cell r="BB29">
            <v>36</v>
          </cell>
          <cell r="BD29">
            <v>215</v>
          </cell>
          <cell r="BE29">
            <v>95.71</v>
          </cell>
          <cell r="BF29">
            <v>15.35</v>
          </cell>
          <cell r="BH29">
            <v>99.19</v>
          </cell>
          <cell r="BI29">
            <v>72</v>
          </cell>
          <cell r="BJ29">
            <v>57</v>
          </cell>
          <cell r="BL29">
            <v>66</v>
          </cell>
          <cell r="BM29">
            <v>4.9000000000000004</v>
          </cell>
          <cell r="BN29">
            <v>3.2</v>
          </cell>
          <cell r="BP29">
            <v>4</v>
          </cell>
          <cell r="BQ29">
            <v>2</v>
          </cell>
          <cell r="CI29">
            <v>0</v>
          </cell>
          <cell r="CJ29">
            <v>0</v>
          </cell>
          <cell r="CK29">
            <v>0</v>
          </cell>
        </row>
        <row r="30">
          <cell r="J30">
            <v>18803142</v>
          </cell>
          <cell r="K30">
            <v>1</v>
          </cell>
          <cell r="L30">
            <v>55</v>
          </cell>
          <cell r="M30" t="str">
            <v>肝右叶原发性肝癌并门脉右前支及右支癌栓  肝内多发结节  双肾囊肿  腹主动脉壁钙化  乙型病毒性肝炎（复治）                                ,肝占位性病变</v>
          </cell>
          <cell r="N30">
            <v>3</v>
          </cell>
          <cell r="O30">
            <v>167</v>
          </cell>
          <cell r="P30">
            <v>67</v>
          </cell>
          <cell r="Q30">
            <v>0</v>
          </cell>
          <cell r="R30">
            <v>0</v>
          </cell>
          <cell r="S30">
            <v>0</v>
          </cell>
          <cell r="T30">
            <v>0</v>
          </cell>
          <cell r="U30">
            <v>0</v>
          </cell>
          <cell r="V30">
            <v>1</v>
          </cell>
          <cell r="W30">
            <v>0</v>
          </cell>
          <cell r="X30">
            <v>0</v>
          </cell>
          <cell r="Y30">
            <v>151</v>
          </cell>
          <cell r="Z30">
            <v>131</v>
          </cell>
          <cell r="AA30">
            <v>0.45</v>
          </cell>
          <cell r="AB30">
            <v>0.4</v>
          </cell>
          <cell r="AC30">
            <v>11</v>
          </cell>
          <cell r="AD30">
            <v>95</v>
          </cell>
          <cell r="AF30">
            <v>73</v>
          </cell>
          <cell r="AG30">
            <v>27.5</v>
          </cell>
          <cell r="AH30">
            <v>27.7</v>
          </cell>
          <cell r="AK30">
            <v>1.2</v>
          </cell>
          <cell r="AL30">
            <v>1.17</v>
          </cell>
          <cell r="AO30">
            <v>13.7</v>
          </cell>
          <cell r="AP30">
            <v>19.5</v>
          </cell>
          <cell r="AR30">
            <v>48.8</v>
          </cell>
          <cell r="AS30">
            <v>52.7</v>
          </cell>
          <cell r="AT30">
            <v>33.6</v>
          </cell>
          <cell r="AV30">
            <v>41.7</v>
          </cell>
          <cell r="AW30">
            <v>21</v>
          </cell>
          <cell r="AX30">
            <v>59</v>
          </cell>
          <cell r="AZ30">
            <v>96</v>
          </cell>
          <cell r="BA30">
            <v>36</v>
          </cell>
          <cell r="BB30">
            <v>114</v>
          </cell>
          <cell r="BD30">
            <v>71</v>
          </cell>
          <cell r="BE30">
            <v>95.45</v>
          </cell>
          <cell r="BF30">
            <v>98.19</v>
          </cell>
          <cell r="BH30">
            <v>94.42</v>
          </cell>
          <cell r="BI30">
            <v>75</v>
          </cell>
          <cell r="BJ30">
            <v>7</v>
          </cell>
          <cell r="BL30">
            <v>77</v>
          </cell>
          <cell r="BM30">
            <v>5</v>
          </cell>
          <cell r="BN30">
            <v>3.6</v>
          </cell>
          <cell r="BP30">
            <v>4.4000000000000004</v>
          </cell>
          <cell r="BQ30">
            <v>2</v>
          </cell>
          <cell r="CI30">
            <v>0</v>
          </cell>
          <cell r="CJ30">
            <v>0</v>
          </cell>
          <cell r="CK30">
            <v>0</v>
          </cell>
        </row>
        <row r="31">
          <cell r="J31">
            <v>18914022</v>
          </cell>
          <cell r="K31">
            <v>1</v>
          </cell>
          <cell r="L31">
            <v>72</v>
          </cell>
          <cell r="M31" t="str">
            <v>肝细胞癌  肝硬化  胆总管结石  肺部感染  心脏支架置入术后                                ,肝细胞癌</v>
          </cell>
          <cell r="N31" t="str">
            <v>/</v>
          </cell>
          <cell r="O31">
            <v>161</v>
          </cell>
          <cell r="P31">
            <v>63</v>
          </cell>
          <cell r="Q31">
            <v>1</v>
          </cell>
          <cell r="R31">
            <v>0</v>
          </cell>
          <cell r="S31">
            <v>0</v>
          </cell>
          <cell r="T31">
            <v>1</v>
          </cell>
          <cell r="U31">
            <v>0</v>
          </cell>
          <cell r="V31">
            <v>0</v>
          </cell>
          <cell r="W31">
            <v>0</v>
          </cell>
          <cell r="X31">
            <v>1</v>
          </cell>
          <cell r="Y31">
            <v>138</v>
          </cell>
          <cell r="Z31">
            <v>11</v>
          </cell>
          <cell r="AA31">
            <v>0.44</v>
          </cell>
          <cell r="AB31">
            <v>0.34</v>
          </cell>
          <cell r="AC31">
            <v>144</v>
          </cell>
          <cell r="AD31">
            <v>13</v>
          </cell>
          <cell r="AF31">
            <v>11</v>
          </cell>
          <cell r="AG31">
            <v>32.1</v>
          </cell>
          <cell r="AH31">
            <v>38.4</v>
          </cell>
          <cell r="AJ31">
            <v>42</v>
          </cell>
          <cell r="AK31">
            <v>1.6</v>
          </cell>
          <cell r="AL31">
            <v>1.36</v>
          </cell>
          <cell r="AN31">
            <v>1.37</v>
          </cell>
          <cell r="AO31">
            <v>12.5</v>
          </cell>
          <cell r="AP31">
            <v>16.100000000000001</v>
          </cell>
          <cell r="AR31">
            <v>9.1999999999999993</v>
          </cell>
          <cell r="AS31">
            <v>43.1</v>
          </cell>
          <cell r="AT31">
            <v>25.8</v>
          </cell>
          <cell r="AV31">
            <v>22.4</v>
          </cell>
          <cell r="AW31">
            <v>13</v>
          </cell>
          <cell r="AX31">
            <v>198</v>
          </cell>
          <cell r="AZ31">
            <v>183</v>
          </cell>
          <cell r="BA31">
            <v>21</v>
          </cell>
          <cell r="BB31">
            <v>287</v>
          </cell>
          <cell r="BD31">
            <v>155</v>
          </cell>
          <cell r="BE31">
            <v>13.11</v>
          </cell>
          <cell r="BF31">
            <v>13.68</v>
          </cell>
          <cell r="BH31">
            <v>18.68</v>
          </cell>
          <cell r="BI31">
            <v>75</v>
          </cell>
          <cell r="BJ31">
            <v>74</v>
          </cell>
          <cell r="BL31">
            <v>66</v>
          </cell>
          <cell r="BM31">
            <v>3.1</v>
          </cell>
          <cell r="BN31">
            <v>3</v>
          </cell>
          <cell r="BP31">
            <v>3.6</v>
          </cell>
          <cell r="BQ31">
            <v>2</v>
          </cell>
          <cell r="CI31">
            <v>0</v>
          </cell>
          <cell r="CJ31">
            <v>0</v>
          </cell>
          <cell r="CK31">
            <v>0</v>
          </cell>
        </row>
        <row r="32">
          <cell r="J32">
            <v>18748920</v>
          </cell>
          <cell r="K32">
            <v>1</v>
          </cell>
          <cell r="L32">
            <v>70</v>
          </cell>
          <cell r="M32" t="str">
            <v>肝内外胆管结石伴扩张慢性胆管炎  肺部感染  高血压3级很高危  脑梗塞（恢复期）  双肾囊肿  前列腺肿大                              ,胆管结石</v>
          </cell>
          <cell r="N32" t="str">
            <v>/</v>
          </cell>
          <cell r="O32">
            <v>165</v>
          </cell>
          <cell r="P32">
            <v>56</v>
          </cell>
          <cell r="Q32">
            <v>1</v>
          </cell>
          <cell r="R32">
            <v>0</v>
          </cell>
          <cell r="S32">
            <v>0</v>
          </cell>
          <cell r="T32">
            <v>0</v>
          </cell>
          <cell r="U32">
            <v>1</v>
          </cell>
          <cell r="V32">
            <v>0</v>
          </cell>
          <cell r="W32">
            <v>0</v>
          </cell>
          <cell r="X32">
            <v>0</v>
          </cell>
          <cell r="Y32">
            <v>115</v>
          </cell>
          <cell r="Z32">
            <v>82</v>
          </cell>
          <cell r="AA32">
            <v>0.38</v>
          </cell>
          <cell r="AB32">
            <v>0.27</v>
          </cell>
          <cell r="AC32">
            <v>53</v>
          </cell>
          <cell r="AD32">
            <v>4</v>
          </cell>
          <cell r="AF32">
            <v>42</v>
          </cell>
          <cell r="AG32">
            <v>28</v>
          </cell>
          <cell r="AH32">
            <v>35.5</v>
          </cell>
          <cell r="AJ32">
            <v>33.799999999999997</v>
          </cell>
          <cell r="AK32">
            <v>0.97</v>
          </cell>
          <cell r="AL32">
            <v>1.24</v>
          </cell>
          <cell r="AN32">
            <v>1.5</v>
          </cell>
          <cell r="AO32">
            <v>11.8</v>
          </cell>
          <cell r="AP32">
            <v>15</v>
          </cell>
          <cell r="AR32">
            <v>9.8000000000000007</v>
          </cell>
          <cell r="AS32">
            <v>4.3</v>
          </cell>
          <cell r="AT32">
            <v>25.9</v>
          </cell>
          <cell r="AV32">
            <v>37.299999999999997</v>
          </cell>
          <cell r="AW32">
            <v>1</v>
          </cell>
          <cell r="AX32">
            <v>84</v>
          </cell>
          <cell r="AZ32">
            <v>46</v>
          </cell>
          <cell r="BA32">
            <v>14</v>
          </cell>
          <cell r="BB32">
            <v>13</v>
          </cell>
          <cell r="BD32">
            <v>25</v>
          </cell>
          <cell r="BE32">
            <v>8.1199999999999992</v>
          </cell>
          <cell r="BF32">
            <v>86.86</v>
          </cell>
          <cell r="BH32">
            <v>91.2</v>
          </cell>
          <cell r="BI32">
            <v>65</v>
          </cell>
          <cell r="BJ32">
            <v>58</v>
          </cell>
          <cell r="BL32">
            <v>5</v>
          </cell>
          <cell r="BM32">
            <v>5.8</v>
          </cell>
          <cell r="BN32">
            <v>5.2</v>
          </cell>
          <cell r="BP32">
            <v>2.9</v>
          </cell>
          <cell r="BQ32">
            <v>2</v>
          </cell>
          <cell r="CI32">
            <v>0</v>
          </cell>
          <cell r="CJ32">
            <v>0</v>
          </cell>
          <cell r="CK32">
            <v>0</v>
          </cell>
        </row>
        <row r="33">
          <cell r="J33">
            <v>1601242</v>
          </cell>
          <cell r="K33">
            <v>2</v>
          </cell>
          <cell r="L33">
            <v>38</v>
          </cell>
          <cell r="M33" t="str">
            <v>慢性胆囊炎  肝内胆管结石伴胆管扩张  慢性胆管炎及胆管周围炎  右肝萎缩                                  ,肝胆管结石</v>
          </cell>
          <cell r="N33" t="str">
            <v>/</v>
          </cell>
          <cell r="O33">
            <v>159</v>
          </cell>
          <cell r="P33">
            <v>60</v>
          </cell>
          <cell r="Q33">
            <v>0</v>
          </cell>
          <cell r="R33">
            <v>0</v>
          </cell>
          <cell r="S33">
            <v>0</v>
          </cell>
          <cell r="T33">
            <v>0</v>
          </cell>
          <cell r="U33">
            <v>0</v>
          </cell>
          <cell r="V33">
            <v>0</v>
          </cell>
          <cell r="W33">
            <v>0</v>
          </cell>
          <cell r="X33">
            <v>0</v>
          </cell>
          <cell r="Y33">
            <v>14</v>
          </cell>
          <cell r="Z33">
            <v>13</v>
          </cell>
          <cell r="AA33">
            <v>0.45</v>
          </cell>
          <cell r="AB33">
            <v>0.41</v>
          </cell>
          <cell r="AC33">
            <v>38</v>
          </cell>
          <cell r="AD33">
            <v>334</v>
          </cell>
          <cell r="AG33">
            <v>25.9</v>
          </cell>
          <cell r="AH33">
            <v>25.7</v>
          </cell>
          <cell r="AK33">
            <v>0.89</v>
          </cell>
          <cell r="AL33">
            <v>1.1299999999999999</v>
          </cell>
          <cell r="AO33">
            <v>22.3</v>
          </cell>
          <cell r="AP33">
            <v>19</v>
          </cell>
          <cell r="AS33">
            <v>48.1</v>
          </cell>
          <cell r="AT33">
            <v>35.4</v>
          </cell>
          <cell r="AW33">
            <v>67</v>
          </cell>
          <cell r="AX33">
            <v>263</v>
          </cell>
          <cell r="BA33">
            <v>39</v>
          </cell>
          <cell r="BB33">
            <v>241</v>
          </cell>
          <cell r="BE33">
            <v>11.96</v>
          </cell>
          <cell r="BF33">
            <v>15.8</v>
          </cell>
          <cell r="BI33">
            <v>57</v>
          </cell>
          <cell r="BJ33">
            <v>52</v>
          </cell>
          <cell r="BM33">
            <v>3.6</v>
          </cell>
          <cell r="BN33">
            <v>1.9</v>
          </cell>
          <cell r="BQ33">
            <v>2</v>
          </cell>
          <cell r="CI33">
            <v>0</v>
          </cell>
          <cell r="CJ33">
            <v>0</v>
          </cell>
          <cell r="CK33">
            <v>0</v>
          </cell>
        </row>
        <row r="34">
          <cell r="J34">
            <v>18909932</v>
          </cell>
          <cell r="K34">
            <v>2</v>
          </cell>
          <cell r="L34">
            <v>45</v>
          </cell>
          <cell r="M34" t="str">
            <v>肝内胆管结石伴慢性胆管炎  慢性胆囊炎  左肝萎缩                                    ,肝胆管结石</v>
          </cell>
          <cell r="N34" t="str">
            <v>/</v>
          </cell>
          <cell r="O34">
            <v>154</v>
          </cell>
          <cell r="P34">
            <v>43</v>
          </cell>
          <cell r="Q34">
            <v>0</v>
          </cell>
          <cell r="R34">
            <v>0</v>
          </cell>
          <cell r="S34">
            <v>0</v>
          </cell>
          <cell r="T34">
            <v>0</v>
          </cell>
          <cell r="U34">
            <v>0</v>
          </cell>
          <cell r="V34">
            <v>0</v>
          </cell>
          <cell r="W34">
            <v>0</v>
          </cell>
          <cell r="X34">
            <v>0</v>
          </cell>
          <cell r="Y34">
            <v>177</v>
          </cell>
          <cell r="Z34">
            <v>149</v>
          </cell>
          <cell r="AA34">
            <v>0.53</v>
          </cell>
          <cell r="AB34">
            <v>0.44</v>
          </cell>
          <cell r="AC34">
            <v>24</v>
          </cell>
          <cell r="AD34">
            <v>27</v>
          </cell>
          <cell r="AE34">
            <v>184</v>
          </cell>
          <cell r="AF34">
            <v>151</v>
          </cell>
          <cell r="AG34">
            <v>29.8</v>
          </cell>
          <cell r="AH34">
            <v>29.8</v>
          </cell>
          <cell r="AI34">
            <v>3.9</v>
          </cell>
          <cell r="AJ34">
            <v>28.2</v>
          </cell>
          <cell r="AK34">
            <v>1.3</v>
          </cell>
          <cell r="AL34">
            <v>1.35</v>
          </cell>
          <cell r="AM34">
            <v>1.29</v>
          </cell>
          <cell r="AN34">
            <v>1.1299999999999999</v>
          </cell>
          <cell r="AO34">
            <v>11.9</v>
          </cell>
          <cell r="AP34">
            <v>13.5</v>
          </cell>
          <cell r="AQ34">
            <v>16.8</v>
          </cell>
          <cell r="AR34">
            <v>14.8</v>
          </cell>
          <cell r="AS34">
            <v>4.2</v>
          </cell>
          <cell r="AT34">
            <v>27.8</v>
          </cell>
          <cell r="AU34">
            <v>33</v>
          </cell>
          <cell r="AV34">
            <v>33.200000000000003</v>
          </cell>
          <cell r="AW34">
            <v>6</v>
          </cell>
          <cell r="AX34">
            <v>95</v>
          </cell>
          <cell r="AY34">
            <v>918</v>
          </cell>
          <cell r="AZ34">
            <v>538</v>
          </cell>
          <cell r="BA34">
            <v>3</v>
          </cell>
          <cell r="BB34">
            <v>555</v>
          </cell>
          <cell r="BC34">
            <v>35</v>
          </cell>
          <cell r="BD34">
            <v>19</v>
          </cell>
          <cell r="BE34">
            <v>97.96</v>
          </cell>
          <cell r="BF34">
            <v>13.65</v>
          </cell>
          <cell r="BG34">
            <v>16.260000000000002</v>
          </cell>
          <cell r="BH34">
            <v>11.65</v>
          </cell>
          <cell r="BI34">
            <v>78</v>
          </cell>
          <cell r="BJ34">
            <v>68</v>
          </cell>
          <cell r="BK34">
            <v>64</v>
          </cell>
          <cell r="BL34">
            <v>58</v>
          </cell>
          <cell r="BM34">
            <v>6.2</v>
          </cell>
          <cell r="BN34">
            <v>4</v>
          </cell>
          <cell r="BO34">
            <v>4.5</v>
          </cell>
          <cell r="BP34">
            <v>5</v>
          </cell>
          <cell r="BQ34">
            <v>2</v>
          </cell>
          <cell r="CI34">
            <v>0</v>
          </cell>
          <cell r="CJ34">
            <v>0</v>
          </cell>
          <cell r="CK34">
            <v>0</v>
          </cell>
        </row>
        <row r="35">
          <cell r="J35">
            <v>18999959</v>
          </cell>
          <cell r="K35">
            <v>2</v>
          </cell>
          <cell r="L35">
            <v>59</v>
          </cell>
          <cell r="M35" t="str">
            <v>,肝胆管结石</v>
          </cell>
          <cell r="N35" t="str">
            <v>/</v>
          </cell>
          <cell r="O35">
            <v>150</v>
          </cell>
          <cell r="P35">
            <v>40</v>
          </cell>
          <cell r="Q35">
            <v>0</v>
          </cell>
          <cell r="R35">
            <v>0</v>
          </cell>
          <cell r="S35">
            <v>0</v>
          </cell>
          <cell r="T35">
            <v>0</v>
          </cell>
          <cell r="U35">
            <v>0</v>
          </cell>
          <cell r="V35">
            <v>0</v>
          </cell>
          <cell r="W35">
            <v>0</v>
          </cell>
          <cell r="X35">
            <v>0</v>
          </cell>
          <cell r="Y35">
            <v>132</v>
          </cell>
          <cell r="Z35">
            <v>11</v>
          </cell>
          <cell r="AA35">
            <v>0.42</v>
          </cell>
          <cell r="AB35">
            <v>0.35</v>
          </cell>
          <cell r="AC35">
            <v>159</v>
          </cell>
          <cell r="AD35">
            <v>112</v>
          </cell>
          <cell r="AE35">
            <v>96</v>
          </cell>
          <cell r="AF35">
            <v>97</v>
          </cell>
          <cell r="AG35">
            <v>25.6</v>
          </cell>
          <cell r="AH35">
            <v>33.700000000000003</v>
          </cell>
          <cell r="AI35">
            <v>41</v>
          </cell>
          <cell r="AJ35">
            <v>39.6</v>
          </cell>
          <cell r="AK35">
            <v>1.1000000000000001</v>
          </cell>
          <cell r="AL35">
            <v>1.2</v>
          </cell>
          <cell r="AM35">
            <v>1.37</v>
          </cell>
          <cell r="AN35">
            <v>1.19</v>
          </cell>
          <cell r="AO35">
            <v>13.5</v>
          </cell>
          <cell r="AP35">
            <v>4.7</v>
          </cell>
          <cell r="AQ35">
            <v>29.2</v>
          </cell>
          <cell r="AR35">
            <v>29.1</v>
          </cell>
          <cell r="AS35">
            <v>39.9</v>
          </cell>
          <cell r="AT35">
            <v>33</v>
          </cell>
          <cell r="AU35">
            <v>37.200000000000003</v>
          </cell>
          <cell r="AV35">
            <v>3</v>
          </cell>
          <cell r="AW35">
            <v>14</v>
          </cell>
          <cell r="AX35">
            <v>395</v>
          </cell>
          <cell r="AY35">
            <v>32</v>
          </cell>
          <cell r="AZ35">
            <v>167</v>
          </cell>
          <cell r="BA35">
            <v>22</v>
          </cell>
          <cell r="BB35">
            <v>611</v>
          </cell>
          <cell r="BC35">
            <v>26</v>
          </cell>
          <cell r="BD35">
            <v>76</v>
          </cell>
          <cell r="BE35">
            <v>75.8</v>
          </cell>
          <cell r="BF35">
            <v>69.739999999999995</v>
          </cell>
          <cell r="BG35">
            <v>82.4</v>
          </cell>
          <cell r="BH35">
            <v>79.209999999999994</v>
          </cell>
          <cell r="BI35">
            <v>84</v>
          </cell>
          <cell r="BJ35">
            <v>9</v>
          </cell>
          <cell r="BK35">
            <v>77</v>
          </cell>
          <cell r="BL35">
            <v>81</v>
          </cell>
          <cell r="BM35">
            <v>5.7</v>
          </cell>
          <cell r="BN35">
            <v>3.2</v>
          </cell>
          <cell r="BO35">
            <v>4.2</v>
          </cell>
          <cell r="BP35">
            <v>4.0999999999999996</v>
          </cell>
          <cell r="BQ35">
            <v>3</v>
          </cell>
          <cell r="CI35">
            <v>0</v>
          </cell>
          <cell r="CJ35">
            <v>0</v>
          </cell>
          <cell r="CK35">
            <v>0</v>
          </cell>
        </row>
        <row r="36">
          <cell r="J36">
            <v>18921916</v>
          </cell>
          <cell r="K36">
            <v>1</v>
          </cell>
          <cell r="L36">
            <v>74</v>
          </cell>
          <cell r="M36" t="str">
            <v>1.肝癌术后复发 、2.肝硬化</v>
          </cell>
          <cell r="N36">
            <v>7</v>
          </cell>
          <cell r="O36">
            <v>156</v>
          </cell>
          <cell r="P36">
            <v>59</v>
          </cell>
          <cell r="Q36">
            <v>0</v>
          </cell>
          <cell r="R36">
            <v>0</v>
          </cell>
          <cell r="S36">
            <v>0</v>
          </cell>
          <cell r="T36">
            <v>0</v>
          </cell>
          <cell r="U36">
            <v>0</v>
          </cell>
          <cell r="V36">
            <v>0</v>
          </cell>
          <cell r="W36">
            <v>0</v>
          </cell>
          <cell r="X36">
            <v>1</v>
          </cell>
          <cell r="Y36">
            <v>14</v>
          </cell>
          <cell r="Z36">
            <v>84</v>
          </cell>
          <cell r="AA36">
            <v>0.3</v>
          </cell>
          <cell r="AB36">
            <v>0.25</v>
          </cell>
          <cell r="AC36">
            <v>197</v>
          </cell>
          <cell r="AD36">
            <v>147</v>
          </cell>
          <cell r="AF36">
            <v>113</v>
          </cell>
          <cell r="AG36">
            <v>28.2</v>
          </cell>
          <cell r="AH36">
            <v>29.3</v>
          </cell>
          <cell r="AJ36">
            <v>33</v>
          </cell>
          <cell r="AK36">
            <v>0.97</v>
          </cell>
          <cell r="AL36">
            <v>1.7</v>
          </cell>
          <cell r="AN36">
            <v>1.1499999999999999</v>
          </cell>
          <cell r="AO36">
            <v>3</v>
          </cell>
          <cell r="AP36">
            <v>32.799999999999997</v>
          </cell>
          <cell r="AR36">
            <v>57.5</v>
          </cell>
          <cell r="AS36">
            <v>38.299999999999997</v>
          </cell>
          <cell r="AT36">
            <v>34.4</v>
          </cell>
          <cell r="AV36">
            <v>29.8</v>
          </cell>
          <cell r="AW36">
            <v>78</v>
          </cell>
          <cell r="AX36">
            <v>37</v>
          </cell>
          <cell r="AZ36">
            <v>571</v>
          </cell>
          <cell r="BA36">
            <v>99</v>
          </cell>
          <cell r="BB36">
            <v>478</v>
          </cell>
          <cell r="BD36">
            <v>372</v>
          </cell>
          <cell r="BE36">
            <v>17.350000000000001</v>
          </cell>
          <cell r="BF36">
            <v>118.93</v>
          </cell>
          <cell r="BH36">
            <v>113.8</v>
          </cell>
          <cell r="BI36">
            <v>68</v>
          </cell>
          <cell r="BJ36">
            <v>53</v>
          </cell>
          <cell r="BL36">
            <v>59</v>
          </cell>
          <cell r="BM36">
            <v>8</v>
          </cell>
          <cell r="BN36">
            <v>3.1</v>
          </cell>
          <cell r="BP36">
            <v>2.4</v>
          </cell>
          <cell r="BQ36">
            <v>2</v>
          </cell>
          <cell r="CI36">
            <v>0</v>
          </cell>
          <cell r="CJ36">
            <v>0</v>
          </cell>
          <cell r="CK36">
            <v>0</v>
          </cell>
        </row>
        <row r="37">
          <cell r="J37">
            <v>19031716</v>
          </cell>
          <cell r="K37">
            <v>1</v>
          </cell>
          <cell r="L37">
            <v>54</v>
          </cell>
          <cell r="M37" t="str">
            <v>原发性肝细胞癌伴肝内转移  右半肝切除、胆囊切除、左肝肿瘤切除、左肝肿瘤射频消融术后  慢性乙型病毒性肝炎  原发性高血压  2型糖尿病  轻度贫血  血小板减少症  脾梗塞？  左肾上腺髓质瘤？                        ,肝细胞癌</v>
          </cell>
          <cell r="N37">
            <v>11</v>
          </cell>
          <cell r="O37">
            <v>172</v>
          </cell>
          <cell r="P37">
            <v>72</v>
          </cell>
          <cell r="Q37">
            <v>1</v>
          </cell>
          <cell r="R37">
            <v>1</v>
          </cell>
          <cell r="S37">
            <v>0</v>
          </cell>
          <cell r="T37">
            <v>0</v>
          </cell>
          <cell r="U37">
            <v>0</v>
          </cell>
          <cell r="V37">
            <v>1</v>
          </cell>
          <cell r="W37">
            <v>0</v>
          </cell>
          <cell r="X37">
            <v>0</v>
          </cell>
          <cell r="Y37">
            <v>15</v>
          </cell>
          <cell r="Z37">
            <v>131</v>
          </cell>
          <cell r="AA37">
            <v>0.45</v>
          </cell>
          <cell r="AB37">
            <v>0.4</v>
          </cell>
          <cell r="AC37">
            <v>137</v>
          </cell>
          <cell r="AD37">
            <v>87</v>
          </cell>
          <cell r="AF37">
            <v>84</v>
          </cell>
          <cell r="AG37">
            <v>27.9</v>
          </cell>
          <cell r="AH37">
            <v>27.9</v>
          </cell>
          <cell r="AJ37">
            <v>3.8</v>
          </cell>
          <cell r="AK37">
            <v>1.1000000000000001</v>
          </cell>
          <cell r="AL37">
            <v>1.1200000000000001</v>
          </cell>
          <cell r="AN37">
            <v>1.1399999999999999</v>
          </cell>
          <cell r="AO37">
            <v>15.5</v>
          </cell>
          <cell r="AP37">
            <v>3.8</v>
          </cell>
          <cell r="AR37">
            <v>46.8</v>
          </cell>
          <cell r="AS37">
            <v>45.5</v>
          </cell>
          <cell r="AT37">
            <v>34</v>
          </cell>
          <cell r="AV37">
            <v>35.9</v>
          </cell>
          <cell r="AW37">
            <v>34</v>
          </cell>
          <cell r="AX37">
            <v>186</v>
          </cell>
          <cell r="AZ37">
            <v>147</v>
          </cell>
          <cell r="BA37">
            <v>25</v>
          </cell>
          <cell r="BB37">
            <v>184</v>
          </cell>
          <cell r="BD37">
            <v>65</v>
          </cell>
          <cell r="BE37">
            <v>87.24</v>
          </cell>
          <cell r="BF37">
            <v>15.11</v>
          </cell>
          <cell r="BH37">
            <v>113.84</v>
          </cell>
          <cell r="BI37">
            <v>88</v>
          </cell>
          <cell r="BJ37">
            <v>68</v>
          </cell>
          <cell r="BL37">
            <v>56</v>
          </cell>
          <cell r="BM37">
            <v>7.1</v>
          </cell>
          <cell r="BN37">
            <v>4.9000000000000004</v>
          </cell>
          <cell r="BP37">
            <v>3.9</v>
          </cell>
          <cell r="BQ37">
            <v>2</v>
          </cell>
          <cell r="CI37">
            <v>0</v>
          </cell>
          <cell r="CJ37">
            <v>0</v>
          </cell>
          <cell r="CK37">
            <v>0</v>
          </cell>
        </row>
        <row r="38">
          <cell r="J38">
            <v>19044022</v>
          </cell>
          <cell r="K38">
            <v>1</v>
          </cell>
          <cell r="L38">
            <v>45</v>
          </cell>
          <cell r="M38" t="str">
            <v>肝癌术后  肝硬化  慢性乙肝（复诊）                                    ,肝细胞癌</v>
          </cell>
          <cell r="N38">
            <v>8</v>
          </cell>
          <cell r="O38">
            <v>172</v>
          </cell>
          <cell r="P38">
            <v>65</v>
          </cell>
          <cell r="Q38">
            <v>0</v>
          </cell>
          <cell r="R38">
            <v>0</v>
          </cell>
          <cell r="S38">
            <v>0</v>
          </cell>
          <cell r="T38">
            <v>0</v>
          </cell>
          <cell r="U38">
            <v>0</v>
          </cell>
          <cell r="V38">
            <v>1</v>
          </cell>
          <cell r="W38">
            <v>0</v>
          </cell>
          <cell r="X38">
            <v>1</v>
          </cell>
          <cell r="Y38">
            <v>156</v>
          </cell>
          <cell r="Z38">
            <v>142</v>
          </cell>
          <cell r="AA38">
            <v>0.46</v>
          </cell>
          <cell r="AB38">
            <v>0.43</v>
          </cell>
          <cell r="AC38">
            <v>288</v>
          </cell>
          <cell r="AD38">
            <v>213</v>
          </cell>
          <cell r="AG38">
            <v>28.4</v>
          </cell>
          <cell r="AH38">
            <v>35.6</v>
          </cell>
          <cell r="AK38">
            <v>0.96</v>
          </cell>
          <cell r="AL38">
            <v>1.6</v>
          </cell>
          <cell r="AO38">
            <v>11.7</v>
          </cell>
          <cell r="AP38">
            <v>21.1</v>
          </cell>
          <cell r="AS38">
            <v>45.5</v>
          </cell>
          <cell r="AT38">
            <v>29.4</v>
          </cell>
          <cell r="AW38">
            <v>67</v>
          </cell>
          <cell r="AX38">
            <v>13</v>
          </cell>
          <cell r="BA38">
            <v>35</v>
          </cell>
          <cell r="BB38">
            <v>146</v>
          </cell>
          <cell r="BE38">
            <v>95.42</v>
          </cell>
          <cell r="BF38">
            <v>1.88</v>
          </cell>
          <cell r="BI38">
            <v>79</v>
          </cell>
          <cell r="BJ38">
            <v>69</v>
          </cell>
          <cell r="BM38">
            <v>6.73</v>
          </cell>
          <cell r="BN38">
            <v>4.5999999999999996</v>
          </cell>
          <cell r="BQ38">
            <v>2</v>
          </cell>
          <cell r="CI38">
            <v>0</v>
          </cell>
          <cell r="CJ38">
            <v>0</v>
          </cell>
          <cell r="CK38">
            <v>0</v>
          </cell>
        </row>
        <row r="39">
          <cell r="J39">
            <v>19066575</v>
          </cell>
          <cell r="K39">
            <v>1</v>
          </cell>
          <cell r="L39">
            <v>32</v>
          </cell>
          <cell r="M39" t="str">
            <v>多部位多房棘球蚴感染                                        ,肝肿瘤</v>
          </cell>
          <cell r="N39">
            <v>10</v>
          </cell>
          <cell r="O39">
            <v>169</v>
          </cell>
          <cell r="P39">
            <v>70</v>
          </cell>
          <cell r="Q39">
            <v>0</v>
          </cell>
          <cell r="R39">
            <v>0</v>
          </cell>
          <cell r="S39">
            <v>0</v>
          </cell>
          <cell r="T39">
            <v>0</v>
          </cell>
          <cell r="U39">
            <v>0</v>
          </cell>
          <cell r="V39">
            <v>0</v>
          </cell>
          <cell r="W39">
            <v>0</v>
          </cell>
          <cell r="X39">
            <v>0</v>
          </cell>
          <cell r="Y39">
            <v>122</v>
          </cell>
          <cell r="Z39">
            <v>115</v>
          </cell>
          <cell r="AA39">
            <v>0.36</v>
          </cell>
          <cell r="AB39">
            <v>0.35</v>
          </cell>
          <cell r="AC39">
            <v>156</v>
          </cell>
          <cell r="AD39">
            <v>153</v>
          </cell>
          <cell r="AF39">
            <v>154</v>
          </cell>
          <cell r="AG39">
            <v>24.1</v>
          </cell>
          <cell r="AK39">
            <v>1.5</v>
          </cell>
          <cell r="AO39">
            <v>15.9</v>
          </cell>
          <cell r="AP39">
            <v>43.5</v>
          </cell>
          <cell r="AR39">
            <v>31.7</v>
          </cell>
          <cell r="AS39">
            <v>44</v>
          </cell>
          <cell r="AT39">
            <v>31.1</v>
          </cell>
          <cell r="AV39">
            <v>36.4</v>
          </cell>
          <cell r="AW39">
            <v>21</v>
          </cell>
          <cell r="AX39">
            <v>121</v>
          </cell>
          <cell r="AZ39">
            <v>43</v>
          </cell>
          <cell r="BA39">
            <v>28</v>
          </cell>
          <cell r="BB39">
            <v>87</v>
          </cell>
          <cell r="BD39">
            <v>28</v>
          </cell>
          <cell r="BE39">
            <v>85.23</v>
          </cell>
          <cell r="BF39">
            <v>112.59</v>
          </cell>
          <cell r="BH39">
            <v>111.76</v>
          </cell>
          <cell r="BI39">
            <v>71</v>
          </cell>
          <cell r="BJ39">
            <v>44</v>
          </cell>
          <cell r="BL39">
            <v>45</v>
          </cell>
          <cell r="BM39">
            <v>3.81</v>
          </cell>
          <cell r="BN39">
            <v>2.8</v>
          </cell>
          <cell r="BP39">
            <v>2</v>
          </cell>
          <cell r="BQ39">
            <v>2</v>
          </cell>
          <cell r="CI39">
            <v>0</v>
          </cell>
          <cell r="CJ39">
            <v>0</v>
          </cell>
          <cell r="CK39">
            <v>0</v>
          </cell>
        </row>
        <row r="40">
          <cell r="J40">
            <v>19082903</v>
          </cell>
          <cell r="K40">
            <v>1</v>
          </cell>
          <cell r="L40">
            <v>25</v>
          </cell>
          <cell r="M40" t="str">
            <v>1.肠套叠；2.不完全性肠梗阻；3.肝癌切除术后；4.乙型病毒性肝炎；5.小肠异物伴不全性肠梗阻；6.肝癌切除术后；7.营养风险；8.反流性胃炎；9.低蛋白血症。</v>
          </cell>
          <cell r="N40">
            <v>5</v>
          </cell>
          <cell r="O40">
            <v>170</v>
          </cell>
          <cell r="P40">
            <v>60</v>
          </cell>
          <cell r="Q40">
            <v>0</v>
          </cell>
          <cell r="R40">
            <v>0</v>
          </cell>
          <cell r="S40">
            <v>0</v>
          </cell>
          <cell r="T40">
            <v>0</v>
          </cell>
          <cell r="U40">
            <v>0</v>
          </cell>
          <cell r="V40">
            <v>1</v>
          </cell>
          <cell r="W40">
            <v>0</v>
          </cell>
          <cell r="X40">
            <v>0</v>
          </cell>
          <cell r="Y40">
            <v>132</v>
          </cell>
          <cell r="Z40">
            <v>14</v>
          </cell>
          <cell r="AA40">
            <v>0.4</v>
          </cell>
          <cell r="AB40">
            <v>0.32</v>
          </cell>
          <cell r="AC40">
            <v>138</v>
          </cell>
          <cell r="AD40">
            <v>1</v>
          </cell>
          <cell r="AG40">
            <v>27.6</v>
          </cell>
          <cell r="AH40">
            <v>25.1</v>
          </cell>
          <cell r="AK40">
            <v>0.98</v>
          </cell>
          <cell r="AL40">
            <v>1.38</v>
          </cell>
          <cell r="AO40">
            <v>12.3</v>
          </cell>
          <cell r="AP40">
            <v>14.9</v>
          </cell>
          <cell r="AS40">
            <v>45.1</v>
          </cell>
          <cell r="AT40">
            <v>3.4</v>
          </cell>
          <cell r="AW40">
            <v>27</v>
          </cell>
          <cell r="AX40">
            <v>223</v>
          </cell>
          <cell r="BA40">
            <v>3</v>
          </cell>
          <cell r="BB40">
            <v>2285</v>
          </cell>
          <cell r="BE40">
            <v>11.48</v>
          </cell>
          <cell r="BF40">
            <v>18.34</v>
          </cell>
          <cell r="BI40">
            <v>68</v>
          </cell>
          <cell r="BJ40">
            <v>58</v>
          </cell>
          <cell r="BM40">
            <v>7.2</v>
          </cell>
          <cell r="BN40">
            <v>4.5999999999999996</v>
          </cell>
          <cell r="BQ40">
            <v>2</v>
          </cell>
          <cell r="CI40">
            <v>0</v>
          </cell>
          <cell r="CJ40">
            <v>0</v>
          </cell>
          <cell r="CK40">
            <v>0</v>
          </cell>
        </row>
        <row r="41">
          <cell r="J41">
            <v>19108105</v>
          </cell>
          <cell r="K41">
            <v>2</v>
          </cell>
          <cell r="L41">
            <v>51</v>
          </cell>
          <cell r="M41" t="str">
            <v>肝内胆管癌  肝硬化                                      ,肝肿瘤</v>
          </cell>
          <cell r="N41">
            <v>5</v>
          </cell>
          <cell r="O41">
            <v>153</v>
          </cell>
          <cell r="P41">
            <v>53</v>
          </cell>
          <cell r="Q41">
            <v>0</v>
          </cell>
          <cell r="R41">
            <v>0</v>
          </cell>
          <cell r="S41">
            <v>0</v>
          </cell>
          <cell r="T41">
            <v>0</v>
          </cell>
          <cell r="U41">
            <v>0</v>
          </cell>
          <cell r="V41">
            <v>0</v>
          </cell>
          <cell r="W41">
            <v>0</v>
          </cell>
          <cell r="X41">
            <v>1</v>
          </cell>
          <cell r="Y41">
            <v>131</v>
          </cell>
          <cell r="Z41">
            <v>13</v>
          </cell>
          <cell r="AA41">
            <v>0.41</v>
          </cell>
          <cell r="AB41">
            <v>0.39</v>
          </cell>
          <cell r="AC41">
            <v>168</v>
          </cell>
          <cell r="AD41">
            <v>151</v>
          </cell>
          <cell r="AG41">
            <v>28.1</v>
          </cell>
          <cell r="AH41">
            <v>29.5</v>
          </cell>
          <cell r="AK41">
            <v>1.6</v>
          </cell>
          <cell r="AL41">
            <v>1.19</v>
          </cell>
          <cell r="AO41">
            <v>11.5</v>
          </cell>
          <cell r="AP41">
            <v>27.2</v>
          </cell>
          <cell r="AS41">
            <v>42.4</v>
          </cell>
          <cell r="AT41">
            <v>36.799999999999997</v>
          </cell>
          <cell r="AW41">
            <v>1</v>
          </cell>
          <cell r="AX41">
            <v>97</v>
          </cell>
          <cell r="BA41">
            <v>13</v>
          </cell>
          <cell r="BB41">
            <v>121</v>
          </cell>
          <cell r="BE41">
            <v>93.25</v>
          </cell>
          <cell r="BF41">
            <v>14.3</v>
          </cell>
          <cell r="BI41">
            <v>52</v>
          </cell>
          <cell r="BJ41">
            <v>37</v>
          </cell>
          <cell r="BM41">
            <v>5.4</v>
          </cell>
          <cell r="BN41">
            <v>4.3</v>
          </cell>
          <cell r="BQ41">
            <v>2</v>
          </cell>
          <cell r="CI41">
            <v>0</v>
          </cell>
          <cell r="CJ41">
            <v>0</v>
          </cell>
          <cell r="CK41">
            <v>0</v>
          </cell>
        </row>
        <row r="42">
          <cell r="J42">
            <v>2049936</v>
          </cell>
          <cell r="K42">
            <v>1</v>
          </cell>
          <cell r="L42">
            <v>52</v>
          </cell>
          <cell r="M42" t="str">
            <v>乙状结肠癌伴肝转移术后（pT3N1M1IV期）化疗后肝转移射频消融术后再发肝转移  肝囊肿                                      ,乙状结肠恶性肿瘤,肝占位性病变</v>
          </cell>
          <cell r="N42">
            <v>3</v>
          </cell>
          <cell r="O42">
            <v>163</v>
          </cell>
          <cell r="P42">
            <v>71</v>
          </cell>
          <cell r="Q42">
            <v>0</v>
          </cell>
          <cell r="R42">
            <v>0</v>
          </cell>
          <cell r="S42">
            <v>0</v>
          </cell>
          <cell r="T42">
            <v>0</v>
          </cell>
          <cell r="U42">
            <v>0</v>
          </cell>
          <cell r="V42">
            <v>1</v>
          </cell>
          <cell r="W42">
            <v>0</v>
          </cell>
          <cell r="X42">
            <v>0</v>
          </cell>
          <cell r="Y42">
            <v>155</v>
          </cell>
          <cell r="Z42">
            <v>14</v>
          </cell>
          <cell r="AA42">
            <v>0.47</v>
          </cell>
          <cell r="AB42">
            <v>0.41</v>
          </cell>
          <cell r="AC42">
            <v>268</v>
          </cell>
          <cell r="AD42">
            <v>246</v>
          </cell>
          <cell r="AE42">
            <v>234</v>
          </cell>
          <cell r="AF42">
            <v>199</v>
          </cell>
          <cell r="AG42">
            <v>27.2</v>
          </cell>
          <cell r="AH42">
            <v>27.9</v>
          </cell>
          <cell r="AI42">
            <v>31.1</v>
          </cell>
          <cell r="AJ42">
            <v>31.6</v>
          </cell>
          <cell r="AK42">
            <v>1.7</v>
          </cell>
          <cell r="AL42">
            <v>1.1100000000000001</v>
          </cell>
          <cell r="AM42">
            <v>1.26</v>
          </cell>
          <cell r="AN42">
            <v>1.19</v>
          </cell>
          <cell r="AO42">
            <v>1.8</v>
          </cell>
          <cell r="AP42">
            <v>19.7</v>
          </cell>
          <cell r="AQ42">
            <v>28.7</v>
          </cell>
          <cell r="AR42">
            <v>33</v>
          </cell>
          <cell r="AS42">
            <v>45.8</v>
          </cell>
          <cell r="AT42">
            <v>34.799999999999997</v>
          </cell>
          <cell r="AU42">
            <v>36.799999999999997</v>
          </cell>
          <cell r="AV42">
            <v>37.700000000000003</v>
          </cell>
          <cell r="AW42">
            <v>12</v>
          </cell>
          <cell r="AX42">
            <v>121</v>
          </cell>
          <cell r="AY42">
            <v>183</v>
          </cell>
          <cell r="AZ42">
            <v>121</v>
          </cell>
          <cell r="BA42">
            <v>16</v>
          </cell>
          <cell r="BB42">
            <v>199</v>
          </cell>
          <cell r="BC42">
            <v>177</v>
          </cell>
          <cell r="BD42">
            <v>78</v>
          </cell>
          <cell r="BE42">
            <v>1.99</v>
          </cell>
          <cell r="BF42">
            <v>1.99</v>
          </cell>
          <cell r="BG42">
            <v>99.26</v>
          </cell>
          <cell r="BH42">
            <v>11.59</v>
          </cell>
          <cell r="BI42">
            <v>7</v>
          </cell>
          <cell r="BJ42">
            <v>7</v>
          </cell>
          <cell r="BK42">
            <v>73</v>
          </cell>
          <cell r="BL42">
            <v>69</v>
          </cell>
          <cell r="BM42">
            <v>4.9000000000000004</v>
          </cell>
          <cell r="BN42">
            <v>2.8</v>
          </cell>
          <cell r="BO42">
            <v>3.1</v>
          </cell>
          <cell r="BP42">
            <v>2.8</v>
          </cell>
          <cell r="BQ42">
            <v>2</v>
          </cell>
          <cell r="CI42">
            <v>0</v>
          </cell>
          <cell r="CJ42">
            <v>0</v>
          </cell>
          <cell r="CK42">
            <v>0</v>
          </cell>
        </row>
        <row r="43">
          <cell r="J43">
            <v>19141748</v>
          </cell>
          <cell r="K43">
            <v>1</v>
          </cell>
          <cell r="L43">
            <v>43</v>
          </cell>
          <cell r="M43" t="str">
            <v>肝细粒棘球蚴病（复治）  其他部位细粒棘球蚴感染（复治）                                      ,肝肿瘤</v>
          </cell>
          <cell r="N43">
            <v>10</v>
          </cell>
          <cell r="O43">
            <v>170</v>
          </cell>
          <cell r="P43">
            <v>80</v>
          </cell>
          <cell r="Q43">
            <v>0</v>
          </cell>
          <cell r="R43">
            <v>0</v>
          </cell>
          <cell r="S43">
            <v>0</v>
          </cell>
          <cell r="T43">
            <v>0</v>
          </cell>
          <cell r="U43">
            <v>0</v>
          </cell>
          <cell r="V43">
            <v>0</v>
          </cell>
          <cell r="W43">
            <v>0</v>
          </cell>
          <cell r="X43">
            <v>0</v>
          </cell>
          <cell r="Y43">
            <v>131</v>
          </cell>
          <cell r="Z43">
            <v>12</v>
          </cell>
          <cell r="AA43">
            <v>0.39</v>
          </cell>
          <cell r="AB43">
            <v>0.38</v>
          </cell>
          <cell r="AC43">
            <v>84</v>
          </cell>
          <cell r="AD43">
            <v>7</v>
          </cell>
          <cell r="AG43">
            <v>29.9</v>
          </cell>
          <cell r="AH43">
            <v>27.9</v>
          </cell>
          <cell r="AK43">
            <v>1.1000000000000001</v>
          </cell>
          <cell r="AL43">
            <v>1.37</v>
          </cell>
          <cell r="AO43">
            <v>6.3</v>
          </cell>
          <cell r="AP43">
            <v>9.6</v>
          </cell>
          <cell r="AS43">
            <v>39.299999999999997</v>
          </cell>
          <cell r="AT43">
            <v>25.4</v>
          </cell>
          <cell r="AW43">
            <v>23</v>
          </cell>
          <cell r="AX43">
            <v>197</v>
          </cell>
          <cell r="BA43">
            <v>28</v>
          </cell>
          <cell r="BB43">
            <v>186</v>
          </cell>
          <cell r="BE43">
            <v>83.3</v>
          </cell>
          <cell r="BF43">
            <v>83.3</v>
          </cell>
          <cell r="BI43">
            <v>85</v>
          </cell>
          <cell r="BJ43">
            <v>85</v>
          </cell>
          <cell r="BM43">
            <v>5.9</v>
          </cell>
          <cell r="BN43">
            <v>4.2</v>
          </cell>
          <cell r="BQ43">
            <v>2</v>
          </cell>
          <cell r="CI43">
            <v>0</v>
          </cell>
          <cell r="CJ43">
            <v>0</v>
          </cell>
          <cell r="CK43">
            <v>0</v>
          </cell>
        </row>
        <row r="44">
          <cell r="J44">
            <v>19203962</v>
          </cell>
          <cell r="K44">
            <v>1</v>
          </cell>
          <cell r="L44">
            <v>47</v>
          </cell>
          <cell r="M44" t="str">
            <v>肝细胞癌伴门静脉癌栓  慢性乙型病毒性肝炎                                      ,肝细胞癌</v>
          </cell>
          <cell r="N44" t="str">
            <v>/</v>
          </cell>
          <cell r="O44">
            <v>160</v>
          </cell>
          <cell r="P44">
            <v>72</v>
          </cell>
          <cell r="Q44">
            <v>0</v>
          </cell>
          <cell r="R44">
            <v>0</v>
          </cell>
          <cell r="S44">
            <v>0</v>
          </cell>
          <cell r="T44">
            <v>0</v>
          </cell>
          <cell r="U44">
            <v>0</v>
          </cell>
          <cell r="V44">
            <v>1</v>
          </cell>
          <cell r="W44">
            <v>0</v>
          </cell>
          <cell r="X44">
            <v>0</v>
          </cell>
          <cell r="Y44">
            <v>164</v>
          </cell>
          <cell r="Z44">
            <v>145</v>
          </cell>
          <cell r="AA44">
            <v>0.52</v>
          </cell>
          <cell r="AB44">
            <v>0.45</v>
          </cell>
          <cell r="AC44">
            <v>164</v>
          </cell>
          <cell r="AD44">
            <v>149</v>
          </cell>
          <cell r="AF44">
            <v>146</v>
          </cell>
          <cell r="AG44">
            <v>28.8</v>
          </cell>
          <cell r="AH44">
            <v>26.5</v>
          </cell>
          <cell r="AJ44">
            <v>28.3</v>
          </cell>
          <cell r="AK44">
            <v>0.84</v>
          </cell>
          <cell r="AL44">
            <v>1.3</v>
          </cell>
          <cell r="AN44">
            <v>1.7</v>
          </cell>
          <cell r="AO44">
            <v>11</v>
          </cell>
          <cell r="AP44">
            <v>33.700000000000003</v>
          </cell>
          <cell r="AR44">
            <v>33.5</v>
          </cell>
          <cell r="AS44">
            <v>48.7</v>
          </cell>
          <cell r="AT44">
            <v>37.1</v>
          </cell>
          <cell r="AV44">
            <v>41.5</v>
          </cell>
          <cell r="AW44">
            <v>26</v>
          </cell>
          <cell r="AX44">
            <v>419</v>
          </cell>
          <cell r="AZ44">
            <v>482</v>
          </cell>
          <cell r="BA44">
            <v>19</v>
          </cell>
          <cell r="BB44">
            <v>37</v>
          </cell>
          <cell r="BD44">
            <v>163</v>
          </cell>
          <cell r="BE44">
            <v>65.94</v>
          </cell>
          <cell r="BF44">
            <v>95.84</v>
          </cell>
          <cell r="BH44">
            <v>75.930000000000007</v>
          </cell>
          <cell r="BI44">
            <v>19</v>
          </cell>
          <cell r="BJ44">
            <v>19</v>
          </cell>
          <cell r="BL44">
            <v>97</v>
          </cell>
          <cell r="BM44">
            <v>7</v>
          </cell>
          <cell r="BN44">
            <v>4.4000000000000004</v>
          </cell>
          <cell r="BP44">
            <v>3.5</v>
          </cell>
          <cell r="BQ44">
            <v>2</v>
          </cell>
          <cell r="CI44">
            <v>0</v>
          </cell>
          <cell r="CJ44">
            <v>0</v>
          </cell>
          <cell r="CK44">
            <v>0</v>
          </cell>
        </row>
        <row r="45">
          <cell r="J45">
            <v>19185264</v>
          </cell>
          <cell r="K45">
            <v>1</v>
          </cell>
          <cell r="L45">
            <v>47</v>
          </cell>
          <cell r="M45" t="str">
            <v>1.肝癌术后复发伴腹腔淋巴结转移（ⅢB期） 、2.肝硬化 、3.慢性乙肝（复诊）</v>
          </cell>
          <cell r="N45">
            <v>9</v>
          </cell>
          <cell r="O45">
            <v>167</v>
          </cell>
          <cell r="P45">
            <v>64</v>
          </cell>
          <cell r="Q45">
            <v>0</v>
          </cell>
          <cell r="R45">
            <v>0</v>
          </cell>
          <cell r="S45">
            <v>0</v>
          </cell>
          <cell r="T45">
            <v>0</v>
          </cell>
          <cell r="U45">
            <v>0</v>
          </cell>
          <cell r="V45">
            <v>1</v>
          </cell>
          <cell r="W45">
            <v>0</v>
          </cell>
          <cell r="X45">
            <v>1</v>
          </cell>
          <cell r="Y45">
            <v>158</v>
          </cell>
          <cell r="Z45">
            <v>132</v>
          </cell>
          <cell r="AA45">
            <v>0.47</v>
          </cell>
          <cell r="AB45">
            <v>0.4</v>
          </cell>
          <cell r="AC45">
            <v>15</v>
          </cell>
          <cell r="AD45">
            <v>119</v>
          </cell>
          <cell r="AE45">
            <v>16</v>
          </cell>
          <cell r="AF45">
            <v>117</v>
          </cell>
          <cell r="AG45">
            <v>26.7</v>
          </cell>
          <cell r="AH45">
            <v>27.2</v>
          </cell>
          <cell r="AI45">
            <v>29.5</v>
          </cell>
          <cell r="AJ45">
            <v>28.6</v>
          </cell>
          <cell r="AK45">
            <v>0.87</v>
          </cell>
          <cell r="AL45">
            <v>1.17</v>
          </cell>
          <cell r="AM45">
            <v>1.1299999999999999</v>
          </cell>
          <cell r="AN45">
            <v>0.96</v>
          </cell>
          <cell r="AO45">
            <v>7.3</v>
          </cell>
          <cell r="AP45">
            <v>15.6</v>
          </cell>
          <cell r="AQ45">
            <v>18.7</v>
          </cell>
          <cell r="AR45">
            <v>21.6</v>
          </cell>
          <cell r="AS45">
            <v>39</v>
          </cell>
          <cell r="AT45">
            <v>32.200000000000003</v>
          </cell>
          <cell r="AU45">
            <v>33.700000000000003</v>
          </cell>
          <cell r="AV45">
            <v>35.299999999999997</v>
          </cell>
          <cell r="AW45">
            <v>18</v>
          </cell>
          <cell r="AX45">
            <v>361</v>
          </cell>
          <cell r="AY45">
            <v>329</v>
          </cell>
          <cell r="AZ45">
            <v>257</v>
          </cell>
          <cell r="BA45">
            <v>17</v>
          </cell>
          <cell r="BB45">
            <v>339</v>
          </cell>
          <cell r="BC45">
            <v>228</v>
          </cell>
          <cell r="BD45">
            <v>125</v>
          </cell>
          <cell r="BE45">
            <v>112.56</v>
          </cell>
          <cell r="BF45">
            <v>11.52</v>
          </cell>
          <cell r="BG45">
            <v>11.52</v>
          </cell>
          <cell r="BH45">
            <v>119.55</v>
          </cell>
          <cell r="BI45">
            <v>66</v>
          </cell>
          <cell r="BJ45">
            <v>69</v>
          </cell>
          <cell r="BK45">
            <v>69</v>
          </cell>
          <cell r="BL45">
            <v>57</v>
          </cell>
          <cell r="BM45">
            <v>3</v>
          </cell>
          <cell r="BN45">
            <v>5.2</v>
          </cell>
          <cell r="BO45">
            <v>3.6</v>
          </cell>
          <cell r="BP45">
            <v>3.1</v>
          </cell>
          <cell r="BQ45">
            <v>2</v>
          </cell>
          <cell r="CI45">
            <v>0</v>
          </cell>
          <cell r="CJ45">
            <v>0</v>
          </cell>
          <cell r="CK45">
            <v>0</v>
          </cell>
        </row>
        <row r="46">
          <cell r="J46">
            <v>18499242</v>
          </cell>
          <cell r="K46">
            <v>2</v>
          </cell>
          <cell r="L46">
            <v>33</v>
          </cell>
          <cell r="M46" t="str">
            <v>肝泡型棘球蚴病（复治）                                        ,肝肿瘤</v>
          </cell>
          <cell r="N46">
            <v>7</v>
          </cell>
          <cell r="O46">
            <v>155</v>
          </cell>
          <cell r="P46">
            <v>42</v>
          </cell>
          <cell r="Q46">
            <v>0</v>
          </cell>
          <cell r="R46">
            <v>0</v>
          </cell>
          <cell r="S46">
            <v>0</v>
          </cell>
          <cell r="T46">
            <v>0</v>
          </cell>
          <cell r="U46">
            <v>0</v>
          </cell>
          <cell r="V46">
            <v>0</v>
          </cell>
          <cell r="W46">
            <v>0</v>
          </cell>
          <cell r="X46">
            <v>0</v>
          </cell>
          <cell r="Y46">
            <v>136</v>
          </cell>
          <cell r="AA46">
            <v>0.42</v>
          </cell>
          <cell r="AB46">
            <v>0.35</v>
          </cell>
          <cell r="AC46">
            <v>186</v>
          </cell>
          <cell r="AF46">
            <v>158</v>
          </cell>
          <cell r="AG46">
            <v>26.6</v>
          </cell>
          <cell r="AK46">
            <v>0.94</v>
          </cell>
          <cell r="AO46">
            <v>12.6</v>
          </cell>
          <cell r="AR46">
            <v>62.1</v>
          </cell>
          <cell r="AS46">
            <v>43.2</v>
          </cell>
          <cell r="AV46">
            <v>31.3</v>
          </cell>
          <cell r="AW46">
            <v>5</v>
          </cell>
          <cell r="AZ46">
            <v>296</v>
          </cell>
          <cell r="BA46">
            <v>26</v>
          </cell>
          <cell r="BD46">
            <v>118</v>
          </cell>
          <cell r="BE46">
            <v>18.8</v>
          </cell>
          <cell r="BH46">
            <v>18.8</v>
          </cell>
          <cell r="BI46">
            <v>52</v>
          </cell>
          <cell r="BL46">
            <v>52</v>
          </cell>
          <cell r="BM46">
            <v>4.5999999999999996</v>
          </cell>
          <cell r="BP46">
            <v>3</v>
          </cell>
          <cell r="BQ46">
            <v>2</v>
          </cell>
          <cell r="CI46">
            <v>0</v>
          </cell>
          <cell r="CJ46">
            <v>0</v>
          </cell>
          <cell r="CK46">
            <v>0</v>
          </cell>
        </row>
        <row r="47">
          <cell r="J47">
            <v>19231027</v>
          </cell>
          <cell r="K47">
            <v>1</v>
          </cell>
          <cell r="L47">
            <v>65</v>
          </cell>
          <cell r="M47" t="str">
            <v>左半肝中~低分化胆管腺癌(T4N0M0)  梗阻性黄疸  原发性高血压  低蛋白血症  电解质紊乱                                ,肝占位性病变,肝占位性病变</v>
          </cell>
          <cell r="N47" t="str">
            <v>/</v>
          </cell>
          <cell r="O47">
            <v>172</v>
          </cell>
          <cell r="P47">
            <v>87</v>
          </cell>
          <cell r="Q47">
            <v>1</v>
          </cell>
          <cell r="R47">
            <v>0</v>
          </cell>
          <cell r="S47">
            <v>0</v>
          </cell>
          <cell r="T47">
            <v>0</v>
          </cell>
          <cell r="U47">
            <v>0</v>
          </cell>
          <cell r="V47">
            <v>0</v>
          </cell>
          <cell r="W47">
            <v>0</v>
          </cell>
          <cell r="X47">
            <v>0</v>
          </cell>
          <cell r="Y47">
            <v>142</v>
          </cell>
          <cell r="Z47">
            <v>98</v>
          </cell>
          <cell r="AA47">
            <v>0.43</v>
          </cell>
          <cell r="AB47">
            <v>0.3</v>
          </cell>
          <cell r="AC47">
            <v>184</v>
          </cell>
          <cell r="AD47">
            <v>177</v>
          </cell>
          <cell r="AE47">
            <v>119</v>
          </cell>
          <cell r="AF47">
            <v>122</v>
          </cell>
          <cell r="AG47">
            <v>27.3</v>
          </cell>
          <cell r="AH47">
            <v>25.8</v>
          </cell>
          <cell r="AI47">
            <v>27</v>
          </cell>
          <cell r="AJ47">
            <v>29.6</v>
          </cell>
          <cell r="AK47">
            <v>0.91</v>
          </cell>
          <cell r="AL47">
            <v>1.7</v>
          </cell>
          <cell r="AM47">
            <v>1.9</v>
          </cell>
          <cell r="AN47">
            <v>1.9</v>
          </cell>
          <cell r="AO47">
            <v>8.6999999999999993</v>
          </cell>
          <cell r="AP47">
            <v>11.5</v>
          </cell>
          <cell r="AQ47">
            <v>14.5</v>
          </cell>
          <cell r="AR47">
            <v>14.5</v>
          </cell>
          <cell r="AS47">
            <v>46.8</v>
          </cell>
          <cell r="AT47">
            <v>28.7</v>
          </cell>
          <cell r="AU47">
            <v>37.700000000000003</v>
          </cell>
          <cell r="AV47">
            <v>4.9000000000000004</v>
          </cell>
          <cell r="AW47">
            <v>35</v>
          </cell>
          <cell r="AX47">
            <v>87</v>
          </cell>
          <cell r="AY47">
            <v>569</v>
          </cell>
          <cell r="AZ47">
            <v>418</v>
          </cell>
          <cell r="BA47">
            <v>48</v>
          </cell>
          <cell r="BB47">
            <v>1132</v>
          </cell>
          <cell r="BC47">
            <v>456</v>
          </cell>
          <cell r="BD47">
            <v>23</v>
          </cell>
          <cell r="BE47">
            <v>92.94</v>
          </cell>
          <cell r="BF47">
            <v>92.94</v>
          </cell>
          <cell r="BG47">
            <v>95.71</v>
          </cell>
          <cell r="BH47">
            <v>99.93</v>
          </cell>
          <cell r="BI47">
            <v>62</v>
          </cell>
          <cell r="BJ47">
            <v>62</v>
          </cell>
          <cell r="BK47">
            <v>57</v>
          </cell>
          <cell r="BL47">
            <v>5</v>
          </cell>
          <cell r="BM47">
            <v>12.3</v>
          </cell>
          <cell r="BN47">
            <v>6.6</v>
          </cell>
          <cell r="BO47">
            <v>5.2</v>
          </cell>
          <cell r="BP47">
            <v>4.2</v>
          </cell>
          <cell r="BQ47">
            <v>2</v>
          </cell>
          <cell r="CI47">
            <v>0</v>
          </cell>
          <cell r="CJ47">
            <v>0</v>
          </cell>
          <cell r="CK47">
            <v>0</v>
          </cell>
        </row>
        <row r="48">
          <cell r="J48">
            <v>8300281</v>
          </cell>
          <cell r="K48">
            <v>2</v>
          </cell>
          <cell r="L48">
            <v>46</v>
          </cell>
          <cell r="M48" t="str">
            <v>肝脏占位（腺癌）  肝肿瘤出血  右侧胸腔积液穿刺引流术后  右肾切除术后,                                  ,肝占位性病变</v>
          </cell>
          <cell r="N48">
            <v>20</v>
          </cell>
          <cell r="O48">
            <v>156</v>
          </cell>
          <cell r="P48">
            <v>56</v>
          </cell>
          <cell r="Q48">
            <v>0</v>
          </cell>
          <cell r="R48">
            <v>0</v>
          </cell>
          <cell r="S48">
            <v>0</v>
          </cell>
          <cell r="T48">
            <v>0</v>
          </cell>
          <cell r="U48">
            <v>0</v>
          </cell>
          <cell r="V48">
            <v>0</v>
          </cell>
          <cell r="W48">
            <v>0</v>
          </cell>
          <cell r="X48">
            <v>0</v>
          </cell>
          <cell r="Y48">
            <v>17</v>
          </cell>
          <cell r="Z48">
            <v>146</v>
          </cell>
          <cell r="AA48">
            <v>0.48</v>
          </cell>
          <cell r="AB48">
            <v>0.42</v>
          </cell>
          <cell r="AC48">
            <v>77</v>
          </cell>
          <cell r="AD48">
            <v>49</v>
          </cell>
          <cell r="AE48">
            <v>41</v>
          </cell>
          <cell r="AF48">
            <v>48</v>
          </cell>
          <cell r="AG48">
            <v>35.200000000000003</v>
          </cell>
          <cell r="AH48">
            <v>3.6</v>
          </cell>
          <cell r="AK48">
            <v>1.1299999999999999</v>
          </cell>
          <cell r="AL48">
            <v>1.39</v>
          </cell>
          <cell r="AO48">
            <v>15.1</v>
          </cell>
          <cell r="AP48">
            <v>3.7</v>
          </cell>
          <cell r="AQ48">
            <v>4.4000000000000004</v>
          </cell>
          <cell r="AR48">
            <v>38</v>
          </cell>
          <cell r="AS48">
            <v>45.9</v>
          </cell>
          <cell r="AT48">
            <v>3.1</v>
          </cell>
          <cell r="AU48">
            <v>32.700000000000003</v>
          </cell>
          <cell r="AV48">
            <v>3.5</v>
          </cell>
          <cell r="AW48">
            <v>27</v>
          </cell>
          <cell r="AX48">
            <v>386</v>
          </cell>
          <cell r="AY48">
            <v>818</v>
          </cell>
          <cell r="AZ48">
            <v>333</v>
          </cell>
          <cell r="BA48">
            <v>26</v>
          </cell>
          <cell r="BB48">
            <v>315</v>
          </cell>
          <cell r="BC48">
            <v>466</v>
          </cell>
          <cell r="BD48">
            <v>77</v>
          </cell>
          <cell r="BE48">
            <v>89.13</v>
          </cell>
          <cell r="BF48">
            <v>89.13</v>
          </cell>
          <cell r="BG48">
            <v>13.45</v>
          </cell>
          <cell r="BH48">
            <v>113.84</v>
          </cell>
          <cell r="BI48">
            <v>89</v>
          </cell>
          <cell r="BJ48">
            <v>89</v>
          </cell>
          <cell r="BK48">
            <v>77</v>
          </cell>
          <cell r="BL48">
            <v>61</v>
          </cell>
          <cell r="BM48">
            <v>4.9000000000000004</v>
          </cell>
          <cell r="BN48">
            <v>6</v>
          </cell>
          <cell r="BO48">
            <v>5.8</v>
          </cell>
          <cell r="BP48">
            <v>4</v>
          </cell>
          <cell r="BQ48">
            <v>2</v>
          </cell>
          <cell r="CI48">
            <v>0</v>
          </cell>
          <cell r="CJ48">
            <v>0</v>
          </cell>
          <cell r="CK48">
            <v>0</v>
          </cell>
        </row>
        <row r="49">
          <cell r="J49">
            <v>17768317</v>
          </cell>
          <cell r="K49">
            <v>2</v>
          </cell>
          <cell r="L49">
            <v>19</v>
          </cell>
          <cell r="M49" t="str">
            <v>肝细粒棘球蚴病（复治）                                        ,肝肿瘤</v>
          </cell>
          <cell r="N49">
            <v>8</v>
          </cell>
          <cell r="O49">
            <v>158</v>
          </cell>
          <cell r="P49">
            <v>52</v>
          </cell>
          <cell r="Q49">
            <v>0</v>
          </cell>
          <cell r="R49">
            <v>0</v>
          </cell>
          <cell r="S49">
            <v>0</v>
          </cell>
          <cell r="T49">
            <v>0</v>
          </cell>
          <cell r="U49">
            <v>0</v>
          </cell>
          <cell r="V49">
            <v>0</v>
          </cell>
          <cell r="W49">
            <v>0</v>
          </cell>
          <cell r="X49">
            <v>0</v>
          </cell>
          <cell r="Y49">
            <v>138</v>
          </cell>
          <cell r="Z49">
            <v>112</v>
          </cell>
          <cell r="AA49">
            <v>0.43</v>
          </cell>
          <cell r="AB49">
            <v>0.36</v>
          </cell>
          <cell r="AC49">
            <v>141</v>
          </cell>
          <cell r="AD49">
            <v>1</v>
          </cell>
          <cell r="AE49">
            <v>77</v>
          </cell>
          <cell r="AF49">
            <v>76</v>
          </cell>
          <cell r="AG49">
            <v>26.8</v>
          </cell>
          <cell r="AH49">
            <v>31.2</v>
          </cell>
          <cell r="AI49">
            <v>34.200000000000003</v>
          </cell>
          <cell r="AJ49">
            <v>29.6</v>
          </cell>
          <cell r="AK49">
            <v>0.97</v>
          </cell>
          <cell r="AL49">
            <v>1.21</v>
          </cell>
          <cell r="AM49">
            <v>1.22</v>
          </cell>
          <cell r="AN49">
            <v>1.1399999999999999</v>
          </cell>
          <cell r="AO49">
            <v>12.5</v>
          </cell>
          <cell r="AP49">
            <v>17.899999999999999</v>
          </cell>
          <cell r="AQ49">
            <v>15.8</v>
          </cell>
          <cell r="AR49">
            <v>18</v>
          </cell>
          <cell r="AS49">
            <v>48.9</v>
          </cell>
          <cell r="AT49">
            <v>25.8</v>
          </cell>
          <cell r="AU49">
            <v>31.5</v>
          </cell>
          <cell r="AV49">
            <v>38.4</v>
          </cell>
          <cell r="AW49">
            <v>14</v>
          </cell>
          <cell r="AX49">
            <v>266</v>
          </cell>
          <cell r="AY49">
            <v>263</v>
          </cell>
          <cell r="AZ49">
            <v>173</v>
          </cell>
          <cell r="BA49">
            <v>2</v>
          </cell>
          <cell r="BB49">
            <v>382</v>
          </cell>
          <cell r="BC49">
            <v>227</v>
          </cell>
          <cell r="BD49">
            <v>74</v>
          </cell>
          <cell r="BE49">
            <v>9.74</v>
          </cell>
          <cell r="BF49">
            <v>93.11</v>
          </cell>
          <cell r="BG49">
            <v>91.31</v>
          </cell>
          <cell r="BH49">
            <v>95.76</v>
          </cell>
          <cell r="BI49">
            <v>53</v>
          </cell>
          <cell r="BJ49">
            <v>49</v>
          </cell>
          <cell r="BK49">
            <v>52</v>
          </cell>
          <cell r="BL49">
            <v>45</v>
          </cell>
          <cell r="BM49">
            <v>5.9</v>
          </cell>
          <cell r="BN49">
            <v>5.9</v>
          </cell>
          <cell r="BO49">
            <v>6.6</v>
          </cell>
          <cell r="BP49">
            <v>8.3000000000000007</v>
          </cell>
          <cell r="CI49">
            <v>0</v>
          </cell>
          <cell r="CJ49">
            <v>0</v>
          </cell>
          <cell r="CK49">
            <v>0</v>
          </cell>
        </row>
        <row r="50">
          <cell r="J50">
            <v>19219211</v>
          </cell>
          <cell r="K50">
            <v>2</v>
          </cell>
          <cell r="L50">
            <v>46</v>
          </cell>
          <cell r="M50" t="str">
            <v>肝癌术后复发  肝硬化  慢性乙肝（复诊）                                    ,肝细胞癌,肝恶性肿瘤,肝硬化</v>
          </cell>
          <cell r="N50" t="str">
            <v>/</v>
          </cell>
          <cell r="O50">
            <v>158</v>
          </cell>
          <cell r="P50">
            <v>64</v>
          </cell>
          <cell r="Q50">
            <v>0</v>
          </cell>
          <cell r="R50">
            <v>0</v>
          </cell>
          <cell r="S50">
            <v>0</v>
          </cell>
          <cell r="T50">
            <v>0</v>
          </cell>
          <cell r="U50">
            <v>0</v>
          </cell>
          <cell r="V50">
            <v>1</v>
          </cell>
          <cell r="W50">
            <v>0</v>
          </cell>
          <cell r="X50">
            <v>1</v>
          </cell>
          <cell r="Y50">
            <v>133</v>
          </cell>
          <cell r="Z50">
            <v>17</v>
          </cell>
          <cell r="AA50">
            <v>0.41</v>
          </cell>
          <cell r="AB50">
            <v>0.33</v>
          </cell>
          <cell r="AC50">
            <v>312</v>
          </cell>
          <cell r="AD50">
            <v>169</v>
          </cell>
          <cell r="AF50">
            <v>153</v>
          </cell>
          <cell r="AG50">
            <v>25.6</v>
          </cell>
          <cell r="AH50">
            <v>25.5</v>
          </cell>
          <cell r="AJ50">
            <v>3.8</v>
          </cell>
          <cell r="AK50">
            <v>1.4</v>
          </cell>
          <cell r="AL50">
            <v>1.18</v>
          </cell>
          <cell r="AN50">
            <v>1.29</v>
          </cell>
          <cell r="AO50">
            <v>15.5</v>
          </cell>
          <cell r="AP50">
            <v>32.299999999999997</v>
          </cell>
          <cell r="AR50">
            <v>47.6</v>
          </cell>
          <cell r="AS50">
            <v>38.799999999999997</v>
          </cell>
          <cell r="AT50">
            <v>24.9</v>
          </cell>
          <cell r="AV50">
            <v>29.7</v>
          </cell>
          <cell r="AW50">
            <v>33</v>
          </cell>
          <cell r="AX50">
            <v>565</v>
          </cell>
          <cell r="AZ50">
            <v>377</v>
          </cell>
          <cell r="BA50">
            <v>34</v>
          </cell>
          <cell r="BB50">
            <v>682</v>
          </cell>
          <cell r="BD50">
            <v>154</v>
          </cell>
          <cell r="BE50">
            <v>18.22</v>
          </cell>
          <cell r="BF50">
            <v>117.91</v>
          </cell>
          <cell r="BH50">
            <v>117.6</v>
          </cell>
          <cell r="BI50">
            <v>69</v>
          </cell>
          <cell r="BJ50">
            <v>56</v>
          </cell>
          <cell r="BL50">
            <v>57</v>
          </cell>
          <cell r="BM50">
            <v>2.4</v>
          </cell>
          <cell r="BN50">
            <v>3.2</v>
          </cell>
          <cell r="BP50">
            <v>2.4</v>
          </cell>
          <cell r="BQ50">
            <v>2</v>
          </cell>
          <cell r="CI50">
            <v>0</v>
          </cell>
          <cell r="CJ50">
            <v>0</v>
          </cell>
          <cell r="CK50">
            <v>0</v>
          </cell>
        </row>
        <row r="51">
          <cell r="J51">
            <v>19275955</v>
          </cell>
          <cell r="K51">
            <v>1</v>
          </cell>
          <cell r="L51">
            <v>53</v>
          </cell>
          <cell r="M51" t="str">
            <v>肝细胞癌  乙肝后肝硬化  慢性活动性乙型病毒性肝炎（复治）  胆囊结石                                  ,肝肿瘤,肝细胞癌</v>
          </cell>
          <cell r="N51">
            <v>4</v>
          </cell>
          <cell r="O51">
            <v>170</v>
          </cell>
          <cell r="P51">
            <v>76</v>
          </cell>
          <cell r="Q51">
            <v>0</v>
          </cell>
          <cell r="R51">
            <v>0</v>
          </cell>
          <cell r="S51">
            <v>0</v>
          </cell>
          <cell r="T51">
            <v>0</v>
          </cell>
          <cell r="U51">
            <v>0</v>
          </cell>
          <cell r="V51">
            <v>1</v>
          </cell>
          <cell r="W51">
            <v>0</v>
          </cell>
          <cell r="X51">
            <v>1</v>
          </cell>
          <cell r="Y51">
            <v>134</v>
          </cell>
          <cell r="Z51">
            <v>125</v>
          </cell>
          <cell r="AA51">
            <v>0.4</v>
          </cell>
          <cell r="AB51">
            <v>0.36</v>
          </cell>
          <cell r="AC51">
            <v>276</v>
          </cell>
          <cell r="AD51">
            <v>245</v>
          </cell>
          <cell r="AF51">
            <v>233</v>
          </cell>
          <cell r="AG51">
            <v>35</v>
          </cell>
          <cell r="AH51">
            <v>34.200000000000003</v>
          </cell>
          <cell r="AK51">
            <v>0.98</v>
          </cell>
          <cell r="AL51">
            <v>1.1100000000000001</v>
          </cell>
          <cell r="AO51">
            <v>11.7</v>
          </cell>
          <cell r="AP51">
            <v>13.9</v>
          </cell>
          <cell r="AR51">
            <v>15.3</v>
          </cell>
          <cell r="AS51">
            <v>41.6</v>
          </cell>
          <cell r="AT51">
            <v>36.200000000000003</v>
          </cell>
          <cell r="AV51">
            <v>33</v>
          </cell>
          <cell r="AW51">
            <v>1</v>
          </cell>
          <cell r="AX51">
            <v>134</v>
          </cell>
          <cell r="AZ51">
            <v>8</v>
          </cell>
          <cell r="BA51">
            <v>16</v>
          </cell>
          <cell r="BB51">
            <v>14</v>
          </cell>
          <cell r="BD51">
            <v>5</v>
          </cell>
          <cell r="BE51">
            <v>13.99</v>
          </cell>
          <cell r="BF51">
            <v>14.97</v>
          </cell>
          <cell r="BH51">
            <v>151.99</v>
          </cell>
          <cell r="BI51">
            <v>55</v>
          </cell>
          <cell r="BJ51">
            <v>44</v>
          </cell>
          <cell r="BL51">
            <v>35</v>
          </cell>
          <cell r="BM51">
            <v>4.3</v>
          </cell>
          <cell r="BN51">
            <v>3.6</v>
          </cell>
          <cell r="BP51">
            <v>2.7</v>
          </cell>
          <cell r="BQ51">
            <v>2</v>
          </cell>
          <cell r="CI51">
            <v>0</v>
          </cell>
          <cell r="CJ51">
            <v>0</v>
          </cell>
          <cell r="CK51">
            <v>0</v>
          </cell>
        </row>
        <row r="52">
          <cell r="J52">
            <v>18845762</v>
          </cell>
          <cell r="K52">
            <v>1</v>
          </cell>
          <cell r="L52">
            <v>35</v>
          </cell>
          <cell r="M52" t="str">
            <v>梗阻性黄疸  十二指肠梗阻  肾功能不全  原发性肝癌伴肺转移？  慢性乙型病毒性肝炎（复治）  肝癌切除术后、放疗后、粒子植入术后  空肠造瘘                            ,梗阻性黄疸</v>
          </cell>
          <cell r="N52">
            <v>3</v>
          </cell>
          <cell r="O52">
            <v>168</v>
          </cell>
          <cell r="P52">
            <v>56</v>
          </cell>
          <cell r="Q52">
            <v>0</v>
          </cell>
          <cell r="R52">
            <v>0</v>
          </cell>
          <cell r="S52">
            <v>0</v>
          </cell>
          <cell r="T52">
            <v>0</v>
          </cell>
          <cell r="U52">
            <v>0</v>
          </cell>
          <cell r="V52">
            <v>1</v>
          </cell>
          <cell r="W52">
            <v>0</v>
          </cell>
          <cell r="X52">
            <v>0</v>
          </cell>
          <cell r="Y52">
            <v>17</v>
          </cell>
          <cell r="Z52">
            <v>75</v>
          </cell>
          <cell r="AA52">
            <v>0.3</v>
          </cell>
          <cell r="AB52">
            <v>0.22</v>
          </cell>
          <cell r="AC52">
            <v>213</v>
          </cell>
          <cell r="AD52">
            <v>133</v>
          </cell>
          <cell r="AF52">
            <v>15</v>
          </cell>
          <cell r="AG52">
            <v>26.4</v>
          </cell>
          <cell r="AH52">
            <v>34.700000000000003</v>
          </cell>
          <cell r="AJ52">
            <v>27.3</v>
          </cell>
          <cell r="AK52">
            <v>0.94</v>
          </cell>
          <cell r="AL52">
            <v>1.2</v>
          </cell>
          <cell r="AN52">
            <v>1.5</v>
          </cell>
          <cell r="AO52">
            <v>82.8</v>
          </cell>
          <cell r="AP52">
            <v>336.4</v>
          </cell>
          <cell r="AR52">
            <v>253.6</v>
          </cell>
          <cell r="AS52">
            <v>34.4</v>
          </cell>
          <cell r="AT52">
            <v>17.7</v>
          </cell>
          <cell r="AU52" t="str">
            <v>31.4.</v>
          </cell>
          <cell r="AV52">
            <v>28.3</v>
          </cell>
          <cell r="AW52">
            <v>35</v>
          </cell>
          <cell r="AX52">
            <v>144</v>
          </cell>
          <cell r="AZ52">
            <v>93</v>
          </cell>
          <cell r="BA52">
            <v>52</v>
          </cell>
          <cell r="BB52">
            <v>241</v>
          </cell>
          <cell r="BD52">
            <v>91</v>
          </cell>
          <cell r="BE52">
            <v>92.84</v>
          </cell>
          <cell r="BF52">
            <v>89.27</v>
          </cell>
          <cell r="BH52">
            <v>89.83</v>
          </cell>
          <cell r="BI52">
            <v>6</v>
          </cell>
          <cell r="BJ52">
            <v>66</v>
          </cell>
          <cell r="BL52">
            <v>65</v>
          </cell>
          <cell r="BM52">
            <v>5.6</v>
          </cell>
          <cell r="BN52">
            <v>5</v>
          </cell>
          <cell r="BP52">
            <v>7.3</v>
          </cell>
          <cell r="CI52">
            <v>0</v>
          </cell>
          <cell r="CJ52">
            <v>0</v>
          </cell>
          <cell r="CK52">
            <v>0</v>
          </cell>
        </row>
        <row r="53">
          <cell r="J53">
            <v>13154445</v>
          </cell>
          <cell r="K53">
            <v>2</v>
          </cell>
          <cell r="L53">
            <v>39</v>
          </cell>
          <cell r="M53" t="str">
            <v>肝脏恶性肿瘤,  TACE术后  胆囊结石  2型糖尿病                                  ,肝恶性肿瘤</v>
          </cell>
          <cell r="N53" t="str">
            <v>/</v>
          </cell>
          <cell r="O53">
            <v>160</v>
          </cell>
          <cell r="P53">
            <v>67</v>
          </cell>
          <cell r="Q53">
            <v>0</v>
          </cell>
          <cell r="R53">
            <v>1</v>
          </cell>
          <cell r="S53">
            <v>0</v>
          </cell>
          <cell r="T53">
            <v>0</v>
          </cell>
          <cell r="U53">
            <v>0</v>
          </cell>
          <cell r="V53">
            <v>0</v>
          </cell>
          <cell r="W53">
            <v>0</v>
          </cell>
          <cell r="X53">
            <v>0</v>
          </cell>
          <cell r="Y53">
            <v>142</v>
          </cell>
          <cell r="Z53">
            <v>135</v>
          </cell>
          <cell r="AA53">
            <v>0.46</v>
          </cell>
          <cell r="AB53">
            <v>0.43</v>
          </cell>
          <cell r="AC53">
            <v>73</v>
          </cell>
          <cell r="AD53">
            <v>94</v>
          </cell>
          <cell r="AE53">
            <v>93</v>
          </cell>
          <cell r="AF53">
            <v>65</v>
          </cell>
          <cell r="AG53">
            <v>27.1</v>
          </cell>
          <cell r="AH53">
            <v>27.8</v>
          </cell>
          <cell r="AI53">
            <v>28.1</v>
          </cell>
          <cell r="AK53">
            <v>1.8</v>
          </cell>
          <cell r="AL53">
            <v>1.38</v>
          </cell>
          <cell r="AM53">
            <v>1.38</v>
          </cell>
          <cell r="AO53">
            <v>14.7</v>
          </cell>
          <cell r="AP53">
            <v>49.9</v>
          </cell>
          <cell r="AQ53">
            <v>44.3</v>
          </cell>
          <cell r="AR53">
            <v>39.6</v>
          </cell>
          <cell r="AS53">
            <v>46.7</v>
          </cell>
          <cell r="AT53">
            <v>34.4</v>
          </cell>
          <cell r="AU53">
            <v>43.1</v>
          </cell>
          <cell r="AV53">
            <v>39</v>
          </cell>
          <cell r="AW53">
            <v>24</v>
          </cell>
          <cell r="AX53">
            <v>226</v>
          </cell>
          <cell r="AY53">
            <v>186</v>
          </cell>
          <cell r="AZ53">
            <v>13</v>
          </cell>
          <cell r="BA53">
            <v>34</v>
          </cell>
          <cell r="BB53">
            <v>245</v>
          </cell>
          <cell r="BC53">
            <v>171</v>
          </cell>
          <cell r="BD53">
            <v>87</v>
          </cell>
          <cell r="BE53">
            <v>18.11</v>
          </cell>
          <cell r="BF53">
            <v>111.56</v>
          </cell>
          <cell r="BG53">
            <v>117.96</v>
          </cell>
          <cell r="BH53">
            <v>19.440000000000001</v>
          </cell>
          <cell r="BI53">
            <v>68</v>
          </cell>
          <cell r="BJ53">
            <v>63</v>
          </cell>
          <cell r="BK53">
            <v>55</v>
          </cell>
          <cell r="BL53">
            <v>66</v>
          </cell>
          <cell r="BM53">
            <v>3.8</v>
          </cell>
          <cell r="BN53">
            <v>5.4</v>
          </cell>
          <cell r="BO53">
            <v>4.5999999999999996</v>
          </cell>
          <cell r="BP53">
            <v>5.0999999999999996</v>
          </cell>
          <cell r="BQ53">
            <v>2</v>
          </cell>
          <cell r="CI53">
            <v>0</v>
          </cell>
          <cell r="CJ53">
            <v>0</v>
          </cell>
          <cell r="CK53">
            <v>0</v>
          </cell>
        </row>
        <row r="54">
          <cell r="J54">
            <v>8378073</v>
          </cell>
          <cell r="K54">
            <v>1</v>
          </cell>
          <cell r="L54">
            <v>65</v>
          </cell>
          <cell r="M54" t="str">
            <v>肝细胞癌  梗阻性黄疸  乙肝后肝硬化  肝细胞癌术后  高血压                                ,梗阻性黄疸</v>
          </cell>
          <cell r="N54">
            <v>5</v>
          </cell>
          <cell r="O54">
            <v>148</v>
          </cell>
          <cell r="P54">
            <v>65</v>
          </cell>
          <cell r="Q54">
            <v>1</v>
          </cell>
          <cell r="R54">
            <v>0</v>
          </cell>
          <cell r="S54">
            <v>0</v>
          </cell>
          <cell r="T54">
            <v>0</v>
          </cell>
          <cell r="U54">
            <v>0</v>
          </cell>
          <cell r="V54">
            <v>1</v>
          </cell>
          <cell r="W54">
            <v>0</v>
          </cell>
          <cell r="X54">
            <v>1</v>
          </cell>
          <cell r="Y54">
            <v>153</v>
          </cell>
          <cell r="Z54">
            <v>128</v>
          </cell>
          <cell r="AA54">
            <v>0.45</v>
          </cell>
          <cell r="AB54">
            <v>0.39</v>
          </cell>
          <cell r="AC54">
            <v>145</v>
          </cell>
          <cell r="AD54">
            <v>115</v>
          </cell>
          <cell r="AE54">
            <v>11</v>
          </cell>
          <cell r="AG54">
            <v>26.6</v>
          </cell>
          <cell r="AK54">
            <v>1</v>
          </cell>
          <cell r="AO54">
            <v>12.7</v>
          </cell>
          <cell r="AP54">
            <v>16.100000000000001</v>
          </cell>
          <cell r="AQ54">
            <v>16.7</v>
          </cell>
          <cell r="AS54">
            <v>48.8</v>
          </cell>
          <cell r="AT54">
            <v>37.1</v>
          </cell>
          <cell r="AU54">
            <v>33</v>
          </cell>
          <cell r="AW54">
            <v>31</v>
          </cell>
          <cell r="AX54">
            <v>3</v>
          </cell>
          <cell r="AY54">
            <v>292</v>
          </cell>
          <cell r="BA54">
            <v>39</v>
          </cell>
          <cell r="BB54">
            <v>36</v>
          </cell>
          <cell r="BC54">
            <v>217</v>
          </cell>
          <cell r="BE54">
            <v>93.81</v>
          </cell>
          <cell r="BF54">
            <v>124.73</v>
          </cell>
          <cell r="BG54">
            <v>128.25</v>
          </cell>
          <cell r="BI54">
            <v>92</v>
          </cell>
          <cell r="BJ54">
            <v>61</v>
          </cell>
          <cell r="BK54">
            <v>57</v>
          </cell>
          <cell r="BM54">
            <v>6.4</v>
          </cell>
          <cell r="BN54">
            <v>3</v>
          </cell>
          <cell r="BO54">
            <v>3.1</v>
          </cell>
          <cell r="BQ54">
            <v>2</v>
          </cell>
          <cell r="CI54">
            <v>0</v>
          </cell>
          <cell r="CJ54">
            <v>0</v>
          </cell>
          <cell r="CK54">
            <v>0</v>
          </cell>
        </row>
        <row r="55">
          <cell r="J55">
            <v>6520341</v>
          </cell>
          <cell r="K55">
            <v>2</v>
          </cell>
          <cell r="L55">
            <v>70</v>
          </cell>
          <cell r="M55" t="str">
            <v>肝癌  结肠癌术后  手术后肠粘连                                    ,肝肿瘤</v>
          </cell>
          <cell r="N55">
            <v>2</v>
          </cell>
          <cell r="O55">
            <v>157</v>
          </cell>
          <cell r="P55">
            <v>60.5</v>
          </cell>
          <cell r="Q55">
            <v>0</v>
          </cell>
          <cell r="R55">
            <v>0</v>
          </cell>
          <cell r="S55">
            <v>0</v>
          </cell>
          <cell r="T55">
            <v>0</v>
          </cell>
          <cell r="U55">
            <v>0</v>
          </cell>
          <cell r="V55">
            <v>0</v>
          </cell>
          <cell r="W55">
            <v>0</v>
          </cell>
          <cell r="X55">
            <v>0</v>
          </cell>
          <cell r="Y55">
            <v>135</v>
          </cell>
          <cell r="Z55">
            <v>111</v>
          </cell>
          <cell r="AA55">
            <v>0.42</v>
          </cell>
          <cell r="AB55">
            <v>0.33</v>
          </cell>
          <cell r="AC55">
            <v>151</v>
          </cell>
          <cell r="AD55">
            <v>78</v>
          </cell>
          <cell r="AF55">
            <v>62</v>
          </cell>
          <cell r="AG55">
            <v>26.3</v>
          </cell>
          <cell r="AK55">
            <v>0.97</v>
          </cell>
          <cell r="AO55">
            <v>11.3</v>
          </cell>
          <cell r="AP55">
            <v>28.1</v>
          </cell>
          <cell r="AQ55">
            <v>28.4</v>
          </cell>
          <cell r="AS55">
            <v>5.7</v>
          </cell>
          <cell r="AT55">
            <v>35</v>
          </cell>
          <cell r="AU55">
            <v>32.9</v>
          </cell>
          <cell r="AW55">
            <v>91</v>
          </cell>
          <cell r="AX55">
            <v>517</v>
          </cell>
          <cell r="AY55">
            <v>42</v>
          </cell>
          <cell r="BA55">
            <v>77</v>
          </cell>
          <cell r="BB55">
            <v>635</v>
          </cell>
          <cell r="BC55">
            <v>298</v>
          </cell>
          <cell r="BE55">
            <v>93.1</v>
          </cell>
          <cell r="BI55">
            <v>66</v>
          </cell>
          <cell r="BJ55">
            <v>64</v>
          </cell>
          <cell r="BK55">
            <v>59</v>
          </cell>
          <cell r="BM55">
            <v>3.6</v>
          </cell>
          <cell r="BN55">
            <v>3.2</v>
          </cell>
          <cell r="BO55">
            <v>3.3</v>
          </cell>
          <cell r="BQ55">
            <v>2</v>
          </cell>
          <cell r="CI55">
            <v>0</v>
          </cell>
          <cell r="CJ55">
            <v>0</v>
          </cell>
          <cell r="CK55">
            <v>0</v>
          </cell>
        </row>
        <row r="56">
          <cell r="J56">
            <v>19259814</v>
          </cell>
          <cell r="K56">
            <v>2</v>
          </cell>
          <cell r="L56">
            <v>29</v>
          </cell>
          <cell r="M56" t="str">
            <v>1、肝占位性病变：肝包虫？  2、先天性心脏病动脉导管未闭（管型）左向右分流  3、动脉导管未闭封堵术后  4、慢性乙肝病毒感染                                  ,肝占位性病变</v>
          </cell>
          <cell r="N56">
            <v>10</v>
          </cell>
          <cell r="O56">
            <v>158</v>
          </cell>
          <cell r="P56">
            <v>61</v>
          </cell>
          <cell r="Q56">
            <v>0</v>
          </cell>
          <cell r="R56">
            <v>0</v>
          </cell>
          <cell r="S56">
            <v>0</v>
          </cell>
          <cell r="T56">
            <v>0</v>
          </cell>
          <cell r="U56">
            <v>0</v>
          </cell>
          <cell r="V56">
            <v>1</v>
          </cell>
          <cell r="W56">
            <v>0</v>
          </cell>
          <cell r="X56">
            <v>0</v>
          </cell>
          <cell r="Y56">
            <v>171</v>
          </cell>
          <cell r="Z56">
            <v>123</v>
          </cell>
          <cell r="AA56">
            <v>0.52</v>
          </cell>
          <cell r="AB56">
            <v>0.37</v>
          </cell>
          <cell r="AC56">
            <v>239</v>
          </cell>
          <cell r="AD56">
            <v>268</v>
          </cell>
          <cell r="AF56">
            <v>166</v>
          </cell>
          <cell r="AG56">
            <v>27.9</v>
          </cell>
          <cell r="AH56">
            <v>26.4</v>
          </cell>
          <cell r="AJ56">
            <v>33.299999999999997</v>
          </cell>
          <cell r="AK56">
            <v>0.93</v>
          </cell>
          <cell r="AL56">
            <v>1.1599999999999999</v>
          </cell>
          <cell r="AN56">
            <v>1.1200000000000001</v>
          </cell>
          <cell r="AO56">
            <v>12</v>
          </cell>
          <cell r="AP56">
            <v>13.4</v>
          </cell>
          <cell r="AR56">
            <v>14</v>
          </cell>
          <cell r="AS56">
            <v>41.9</v>
          </cell>
          <cell r="AT56">
            <v>31.7</v>
          </cell>
          <cell r="AV56">
            <v>27.9</v>
          </cell>
          <cell r="AW56">
            <v>16</v>
          </cell>
          <cell r="AX56">
            <v>488</v>
          </cell>
          <cell r="AZ56">
            <v>356</v>
          </cell>
          <cell r="BA56">
            <v>18</v>
          </cell>
          <cell r="BB56">
            <v>389</v>
          </cell>
          <cell r="BD56">
            <v>19</v>
          </cell>
          <cell r="BE56">
            <v>82.5</v>
          </cell>
          <cell r="BF56">
            <v>77.22</v>
          </cell>
          <cell r="BH56">
            <v>92.45</v>
          </cell>
          <cell r="BI56">
            <v>89</v>
          </cell>
          <cell r="BJ56">
            <v>94</v>
          </cell>
          <cell r="BL56">
            <v>81</v>
          </cell>
          <cell r="BM56">
            <v>6.7</v>
          </cell>
          <cell r="BN56">
            <v>4.5999999999999996</v>
          </cell>
          <cell r="BP56">
            <v>3.5</v>
          </cell>
          <cell r="BQ56">
            <v>2</v>
          </cell>
          <cell r="CI56">
            <v>0</v>
          </cell>
          <cell r="CJ56">
            <v>0</v>
          </cell>
          <cell r="CK56">
            <v>0</v>
          </cell>
        </row>
        <row r="57">
          <cell r="J57">
            <v>19388740</v>
          </cell>
          <cell r="K57">
            <v>1</v>
          </cell>
          <cell r="L57">
            <v>48</v>
          </cell>
          <cell r="M57" t="str">
            <v>肝门包块：肝癌淋巴结转移？  肝癌术后  肝囊肿  慢性乙肝  高血压                                ,肝细胞癌,腹腔肿瘤</v>
          </cell>
          <cell r="N57">
            <v>8</v>
          </cell>
          <cell r="O57">
            <v>173</v>
          </cell>
          <cell r="P57">
            <v>69</v>
          </cell>
          <cell r="Q57">
            <v>1</v>
          </cell>
          <cell r="R57">
            <v>0</v>
          </cell>
          <cell r="S57">
            <v>0</v>
          </cell>
          <cell r="T57">
            <v>0</v>
          </cell>
          <cell r="U57">
            <v>0</v>
          </cell>
          <cell r="V57">
            <v>1</v>
          </cell>
          <cell r="W57">
            <v>0</v>
          </cell>
          <cell r="X57">
            <v>0</v>
          </cell>
          <cell r="Y57">
            <v>152</v>
          </cell>
          <cell r="Z57">
            <v>125</v>
          </cell>
          <cell r="AA57">
            <v>0.45</v>
          </cell>
          <cell r="AB57">
            <v>0.37</v>
          </cell>
          <cell r="AC57">
            <v>72</v>
          </cell>
          <cell r="AD57">
            <v>51</v>
          </cell>
          <cell r="AE57">
            <v>46</v>
          </cell>
          <cell r="AF57">
            <v>51</v>
          </cell>
          <cell r="AG57">
            <v>27.1</v>
          </cell>
          <cell r="AH57">
            <v>32.5</v>
          </cell>
          <cell r="AI57">
            <v>37.9</v>
          </cell>
          <cell r="AJ57">
            <v>32.700000000000003</v>
          </cell>
          <cell r="AK57">
            <v>0.99</v>
          </cell>
          <cell r="AL57">
            <v>1.2</v>
          </cell>
          <cell r="AM57">
            <v>1.37</v>
          </cell>
          <cell r="AN57">
            <v>1.19</v>
          </cell>
          <cell r="AO57">
            <v>14.3</v>
          </cell>
          <cell r="AP57">
            <v>23</v>
          </cell>
          <cell r="AQ57">
            <v>38</v>
          </cell>
          <cell r="AR57">
            <v>4.5</v>
          </cell>
          <cell r="AS57">
            <v>47.4</v>
          </cell>
          <cell r="AT57">
            <v>29.8</v>
          </cell>
          <cell r="AU57">
            <v>28.2</v>
          </cell>
          <cell r="AV57">
            <v>38.5</v>
          </cell>
          <cell r="AW57">
            <v>3</v>
          </cell>
          <cell r="AX57">
            <v>384</v>
          </cell>
          <cell r="AY57">
            <v>58</v>
          </cell>
          <cell r="AZ57">
            <v>453</v>
          </cell>
          <cell r="BA57">
            <v>28</v>
          </cell>
          <cell r="BB57">
            <v>392</v>
          </cell>
          <cell r="BC57">
            <v>391</v>
          </cell>
          <cell r="BD57">
            <v>197</v>
          </cell>
          <cell r="BE57">
            <v>67.8</v>
          </cell>
          <cell r="BF57">
            <v>8.18</v>
          </cell>
          <cell r="BG57">
            <v>75.989999999999995</v>
          </cell>
          <cell r="BH57">
            <v>68.7</v>
          </cell>
          <cell r="BI57">
            <v>12</v>
          </cell>
          <cell r="BJ57">
            <v>88</v>
          </cell>
          <cell r="BK57">
            <v>92</v>
          </cell>
          <cell r="BL57">
            <v>1</v>
          </cell>
          <cell r="BM57">
            <v>6</v>
          </cell>
          <cell r="BN57">
            <v>4.3</v>
          </cell>
          <cell r="BO57">
            <v>4.3</v>
          </cell>
          <cell r="BP57">
            <v>3.8</v>
          </cell>
          <cell r="BQ57">
            <v>2</v>
          </cell>
          <cell r="CI57">
            <v>0</v>
          </cell>
          <cell r="CJ57">
            <v>0</v>
          </cell>
          <cell r="CK57">
            <v>0</v>
          </cell>
        </row>
        <row r="58">
          <cell r="J58">
            <v>19371233</v>
          </cell>
          <cell r="K58">
            <v>1</v>
          </cell>
          <cell r="L58">
            <v>49</v>
          </cell>
          <cell r="M58" t="str">
            <v>肝癌术后  肝硬化  门脉高压  慢性乙肝（复诊）                                  ,肝细胞癌,肝恶性肿瘤,肝硬化</v>
          </cell>
          <cell r="N58">
            <v>14</v>
          </cell>
          <cell r="O58">
            <v>168</v>
          </cell>
          <cell r="P58">
            <v>58.5</v>
          </cell>
          <cell r="Q58">
            <v>0</v>
          </cell>
          <cell r="R58">
            <v>0</v>
          </cell>
          <cell r="S58">
            <v>0</v>
          </cell>
          <cell r="T58">
            <v>0</v>
          </cell>
          <cell r="U58">
            <v>0</v>
          </cell>
          <cell r="V58">
            <v>1</v>
          </cell>
          <cell r="W58">
            <v>0</v>
          </cell>
          <cell r="X58">
            <v>1</v>
          </cell>
          <cell r="Y58">
            <v>143</v>
          </cell>
          <cell r="Z58">
            <v>134</v>
          </cell>
          <cell r="AA58">
            <v>0.44</v>
          </cell>
          <cell r="AB58">
            <v>0.42</v>
          </cell>
          <cell r="AC58">
            <v>113</v>
          </cell>
          <cell r="AD58">
            <v>142</v>
          </cell>
          <cell r="AG58">
            <v>28.2</v>
          </cell>
          <cell r="AH58">
            <v>33</v>
          </cell>
          <cell r="AK58">
            <v>0.95</v>
          </cell>
          <cell r="AL58">
            <v>1.1499999999999999</v>
          </cell>
          <cell r="AO58">
            <v>15.8</v>
          </cell>
          <cell r="AP58">
            <v>16.600000000000001</v>
          </cell>
          <cell r="AS58">
            <v>47.8</v>
          </cell>
          <cell r="AT58">
            <v>34.6</v>
          </cell>
          <cell r="AW58">
            <v>21</v>
          </cell>
          <cell r="AX58">
            <v>322</v>
          </cell>
          <cell r="BA58">
            <v>23</v>
          </cell>
          <cell r="BB58">
            <v>35</v>
          </cell>
          <cell r="BE58">
            <v>89.78</v>
          </cell>
          <cell r="BF58">
            <v>89.78</v>
          </cell>
          <cell r="BI58">
            <v>64</v>
          </cell>
          <cell r="BJ58">
            <v>64</v>
          </cell>
          <cell r="BM58">
            <v>4.5999999999999996</v>
          </cell>
          <cell r="BN58">
            <v>3.1</v>
          </cell>
          <cell r="BQ58">
            <v>3</v>
          </cell>
          <cell r="CI58">
            <v>0</v>
          </cell>
          <cell r="CJ58">
            <v>0</v>
          </cell>
          <cell r="CK58">
            <v>0</v>
          </cell>
        </row>
        <row r="59">
          <cell r="J59">
            <v>18878227</v>
          </cell>
          <cell r="K59">
            <v>1</v>
          </cell>
          <cell r="L59">
            <v>49</v>
          </cell>
          <cell r="M59" t="str">
            <v>急性上消化道大出血：食管胃底静脉曲张破裂出血  IV型肝门部胆管腺癌术后复发伴肾上腺转移？  脓毒症（革兰阴性杆菌）  左侧颞叶血管畸形？  高血压病3级很高危  重度失血性贫血  右侧肾上腺结节：转移瘤？其他  结肠多发小憩室  双肾囊肿                        ,急性上消化道出血,急性上消化道出血,食管胃底静脉曲张破裂出血,肝门胆管恶性肿瘤,革兰阴性杆菌败血症,肝功能异常,高血压3级</v>
          </cell>
          <cell r="N59" t="str">
            <v>/</v>
          </cell>
          <cell r="O59">
            <v>171</v>
          </cell>
          <cell r="P59">
            <v>80</v>
          </cell>
          <cell r="Q59">
            <v>1</v>
          </cell>
          <cell r="R59">
            <v>0</v>
          </cell>
          <cell r="S59">
            <v>0</v>
          </cell>
          <cell r="T59">
            <v>0</v>
          </cell>
          <cell r="U59">
            <v>0</v>
          </cell>
          <cell r="V59">
            <v>0</v>
          </cell>
          <cell r="W59">
            <v>0</v>
          </cell>
          <cell r="X59">
            <v>0</v>
          </cell>
          <cell r="Y59">
            <v>175</v>
          </cell>
          <cell r="Z59">
            <v>16</v>
          </cell>
          <cell r="AA59">
            <v>0.53</v>
          </cell>
          <cell r="AB59">
            <v>0.5</v>
          </cell>
          <cell r="AC59">
            <v>127</v>
          </cell>
          <cell r="AD59">
            <v>16</v>
          </cell>
          <cell r="AF59">
            <v>89</v>
          </cell>
          <cell r="AG59">
            <v>31.3</v>
          </cell>
          <cell r="AH59">
            <v>32.799999999999997</v>
          </cell>
          <cell r="AJ59">
            <v>36</v>
          </cell>
          <cell r="AK59">
            <v>1.5</v>
          </cell>
          <cell r="AL59">
            <v>1.3</v>
          </cell>
          <cell r="AN59">
            <v>1.26</v>
          </cell>
          <cell r="AO59">
            <v>27.1</v>
          </cell>
          <cell r="AP59">
            <v>42.9</v>
          </cell>
          <cell r="AR59">
            <v>29.5</v>
          </cell>
          <cell r="AS59">
            <v>42.9</v>
          </cell>
          <cell r="AT59">
            <v>26.7</v>
          </cell>
          <cell r="AV59">
            <v>33.700000000000003</v>
          </cell>
          <cell r="AW59">
            <v>82</v>
          </cell>
          <cell r="AX59">
            <v>372</v>
          </cell>
          <cell r="AZ59">
            <v>267</v>
          </cell>
          <cell r="BA59">
            <v>65</v>
          </cell>
          <cell r="BB59">
            <v>41</v>
          </cell>
          <cell r="BD59">
            <v>131</v>
          </cell>
          <cell r="BE59">
            <v>116.36</v>
          </cell>
          <cell r="BF59">
            <v>118.71</v>
          </cell>
          <cell r="BH59">
            <v>12.38</v>
          </cell>
          <cell r="BI59">
            <v>63</v>
          </cell>
          <cell r="BJ59">
            <v>6</v>
          </cell>
          <cell r="BL59">
            <v>58</v>
          </cell>
          <cell r="BM59">
            <v>4.0999999999999996</v>
          </cell>
          <cell r="BN59">
            <v>3.5</v>
          </cell>
          <cell r="BP59">
            <v>4.5999999999999996</v>
          </cell>
          <cell r="BQ59">
            <v>2</v>
          </cell>
          <cell r="CI59">
            <v>0</v>
          </cell>
          <cell r="CJ59">
            <v>0</v>
          </cell>
          <cell r="CK59">
            <v>0</v>
          </cell>
        </row>
        <row r="60">
          <cell r="J60">
            <v>19489179</v>
          </cell>
          <cell r="K60">
            <v>2</v>
          </cell>
          <cell r="L60">
            <v>54</v>
          </cell>
          <cell r="M60" t="str">
            <v>肝恶性肿瘤  肝脏多发囊肿  胃溃疡                                    ,肝肿瘤</v>
          </cell>
          <cell r="N60">
            <v>7</v>
          </cell>
          <cell r="O60">
            <v>164</v>
          </cell>
          <cell r="P60">
            <v>65.5</v>
          </cell>
          <cell r="Q60">
            <v>0</v>
          </cell>
          <cell r="R60">
            <v>0</v>
          </cell>
          <cell r="S60">
            <v>0</v>
          </cell>
          <cell r="T60">
            <v>0</v>
          </cell>
          <cell r="U60">
            <v>0</v>
          </cell>
          <cell r="V60">
            <v>0</v>
          </cell>
          <cell r="W60">
            <v>0</v>
          </cell>
          <cell r="X60">
            <v>0</v>
          </cell>
          <cell r="Y60">
            <v>154</v>
          </cell>
          <cell r="Z60">
            <v>132</v>
          </cell>
          <cell r="AA60">
            <v>0.46</v>
          </cell>
          <cell r="AB60">
            <v>0.39</v>
          </cell>
          <cell r="AC60">
            <v>151</v>
          </cell>
          <cell r="AD60">
            <v>43</v>
          </cell>
          <cell r="AE60">
            <v>25</v>
          </cell>
          <cell r="AF60">
            <v>3</v>
          </cell>
          <cell r="AG60">
            <v>27.9</v>
          </cell>
          <cell r="AH60">
            <v>24.4</v>
          </cell>
          <cell r="AI60">
            <v>29.1</v>
          </cell>
          <cell r="AJ60">
            <v>29.9</v>
          </cell>
          <cell r="AK60">
            <v>0.92</v>
          </cell>
          <cell r="AL60">
            <v>1.27</v>
          </cell>
          <cell r="AM60">
            <v>1.3</v>
          </cell>
          <cell r="AN60">
            <v>1.23</v>
          </cell>
          <cell r="AO60">
            <v>7</v>
          </cell>
          <cell r="AP60">
            <v>19.8</v>
          </cell>
          <cell r="AQ60">
            <v>26.6</v>
          </cell>
          <cell r="AR60">
            <v>26.5</v>
          </cell>
          <cell r="AS60">
            <v>43.1</v>
          </cell>
          <cell r="AT60">
            <v>32.700000000000003</v>
          </cell>
          <cell r="AU60">
            <v>31.3</v>
          </cell>
          <cell r="AV60">
            <v>32.6</v>
          </cell>
          <cell r="AW60">
            <v>23</v>
          </cell>
          <cell r="AX60">
            <v>372</v>
          </cell>
          <cell r="AY60">
            <v>347</v>
          </cell>
          <cell r="AZ60">
            <v>218</v>
          </cell>
          <cell r="BA60">
            <v>3</v>
          </cell>
          <cell r="BB60">
            <v>481</v>
          </cell>
          <cell r="BC60">
            <v>257</v>
          </cell>
          <cell r="BD60">
            <v>129</v>
          </cell>
          <cell r="BE60">
            <v>1.4</v>
          </cell>
          <cell r="BF60">
            <v>1.4</v>
          </cell>
          <cell r="BG60">
            <v>12.1</v>
          </cell>
          <cell r="BH60">
            <v>14.16</v>
          </cell>
          <cell r="BI60">
            <v>52</v>
          </cell>
          <cell r="BJ60">
            <v>52</v>
          </cell>
          <cell r="BK60">
            <v>49</v>
          </cell>
          <cell r="BL60">
            <v>46</v>
          </cell>
          <cell r="BM60">
            <v>4.8</v>
          </cell>
          <cell r="BN60">
            <v>4.0999999999999996</v>
          </cell>
          <cell r="BO60">
            <v>4.9000000000000004</v>
          </cell>
          <cell r="BP60">
            <v>4.3</v>
          </cell>
          <cell r="BQ60">
            <v>2</v>
          </cell>
          <cell r="CI60">
            <v>0</v>
          </cell>
          <cell r="CJ60">
            <v>0</v>
          </cell>
          <cell r="CK60">
            <v>0</v>
          </cell>
        </row>
        <row r="61">
          <cell r="J61">
            <v>19381931</v>
          </cell>
          <cell r="K61">
            <v>2</v>
          </cell>
          <cell r="L61">
            <v>52</v>
          </cell>
          <cell r="M61" t="str">
            <v>肝癌术后复发伴门静脉癌栓形成、肺转移  肝硬化  慢性乙肝（复诊）                                    ,肝恶性肿瘤,肝恶性肿瘤,肝硬化</v>
          </cell>
          <cell r="N61">
            <v>5</v>
          </cell>
          <cell r="O61">
            <v>148</v>
          </cell>
          <cell r="P61">
            <v>53</v>
          </cell>
          <cell r="Q61">
            <v>0</v>
          </cell>
          <cell r="R61">
            <v>0</v>
          </cell>
          <cell r="S61">
            <v>0</v>
          </cell>
          <cell r="T61">
            <v>0</v>
          </cell>
          <cell r="U61">
            <v>0</v>
          </cell>
          <cell r="V61">
            <v>1</v>
          </cell>
          <cell r="W61">
            <v>0</v>
          </cell>
          <cell r="X61">
            <v>1</v>
          </cell>
          <cell r="Y61">
            <v>148</v>
          </cell>
          <cell r="Z61">
            <v>134</v>
          </cell>
          <cell r="AA61">
            <v>0.45</v>
          </cell>
          <cell r="AB61">
            <v>0.4</v>
          </cell>
          <cell r="AC61">
            <v>168</v>
          </cell>
          <cell r="AD61">
            <v>18</v>
          </cell>
          <cell r="AE61">
            <v>82</v>
          </cell>
          <cell r="AF61">
            <v>112</v>
          </cell>
          <cell r="AG61">
            <v>27.1</v>
          </cell>
          <cell r="AH61">
            <v>25.6</v>
          </cell>
          <cell r="AI61">
            <v>26.8</v>
          </cell>
          <cell r="AK61">
            <v>0.94</v>
          </cell>
          <cell r="AL61">
            <v>1.26</v>
          </cell>
          <cell r="AM61">
            <v>1.1100000000000001</v>
          </cell>
          <cell r="AO61">
            <v>7</v>
          </cell>
          <cell r="AP61">
            <v>13.7</v>
          </cell>
          <cell r="AQ61">
            <v>15.2</v>
          </cell>
          <cell r="AR61">
            <v>13.4</v>
          </cell>
          <cell r="AS61">
            <v>45.1</v>
          </cell>
          <cell r="AT61">
            <v>32.4</v>
          </cell>
          <cell r="AU61">
            <v>36.1</v>
          </cell>
          <cell r="AV61">
            <v>36.799999999999997</v>
          </cell>
          <cell r="AW61">
            <v>25</v>
          </cell>
          <cell r="AX61">
            <v>1263</v>
          </cell>
          <cell r="AY61">
            <v>834</v>
          </cell>
          <cell r="AZ61">
            <v>628</v>
          </cell>
          <cell r="BA61">
            <v>23</v>
          </cell>
          <cell r="BB61">
            <v>913</v>
          </cell>
          <cell r="BC61">
            <v>3</v>
          </cell>
          <cell r="BD61">
            <v>173</v>
          </cell>
          <cell r="BE61">
            <v>91.68</v>
          </cell>
          <cell r="BF61">
            <v>99.96</v>
          </cell>
          <cell r="BG61">
            <v>98.86</v>
          </cell>
          <cell r="BH61">
            <v>13.55</v>
          </cell>
          <cell r="BI61">
            <v>83</v>
          </cell>
          <cell r="BJ61">
            <v>73</v>
          </cell>
          <cell r="BK61">
            <v>75</v>
          </cell>
          <cell r="BL61">
            <v>67</v>
          </cell>
          <cell r="BM61">
            <v>6.42</v>
          </cell>
          <cell r="BN61">
            <v>7.6</v>
          </cell>
          <cell r="BO61">
            <v>5.0999999999999996</v>
          </cell>
          <cell r="BP61">
            <v>4.5999999999999996</v>
          </cell>
          <cell r="BQ61">
            <v>2</v>
          </cell>
          <cell r="BR61">
            <v>2</v>
          </cell>
          <cell r="BS61">
            <v>0</v>
          </cell>
          <cell r="BT61">
            <v>0</v>
          </cell>
          <cell r="BU61">
            <v>0</v>
          </cell>
          <cell r="BV61">
            <v>0</v>
          </cell>
          <cell r="BW61">
            <v>1600</v>
          </cell>
          <cell r="BX61">
            <v>0</v>
          </cell>
          <cell r="BZ61">
            <v>0</v>
          </cell>
          <cell r="CC61">
            <v>3.28</v>
          </cell>
          <cell r="CD61">
            <v>3</v>
          </cell>
          <cell r="CE61">
            <v>28</v>
          </cell>
          <cell r="CF61">
            <v>208</v>
          </cell>
          <cell r="CI61">
            <v>0</v>
          </cell>
          <cell r="CJ61">
            <v>0</v>
          </cell>
          <cell r="CK61">
            <v>0</v>
          </cell>
        </row>
        <row r="62">
          <cell r="J62">
            <v>19435279</v>
          </cell>
          <cell r="K62">
            <v>1</v>
          </cell>
          <cell r="L62">
            <v>46</v>
          </cell>
          <cell r="M62" t="str">
            <v>原发性肝癌  肝硬化  慢性乙型病毒性肝炎（复治）                                    ,肝占位性病变</v>
          </cell>
          <cell r="N62">
            <v>7</v>
          </cell>
          <cell r="O62">
            <v>165</v>
          </cell>
          <cell r="P62">
            <v>69</v>
          </cell>
          <cell r="Q62">
            <v>0</v>
          </cell>
          <cell r="R62">
            <v>0</v>
          </cell>
          <cell r="S62">
            <v>0</v>
          </cell>
          <cell r="T62">
            <v>0</v>
          </cell>
          <cell r="U62">
            <v>0</v>
          </cell>
          <cell r="V62">
            <v>1</v>
          </cell>
          <cell r="W62">
            <v>0</v>
          </cell>
          <cell r="X62">
            <v>1</v>
          </cell>
          <cell r="Y62">
            <v>84</v>
          </cell>
          <cell r="Z62">
            <v>75</v>
          </cell>
          <cell r="AA62">
            <v>0.27</v>
          </cell>
          <cell r="AB62">
            <v>0.26</v>
          </cell>
          <cell r="AC62">
            <v>477</v>
          </cell>
          <cell r="AD62">
            <v>339</v>
          </cell>
          <cell r="AF62">
            <v>331</v>
          </cell>
          <cell r="AG62">
            <v>29.1</v>
          </cell>
          <cell r="AH62">
            <v>27.9</v>
          </cell>
          <cell r="AJ62">
            <v>3.7</v>
          </cell>
          <cell r="AK62">
            <v>1.1200000000000001</v>
          </cell>
          <cell r="AL62">
            <v>1.21</v>
          </cell>
          <cell r="AN62">
            <v>1.22</v>
          </cell>
          <cell r="AO62">
            <v>4.8</v>
          </cell>
          <cell r="AP62">
            <v>14.5</v>
          </cell>
          <cell r="AR62">
            <v>14.2</v>
          </cell>
          <cell r="AS62">
            <v>38</v>
          </cell>
          <cell r="AT62">
            <v>24.4</v>
          </cell>
          <cell r="AV62">
            <v>38.1</v>
          </cell>
          <cell r="AW62">
            <v>33</v>
          </cell>
          <cell r="AX62">
            <v>93</v>
          </cell>
          <cell r="AZ62">
            <v>48</v>
          </cell>
          <cell r="BA62">
            <v>2</v>
          </cell>
          <cell r="BB62">
            <v>14</v>
          </cell>
          <cell r="BD62">
            <v>37</v>
          </cell>
          <cell r="BE62">
            <v>126.76</v>
          </cell>
          <cell r="BF62">
            <v>139.80000000000001</v>
          </cell>
          <cell r="BH62">
            <v>139.80000000000001</v>
          </cell>
          <cell r="BI62">
            <v>57</v>
          </cell>
          <cell r="BJ62">
            <v>43</v>
          </cell>
          <cell r="BL62">
            <v>43</v>
          </cell>
          <cell r="BM62">
            <v>2.2000000000000002</v>
          </cell>
          <cell r="BN62">
            <v>0.1</v>
          </cell>
          <cell r="BP62">
            <v>1.5</v>
          </cell>
          <cell r="BQ62">
            <v>2</v>
          </cell>
          <cell r="BR62">
            <v>2</v>
          </cell>
          <cell r="BS62">
            <v>0</v>
          </cell>
          <cell r="BT62">
            <v>0</v>
          </cell>
          <cell r="BU62">
            <v>0</v>
          </cell>
          <cell r="BV62">
            <v>0</v>
          </cell>
          <cell r="BW62">
            <v>2300</v>
          </cell>
          <cell r="BX62">
            <v>1000</v>
          </cell>
          <cell r="BY62">
            <v>800</v>
          </cell>
          <cell r="BZ62">
            <v>0</v>
          </cell>
          <cell r="CC62">
            <v>4.0999999999999996</v>
          </cell>
          <cell r="CD62">
            <v>4</v>
          </cell>
          <cell r="CE62">
            <v>10</v>
          </cell>
          <cell r="CF62">
            <v>250</v>
          </cell>
          <cell r="CI62">
            <v>0</v>
          </cell>
          <cell r="CJ62">
            <v>0</v>
          </cell>
          <cell r="CK62">
            <v>0</v>
          </cell>
        </row>
        <row r="63">
          <cell r="J63">
            <v>19468160</v>
          </cell>
          <cell r="K63">
            <v>2</v>
          </cell>
          <cell r="L63">
            <v>67</v>
          </cell>
          <cell r="M63" t="str">
            <v>右肝海绵状血管瘤  肝右后叶萎缩  左肝内叶占位性病变  肝左外叶血管瘤  肝囊肿  胆囊结石伴慢性胆囊炎  左肾囊肿  高血压病（3级极高危）                          ,腹膜后肿物,肝占位性病变</v>
          </cell>
          <cell r="N63">
            <v>3</v>
          </cell>
          <cell r="O63">
            <v>165</v>
          </cell>
          <cell r="P63">
            <v>72.5</v>
          </cell>
          <cell r="Q63">
            <v>1</v>
          </cell>
          <cell r="R63">
            <v>0</v>
          </cell>
          <cell r="S63">
            <v>0</v>
          </cell>
          <cell r="T63">
            <v>0</v>
          </cell>
          <cell r="U63">
            <v>0</v>
          </cell>
          <cell r="V63">
            <v>0</v>
          </cell>
          <cell r="W63">
            <v>0</v>
          </cell>
          <cell r="X63">
            <v>0</v>
          </cell>
          <cell r="Y63">
            <v>116</v>
          </cell>
          <cell r="Z63">
            <v>17</v>
          </cell>
          <cell r="AA63">
            <v>0.6</v>
          </cell>
          <cell r="AB63">
            <v>0.34</v>
          </cell>
          <cell r="AC63">
            <v>252</v>
          </cell>
          <cell r="AD63">
            <v>248</v>
          </cell>
          <cell r="AF63">
            <v>174</v>
          </cell>
          <cell r="AG63">
            <v>32</v>
          </cell>
          <cell r="AH63">
            <v>2.2000000000000002</v>
          </cell>
          <cell r="AK63">
            <v>1.1100000000000001</v>
          </cell>
          <cell r="AL63">
            <v>1.1499999999999999</v>
          </cell>
          <cell r="AO63">
            <v>8.1</v>
          </cell>
          <cell r="AP63">
            <v>8.1999999999999993</v>
          </cell>
          <cell r="AR63">
            <v>15.4</v>
          </cell>
          <cell r="AS63">
            <v>39</v>
          </cell>
          <cell r="AT63">
            <v>33.1</v>
          </cell>
          <cell r="AV63">
            <v>36.1</v>
          </cell>
          <cell r="AW63">
            <v>28</v>
          </cell>
          <cell r="AX63">
            <v>137</v>
          </cell>
          <cell r="AZ63">
            <v>97</v>
          </cell>
          <cell r="BA63">
            <v>15</v>
          </cell>
          <cell r="BB63">
            <v>162</v>
          </cell>
          <cell r="BD63">
            <v>33</v>
          </cell>
          <cell r="BQ63">
            <v>2</v>
          </cell>
          <cell r="BR63">
            <v>3</v>
          </cell>
          <cell r="BS63">
            <v>0</v>
          </cell>
          <cell r="BT63">
            <v>0</v>
          </cell>
          <cell r="BU63">
            <v>0</v>
          </cell>
          <cell r="BV63">
            <v>0</v>
          </cell>
          <cell r="BW63">
            <v>1100</v>
          </cell>
          <cell r="BX63">
            <v>1000</v>
          </cell>
          <cell r="BZ63">
            <v>0</v>
          </cell>
          <cell r="CC63">
            <v>3.25</v>
          </cell>
          <cell r="CD63">
            <v>3</v>
          </cell>
          <cell r="CE63">
            <v>25</v>
          </cell>
          <cell r="CF63">
            <v>205</v>
          </cell>
          <cell r="CI63">
            <v>0</v>
          </cell>
          <cell r="CJ63">
            <v>0</v>
          </cell>
          <cell r="CK63">
            <v>0</v>
          </cell>
        </row>
        <row r="64">
          <cell r="J64">
            <v>4033084</v>
          </cell>
          <cell r="K64">
            <v>1</v>
          </cell>
          <cell r="L64">
            <v>36</v>
          </cell>
          <cell r="M64" t="str">
            <v>肝多房棘球蚴感染  左半肝切除术后  肠粘连  肝囊肿                                  ,肝肿物</v>
          </cell>
          <cell r="N64">
            <v>14</v>
          </cell>
          <cell r="O64">
            <v>170</v>
          </cell>
          <cell r="P64">
            <v>50</v>
          </cell>
          <cell r="Q64">
            <v>0</v>
          </cell>
          <cell r="R64">
            <v>0</v>
          </cell>
          <cell r="S64">
            <v>0</v>
          </cell>
          <cell r="T64">
            <v>0</v>
          </cell>
          <cell r="U64">
            <v>0</v>
          </cell>
          <cell r="V64">
            <v>0</v>
          </cell>
          <cell r="W64">
            <v>0</v>
          </cell>
          <cell r="X64">
            <v>0</v>
          </cell>
          <cell r="Y64">
            <v>143</v>
          </cell>
          <cell r="Z64">
            <v>19</v>
          </cell>
          <cell r="AA64">
            <v>0.44</v>
          </cell>
          <cell r="AB64">
            <v>0.33</v>
          </cell>
          <cell r="AC64">
            <v>182</v>
          </cell>
          <cell r="AD64">
            <v>139</v>
          </cell>
          <cell r="AG64">
            <v>25.1</v>
          </cell>
          <cell r="AH64">
            <v>31.2</v>
          </cell>
          <cell r="AK64">
            <v>0.96</v>
          </cell>
          <cell r="AL64">
            <v>1.7</v>
          </cell>
          <cell r="AO64">
            <v>9.1</v>
          </cell>
          <cell r="AP64">
            <v>15.6</v>
          </cell>
          <cell r="AS64">
            <v>44.9</v>
          </cell>
          <cell r="AT64">
            <v>28.1</v>
          </cell>
          <cell r="AW64">
            <v>26</v>
          </cell>
          <cell r="AX64">
            <v>45</v>
          </cell>
          <cell r="BA64">
            <v>31</v>
          </cell>
          <cell r="BB64">
            <v>513</v>
          </cell>
          <cell r="BE64">
            <v>74.73</v>
          </cell>
          <cell r="BF64">
            <v>81.61</v>
          </cell>
          <cell r="BI64">
            <v>85</v>
          </cell>
          <cell r="BJ64">
            <v>78</v>
          </cell>
          <cell r="BM64">
            <v>5</v>
          </cell>
          <cell r="BN64">
            <v>5.0999999999999996</v>
          </cell>
          <cell r="BQ64">
            <v>2</v>
          </cell>
          <cell r="BR64">
            <v>3</v>
          </cell>
          <cell r="BS64">
            <v>0</v>
          </cell>
          <cell r="BT64">
            <v>0</v>
          </cell>
          <cell r="BU64">
            <v>0</v>
          </cell>
          <cell r="BV64">
            <v>0</v>
          </cell>
          <cell r="BW64">
            <v>2400</v>
          </cell>
          <cell r="BX64">
            <v>1500</v>
          </cell>
          <cell r="BY64">
            <v>700</v>
          </cell>
          <cell r="BZ64">
            <v>0</v>
          </cell>
          <cell r="CC64">
            <v>2.5499999999999998</v>
          </cell>
          <cell r="CD64">
            <v>2</v>
          </cell>
          <cell r="CE64">
            <v>55</v>
          </cell>
          <cell r="CF64">
            <v>175</v>
          </cell>
          <cell r="CI64">
            <v>0</v>
          </cell>
          <cell r="CJ64">
            <v>0</v>
          </cell>
          <cell r="CK64">
            <v>0</v>
          </cell>
        </row>
        <row r="65">
          <cell r="J65">
            <v>17612401</v>
          </cell>
          <cell r="K65">
            <v>1</v>
          </cell>
          <cell r="L65">
            <v>54</v>
          </cell>
          <cell r="M65" t="str">
            <v>肝恶性肿瘤（BCLCStageA)  乙肝后肝硬化  慢性活动性乙型病毒性肝炎（复治）                                    ,肝细胞癌</v>
          </cell>
          <cell r="N65">
            <v>5</v>
          </cell>
          <cell r="O65">
            <v>166</v>
          </cell>
          <cell r="P65">
            <v>65</v>
          </cell>
          <cell r="Q65">
            <v>0</v>
          </cell>
          <cell r="R65">
            <v>0</v>
          </cell>
          <cell r="S65">
            <v>0</v>
          </cell>
          <cell r="T65">
            <v>0</v>
          </cell>
          <cell r="U65">
            <v>0</v>
          </cell>
          <cell r="V65">
            <v>1</v>
          </cell>
          <cell r="W65">
            <v>0</v>
          </cell>
          <cell r="X65">
            <v>1</v>
          </cell>
          <cell r="Y65">
            <v>162</v>
          </cell>
          <cell r="Z65">
            <v>116</v>
          </cell>
          <cell r="AA65">
            <v>0.48</v>
          </cell>
          <cell r="AB65">
            <v>0.34</v>
          </cell>
          <cell r="AC65">
            <v>28</v>
          </cell>
          <cell r="AD65">
            <v>15</v>
          </cell>
          <cell r="AF65">
            <v>129</v>
          </cell>
          <cell r="AG65">
            <v>3.8</v>
          </cell>
          <cell r="AH65">
            <v>26.8</v>
          </cell>
          <cell r="AJ65">
            <v>28</v>
          </cell>
          <cell r="AK65">
            <v>0.95</v>
          </cell>
          <cell r="AL65">
            <v>1.1499999999999999</v>
          </cell>
          <cell r="AN65">
            <v>1.18</v>
          </cell>
          <cell r="AO65">
            <v>7.8</v>
          </cell>
          <cell r="AP65">
            <v>28.9</v>
          </cell>
          <cell r="AR65">
            <v>46.2</v>
          </cell>
          <cell r="AS65">
            <v>36.799999999999997</v>
          </cell>
          <cell r="AT65">
            <v>3</v>
          </cell>
          <cell r="AV65">
            <v>36.6</v>
          </cell>
          <cell r="AW65">
            <v>14</v>
          </cell>
          <cell r="AX65">
            <v>592</v>
          </cell>
          <cell r="AZ65">
            <v>317</v>
          </cell>
          <cell r="BA65">
            <v>18</v>
          </cell>
          <cell r="BB65">
            <v>69</v>
          </cell>
          <cell r="BD65">
            <v>14</v>
          </cell>
          <cell r="BE65">
            <v>1.26</v>
          </cell>
          <cell r="BF65">
            <v>11.38</v>
          </cell>
          <cell r="BH65">
            <v>12.54</v>
          </cell>
          <cell r="BI65">
            <v>75</v>
          </cell>
          <cell r="BJ65">
            <v>73</v>
          </cell>
          <cell r="BL65">
            <v>71</v>
          </cell>
          <cell r="BM65">
            <v>7.6</v>
          </cell>
          <cell r="BN65">
            <v>5.5</v>
          </cell>
          <cell r="BP65">
            <v>2.9</v>
          </cell>
          <cell r="BQ65">
            <v>3</v>
          </cell>
          <cell r="BR65">
            <v>2</v>
          </cell>
          <cell r="BS65">
            <v>0</v>
          </cell>
          <cell r="BT65">
            <v>0</v>
          </cell>
          <cell r="BU65">
            <v>0</v>
          </cell>
          <cell r="BV65">
            <v>0</v>
          </cell>
          <cell r="BW65">
            <v>500</v>
          </cell>
          <cell r="BX65">
            <v>1800</v>
          </cell>
          <cell r="BY65">
            <v>300</v>
          </cell>
          <cell r="BZ65">
            <v>0</v>
          </cell>
          <cell r="CC65">
            <v>3</v>
          </cell>
          <cell r="CD65">
            <v>3</v>
          </cell>
          <cell r="CE65">
            <v>0</v>
          </cell>
          <cell r="CF65">
            <v>180</v>
          </cell>
          <cell r="CI65">
            <v>0</v>
          </cell>
          <cell r="CJ65">
            <v>0</v>
          </cell>
          <cell r="CK65">
            <v>1</v>
          </cell>
        </row>
        <row r="66">
          <cell r="J66">
            <v>14600388</v>
          </cell>
          <cell r="K66">
            <v>1</v>
          </cell>
          <cell r="L66">
            <v>72</v>
          </cell>
          <cell r="M66" t="str">
            <v>直肠上段中分化腺癌伴肝转移术后（pT4aN2aM1a，IVA期，6/9）复发；腹膜后结节，性质待定？  中肝切除及肝脏肿瘤射频消融术后  胆囊切除术后  2型糖尿病  双肾囊肿                                ,直肠恶性肿瘤</v>
          </cell>
          <cell r="N66">
            <v>6</v>
          </cell>
          <cell r="O66">
            <v>155</v>
          </cell>
          <cell r="P66">
            <v>58</v>
          </cell>
          <cell r="Q66">
            <v>0</v>
          </cell>
          <cell r="R66">
            <v>1</v>
          </cell>
          <cell r="S66">
            <v>0</v>
          </cell>
          <cell r="T66">
            <v>0</v>
          </cell>
          <cell r="U66">
            <v>0</v>
          </cell>
          <cell r="V66">
            <v>0</v>
          </cell>
          <cell r="W66">
            <v>0</v>
          </cell>
          <cell r="X66">
            <v>0</v>
          </cell>
          <cell r="Y66">
            <v>144</v>
          </cell>
          <cell r="Z66">
            <v>142</v>
          </cell>
          <cell r="AA66">
            <v>0.42</v>
          </cell>
          <cell r="AB66">
            <v>0.41</v>
          </cell>
          <cell r="AC66">
            <v>222</v>
          </cell>
          <cell r="AD66">
            <v>176</v>
          </cell>
          <cell r="AF66">
            <v>148</v>
          </cell>
          <cell r="AG66">
            <v>3.8</v>
          </cell>
          <cell r="AH66">
            <v>3.8</v>
          </cell>
          <cell r="AJ66">
            <v>36.6</v>
          </cell>
          <cell r="AK66">
            <v>1.1000000000000001</v>
          </cell>
          <cell r="AL66">
            <v>1.8</v>
          </cell>
          <cell r="AN66">
            <v>1.9</v>
          </cell>
          <cell r="AO66">
            <v>18</v>
          </cell>
          <cell r="AP66">
            <v>1.8</v>
          </cell>
          <cell r="AR66">
            <v>52.4</v>
          </cell>
          <cell r="AS66">
            <v>44.7</v>
          </cell>
          <cell r="AT66">
            <v>34.700000000000003</v>
          </cell>
          <cell r="AV66">
            <v>31.2</v>
          </cell>
          <cell r="AW66">
            <v>125</v>
          </cell>
          <cell r="AX66">
            <v>73</v>
          </cell>
          <cell r="AZ66">
            <v>212</v>
          </cell>
          <cell r="BA66">
            <v>86</v>
          </cell>
          <cell r="BB66">
            <v>32</v>
          </cell>
          <cell r="BD66">
            <v>65</v>
          </cell>
          <cell r="BE66">
            <v>116.37</v>
          </cell>
          <cell r="BF66">
            <v>116.37</v>
          </cell>
          <cell r="BH66">
            <v>126.59</v>
          </cell>
          <cell r="BI66">
            <v>54</v>
          </cell>
          <cell r="BJ66">
            <v>54</v>
          </cell>
          <cell r="BL66">
            <v>44</v>
          </cell>
          <cell r="BM66">
            <v>4.0999999999999996</v>
          </cell>
          <cell r="BN66">
            <v>3.2</v>
          </cell>
          <cell r="BP66">
            <v>3.8</v>
          </cell>
          <cell r="BQ66">
            <v>2</v>
          </cell>
          <cell r="BR66">
            <v>2</v>
          </cell>
          <cell r="BS66">
            <v>0</v>
          </cell>
          <cell r="BT66">
            <v>0</v>
          </cell>
          <cell r="BU66">
            <v>0</v>
          </cell>
          <cell r="BV66">
            <v>0</v>
          </cell>
          <cell r="BW66">
            <v>500</v>
          </cell>
          <cell r="BX66">
            <v>1200</v>
          </cell>
          <cell r="BY66">
            <v>300</v>
          </cell>
          <cell r="BZ66">
            <v>0</v>
          </cell>
          <cell r="CC66">
            <v>3.25</v>
          </cell>
          <cell r="CD66">
            <v>3</v>
          </cell>
          <cell r="CE66">
            <v>25</v>
          </cell>
          <cell r="CF66">
            <v>205</v>
          </cell>
          <cell r="CI66">
            <v>0</v>
          </cell>
          <cell r="CJ66">
            <v>0</v>
          </cell>
          <cell r="CK66">
            <v>1</v>
          </cell>
        </row>
        <row r="67">
          <cell r="J67">
            <v>14249813</v>
          </cell>
          <cell r="K67">
            <v>1</v>
          </cell>
          <cell r="L67">
            <v>63</v>
          </cell>
          <cell r="M67" t="str">
            <v>肝癌切除术后  肝血管瘤切除术后  乙肝后肝硬化  慢性活动性乙型病毒性肝炎（复治）  高血压2级，高危  2型糖尿病                              ,肝细胞癌</v>
          </cell>
          <cell r="N67">
            <v>5</v>
          </cell>
          <cell r="O67">
            <v>165</v>
          </cell>
          <cell r="P67">
            <v>61</v>
          </cell>
          <cell r="Q67">
            <v>1</v>
          </cell>
          <cell r="R67">
            <v>1</v>
          </cell>
          <cell r="S67">
            <v>0</v>
          </cell>
          <cell r="T67">
            <v>0</v>
          </cell>
          <cell r="U67">
            <v>0</v>
          </cell>
          <cell r="V67">
            <v>1</v>
          </cell>
          <cell r="W67">
            <v>0</v>
          </cell>
          <cell r="X67">
            <v>1</v>
          </cell>
          <cell r="Y67">
            <v>117</v>
          </cell>
          <cell r="Z67">
            <v>111</v>
          </cell>
          <cell r="AA67">
            <v>0.38</v>
          </cell>
          <cell r="AB67">
            <v>0.34</v>
          </cell>
          <cell r="AC67">
            <v>323</v>
          </cell>
          <cell r="AD67">
            <v>267</v>
          </cell>
          <cell r="AE67">
            <v>219</v>
          </cell>
          <cell r="AF67">
            <v>198</v>
          </cell>
          <cell r="AG67">
            <v>25.1</v>
          </cell>
          <cell r="AH67">
            <v>25.5</v>
          </cell>
          <cell r="AI67">
            <v>33.4</v>
          </cell>
          <cell r="AK67">
            <v>0.96</v>
          </cell>
          <cell r="AL67">
            <v>1.4</v>
          </cell>
          <cell r="AM67">
            <v>1.1499999999999999</v>
          </cell>
          <cell r="AO67">
            <v>11.6</v>
          </cell>
          <cell r="AP67">
            <v>29.8</v>
          </cell>
          <cell r="AQ67">
            <v>21.7</v>
          </cell>
          <cell r="AR67">
            <v>31.5</v>
          </cell>
          <cell r="AS67">
            <v>45.3</v>
          </cell>
          <cell r="AT67">
            <v>33.299999999999997</v>
          </cell>
          <cell r="AU67">
            <v>35.799999999999997</v>
          </cell>
          <cell r="AV67">
            <v>37.6</v>
          </cell>
          <cell r="AW67">
            <v>134</v>
          </cell>
          <cell r="AX67">
            <v>722</v>
          </cell>
          <cell r="AY67">
            <v>438</v>
          </cell>
          <cell r="AZ67">
            <v>244</v>
          </cell>
          <cell r="BA67">
            <v>16</v>
          </cell>
          <cell r="BB67">
            <v>967</v>
          </cell>
          <cell r="BC67">
            <v>267</v>
          </cell>
          <cell r="BD67">
            <v>96</v>
          </cell>
          <cell r="BE67">
            <v>82.4</v>
          </cell>
          <cell r="BF67">
            <v>61.46</v>
          </cell>
          <cell r="BG67">
            <v>69.81</v>
          </cell>
          <cell r="BH67">
            <v>73.5</v>
          </cell>
          <cell r="BI67">
            <v>63</v>
          </cell>
          <cell r="BJ67">
            <v>8</v>
          </cell>
          <cell r="BK67">
            <v>72</v>
          </cell>
          <cell r="BL67">
            <v>69</v>
          </cell>
          <cell r="BM67">
            <v>7.4</v>
          </cell>
          <cell r="BN67">
            <v>6.3</v>
          </cell>
          <cell r="BO67">
            <v>8.1</v>
          </cell>
          <cell r="BP67">
            <v>8</v>
          </cell>
          <cell r="BQ67">
            <v>2</v>
          </cell>
          <cell r="BR67">
            <v>2</v>
          </cell>
          <cell r="BS67">
            <v>0</v>
          </cell>
          <cell r="BT67">
            <v>0</v>
          </cell>
          <cell r="BU67">
            <v>0</v>
          </cell>
          <cell r="BV67">
            <v>0</v>
          </cell>
          <cell r="BW67">
            <v>1800</v>
          </cell>
          <cell r="BX67">
            <v>1500</v>
          </cell>
          <cell r="BY67">
            <v>450</v>
          </cell>
          <cell r="BZ67">
            <v>0.5</v>
          </cell>
          <cell r="CC67">
            <v>5.5</v>
          </cell>
          <cell r="CD67">
            <v>5</v>
          </cell>
          <cell r="CE67">
            <v>5</v>
          </cell>
          <cell r="CF67">
            <v>305</v>
          </cell>
          <cell r="CI67">
            <v>0</v>
          </cell>
          <cell r="CJ67">
            <v>0</v>
          </cell>
          <cell r="CK67">
            <v>0</v>
          </cell>
        </row>
        <row r="68">
          <cell r="J68">
            <v>19703502</v>
          </cell>
          <cell r="K68">
            <v>2</v>
          </cell>
          <cell r="L68">
            <v>66</v>
          </cell>
          <cell r="M68" t="str">
            <v>肝肿瘤  高血压                                      ,肝肿瘤</v>
          </cell>
          <cell r="N68">
            <v>7</v>
          </cell>
          <cell r="O68">
            <v>155</v>
          </cell>
          <cell r="P68">
            <v>55</v>
          </cell>
          <cell r="Q68">
            <v>1</v>
          </cell>
          <cell r="R68">
            <v>0</v>
          </cell>
          <cell r="S68">
            <v>0</v>
          </cell>
          <cell r="T68">
            <v>0</v>
          </cell>
          <cell r="U68">
            <v>0</v>
          </cell>
          <cell r="V68">
            <v>0</v>
          </cell>
          <cell r="W68">
            <v>0</v>
          </cell>
          <cell r="X68">
            <v>0</v>
          </cell>
          <cell r="Y68">
            <v>95</v>
          </cell>
          <cell r="Z68">
            <v>92</v>
          </cell>
          <cell r="AA68">
            <v>0.31</v>
          </cell>
          <cell r="AB68">
            <v>0.3</v>
          </cell>
          <cell r="AC68">
            <v>291</v>
          </cell>
          <cell r="AD68">
            <v>259</v>
          </cell>
          <cell r="AG68">
            <v>33.200000000000003</v>
          </cell>
          <cell r="AK68">
            <v>1.17</v>
          </cell>
          <cell r="AO68">
            <v>12.6</v>
          </cell>
          <cell r="AP68">
            <v>1.8</v>
          </cell>
          <cell r="AS68">
            <v>4.5</v>
          </cell>
          <cell r="AT68">
            <v>37.4</v>
          </cell>
          <cell r="AW68">
            <v>18</v>
          </cell>
          <cell r="AX68">
            <v>9</v>
          </cell>
          <cell r="BA68">
            <v>21</v>
          </cell>
          <cell r="BB68">
            <v>19</v>
          </cell>
          <cell r="BE68">
            <v>115.94</v>
          </cell>
          <cell r="BF68">
            <v>112.52</v>
          </cell>
          <cell r="BI68">
            <v>42</v>
          </cell>
          <cell r="BJ68">
            <v>46</v>
          </cell>
          <cell r="BM68">
            <v>5.7</v>
          </cell>
          <cell r="BN68">
            <v>2.9</v>
          </cell>
          <cell r="BQ68">
            <v>2</v>
          </cell>
          <cell r="BR68">
            <v>3</v>
          </cell>
          <cell r="BS68">
            <v>0</v>
          </cell>
          <cell r="BT68">
            <v>0</v>
          </cell>
          <cell r="BU68">
            <v>0</v>
          </cell>
          <cell r="BV68">
            <v>0</v>
          </cell>
          <cell r="BW68">
            <v>1700</v>
          </cell>
          <cell r="BX68">
            <v>1000</v>
          </cell>
          <cell r="BZ68">
            <v>0</v>
          </cell>
          <cell r="CC68">
            <v>4.0999999999999996</v>
          </cell>
          <cell r="CD68">
            <v>4</v>
          </cell>
          <cell r="CE68">
            <v>10</v>
          </cell>
          <cell r="CF68">
            <v>250</v>
          </cell>
          <cell r="CI68">
            <v>0</v>
          </cell>
          <cell r="CJ68">
            <v>0</v>
          </cell>
          <cell r="CK68">
            <v>0</v>
          </cell>
        </row>
        <row r="69">
          <cell r="J69">
            <v>15057258</v>
          </cell>
          <cell r="K69">
            <v>1</v>
          </cell>
          <cell r="L69">
            <v>50</v>
          </cell>
          <cell r="M69" t="str">
            <v>肝胆管结石伴急性胆管炎  慢性胆囊炎  继发性胆汁性肝硬化  肝囊肿                                  ,肝胆管结石伴胆管炎</v>
          </cell>
          <cell r="N69" t="str">
            <v>/</v>
          </cell>
          <cell r="O69">
            <v>168</v>
          </cell>
          <cell r="P69">
            <v>60</v>
          </cell>
          <cell r="Q69">
            <v>0</v>
          </cell>
          <cell r="R69">
            <v>0</v>
          </cell>
          <cell r="S69">
            <v>0</v>
          </cell>
          <cell r="T69">
            <v>0</v>
          </cell>
          <cell r="U69">
            <v>0</v>
          </cell>
          <cell r="V69">
            <v>0</v>
          </cell>
          <cell r="W69">
            <v>0</v>
          </cell>
          <cell r="X69">
            <v>1</v>
          </cell>
          <cell r="Y69">
            <v>145</v>
          </cell>
          <cell r="Z69">
            <v>14</v>
          </cell>
          <cell r="AA69">
            <v>0.43</v>
          </cell>
          <cell r="AB69">
            <v>0.41</v>
          </cell>
          <cell r="AC69">
            <v>157</v>
          </cell>
          <cell r="AD69">
            <v>165</v>
          </cell>
          <cell r="AG69">
            <v>24.7</v>
          </cell>
          <cell r="AH69">
            <v>27.1</v>
          </cell>
          <cell r="AK69">
            <v>0.93</v>
          </cell>
          <cell r="AL69">
            <v>1.23</v>
          </cell>
          <cell r="AO69">
            <v>13.6</v>
          </cell>
          <cell r="AP69">
            <v>15.5</v>
          </cell>
          <cell r="AS69">
            <v>49.3</v>
          </cell>
          <cell r="AT69">
            <v>28.5</v>
          </cell>
          <cell r="AW69">
            <v>33</v>
          </cell>
          <cell r="AX69">
            <v>66</v>
          </cell>
          <cell r="BA69">
            <v>56</v>
          </cell>
          <cell r="BB69">
            <v>1</v>
          </cell>
          <cell r="BE69">
            <v>19.399999999999999</v>
          </cell>
          <cell r="BF69">
            <v>113.53</v>
          </cell>
          <cell r="BI69">
            <v>47</v>
          </cell>
          <cell r="BJ69">
            <v>42</v>
          </cell>
          <cell r="BM69">
            <v>2.1</v>
          </cell>
          <cell r="BN69">
            <v>4.5</v>
          </cell>
          <cell r="BQ69">
            <v>2</v>
          </cell>
          <cell r="BR69">
            <v>2</v>
          </cell>
          <cell r="BS69">
            <v>0</v>
          </cell>
          <cell r="BT69">
            <v>0</v>
          </cell>
          <cell r="BU69">
            <v>0</v>
          </cell>
          <cell r="BV69">
            <v>0</v>
          </cell>
          <cell r="BW69">
            <v>1700</v>
          </cell>
          <cell r="BX69">
            <v>1000</v>
          </cell>
          <cell r="BY69">
            <v>700</v>
          </cell>
          <cell r="BZ69">
            <v>0</v>
          </cell>
          <cell r="CC69">
            <v>2.4300000000000002</v>
          </cell>
          <cell r="CD69">
            <v>2</v>
          </cell>
          <cell r="CE69">
            <v>43</v>
          </cell>
          <cell r="CF69">
            <v>163</v>
          </cell>
          <cell r="CI69">
            <v>1</v>
          </cell>
          <cell r="CJ69">
            <v>0</v>
          </cell>
          <cell r="CK69">
            <v>0</v>
          </cell>
        </row>
        <row r="70">
          <cell r="J70">
            <v>19634811</v>
          </cell>
          <cell r="K70">
            <v>2</v>
          </cell>
          <cell r="L70">
            <v>55</v>
          </cell>
          <cell r="M70" t="str">
            <v>肝脓肿  右半肝切除术后  肝功能不全  胸腔积液  腹腔积液  低蛋白血症                              ,肝功能不全</v>
          </cell>
          <cell r="N70" t="str">
            <v>/</v>
          </cell>
          <cell r="O70">
            <v>145</v>
          </cell>
          <cell r="P70">
            <v>44</v>
          </cell>
          <cell r="Q70">
            <v>0</v>
          </cell>
          <cell r="R70">
            <v>0</v>
          </cell>
          <cell r="S70">
            <v>0</v>
          </cell>
          <cell r="T70">
            <v>0</v>
          </cell>
          <cell r="U70">
            <v>0</v>
          </cell>
          <cell r="V70">
            <v>0</v>
          </cell>
          <cell r="W70">
            <v>0</v>
          </cell>
          <cell r="X70">
            <v>0</v>
          </cell>
          <cell r="Y70">
            <v>155</v>
          </cell>
          <cell r="Z70">
            <v>146</v>
          </cell>
          <cell r="AA70">
            <v>0.5</v>
          </cell>
          <cell r="AB70">
            <v>0.46</v>
          </cell>
          <cell r="AC70">
            <v>34</v>
          </cell>
          <cell r="AD70">
            <v>268</v>
          </cell>
          <cell r="AE70">
            <v>194</v>
          </cell>
          <cell r="AG70">
            <v>32.700000000000003</v>
          </cell>
          <cell r="AK70">
            <v>1.1100000000000001</v>
          </cell>
          <cell r="AO70">
            <v>1.4</v>
          </cell>
          <cell r="AP70">
            <v>25.3</v>
          </cell>
          <cell r="AQ70">
            <v>34.200000000000003</v>
          </cell>
          <cell r="AS70">
            <v>41.7</v>
          </cell>
          <cell r="AT70">
            <v>37.700000000000003</v>
          </cell>
          <cell r="AU70">
            <v>42.4</v>
          </cell>
          <cell r="AW70">
            <v>52</v>
          </cell>
          <cell r="AX70">
            <v>2</v>
          </cell>
          <cell r="AY70">
            <v>175</v>
          </cell>
          <cell r="BA70">
            <v>93</v>
          </cell>
          <cell r="BB70">
            <v>24</v>
          </cell>
          <cell r="BC70">
            <v>175</v>
          </cell>
          <cell r="BE70">
            <v>9.61</v>
          </cell>
          <cell r="BF70">
            <v>85.42</v>
          </cell>
          <cell r="BI70">
            <v>8</v>
          </cell>
          <cell r="BJ70">
            <v>84</v>
          </cell>
          <cell r="BM70">
            <v>4.8</v>
          </cell>
          <cell r="BN70">
            <v>5.4</v>
          </cell>
          <cell r="BR70">
            <v>2</v>
          </cell>
          <cell r="BS70">
            <v>0</v>
          </cell>
          <cell r="BT70">
            <v>0</v>
          </cell>
          <cell r="BU70">
            <v>0</v>
          </cell>
          <cell r="BV70">
            <v>0</v>
          </cell>
          <cell r="BW70">
            <v>1100</v>
          </cell>
          <cell r="BX70">
            <v>700</v>
          </cell>
          <cell r="BY70">
            <v>700</v>
          </cell>
          <cell r="BZ70">
            <v>0</v>
          </cell>
          <cell r="CC70">
            <v>3.5</v>
          </cell>
          <cell r="CD70">
            <v>3</v>
          </cell>
          <cell r="CE70">
            <v>5</v>
          </cell>
          <cell r="CF70">
            <v>185</v>
          </cell>
          <cell r="CI70">
            <v>0</v>
          </cell>
          <cell r="CJ70">
            <v>0</v>
          </cell>
          <cell r="CK70">
            <v>0</v>
          </cell>
        </row>
        <row r="71">
          <cell r="J71">
            <v>19561269</v>
          </cell>
          <cell r="K71">
            <v>1</v>
          </cell>
          <cell r="L71">
            <v>45</v>
          </cell>
          <cell r="M71" t="str">
            <v>原发性肝癌伴膈肌及右下肺侵犯（BCLCC期；国内分期IIIb期）  门静脉癌栓形成  乙肝肝硬化  慢性乙型病毒性肝炎（复治）  失血性贫血  低蛋白血症  双肾结石  腹腔积液                          ,肝占位性病变</v>
          </cell>
          <cell r="N71">
            <v>26</v>
          </cell>
          <cell r="O71">
            <v>167</v>
          </cell>
          <cell r="P71">
            <v>56</v>
          </cell>
          <cell r="Q71">
            <v>0</v>
          </cell>
          <cell r="R71">
            <v>0</v>
          </cell>
          <cell r="S71">
            <v>0</v>
          </cell>
          <cell r="T71">
            <v>0</v>
          </cell>
          <cell r="U71">
            <v>0</v>
          </cell>
          <cell r="V71">
            <v>1</v>
          </cell>
          <cell r="W71">
            <v>0</v>
          </cell>
          <cell r="X71">
            <v>1</v>
          </cell>
          <cell r="Y71">
            <v>131</v>
          </cell>
          <cell r="Z71">
            <v>12</v>
          </cell>
          <cell r="AA71">
            <v>0.4</v>
          </cell>
          <cell r="AB71">
            <v>0.32</v>
          </cell>
          <cell r="AC71">
            <v>266</v>
          </cell>
          <cell r="AD71">
            <v>245</v>
          </cell>
          <cell r="AG71">
            <v>25.9</v>
          </cell>
          <cell r="AH71">
            <v>24.8</v>
          </cell>
          <cell r="AK71">
            <v>0.96</v>
          </cell>
          <cell r="AL71">
            <v>1.1000000000000001</v>
          </cell>
          <cell r="AO71">
            <v>9.4</v>
          </cell>
          <cell r="AP71">
            <v>8.1999999999999993</v>
          </cell>
          <cell r="AS71">
            <v>44.1</v>
          </cell>
          <cell r="AT71">
            <v>33.5</v>
          </cell>
          <cell r="AW71">
            <v>17</v>
          </cell>
          <cell r="AX71">
            <v>135</v>
          </cell>
          <cell r="BA71">
            <v>15</v>
          </cell>
          <cell r="BB71">
            <v>148</v>
          </cell>
          <cell r="BE71">
            <v>18.899999999999999</v>
          </cell>
          <cell r="BF71">
            <v>18.3</v>
          </cell>
          <cell r="BI71">
            <v>59</v>
          </cell>
          <cell r="BJ71">
            <v>6</v>
          </cell>
          <cell r="BM71">
            <v>3.4</v>
          </cell>
          <cell r="BN71">
            <v>3.4</v>
          </cell>
          <cell r="BQ71">
            <v>2</v>
          </cell>
          <cell r="BR71">
            <v>3</v>
          </cell>
          <cell r="BS71">
            <v>0</v>
          </cell>
          <cell r="BT71">
            <v>7.5</v>
          </cell>
          <cell r="BU71">
            <v>1200</v>
          </cell>
          <cell r="BV71">
            <v>0</v>
          </cell>
          <cell r="BW71">
            <v>4700</v>
          </cell>
          <cell r="BX71">
            <v>1000</v>
          </cell>
          <cell r="BZ71">
            <v>0.1</v>
          </cell>
          <cell r="CC71">
            <v>3.2</v>
          </cell>
          <cell r="CD71">
            <v>3</v>
          </cell>
          <cell r="CE71">
            <v>20</v>
          </cell>
          <cell r="CF71">
            <v>200</v>
          </cell>
          <cell r="CI71">
            <v>0</v>
          </cell>
          <cell r="CJ71">
            <v>0</v>
          </cell>
          <cell r="CK71">
            <v>1</v>
          </cell>
        </row>
        <row r="72">
          <cell r="J72">
            <v>19722125</v>
          </cell>
          <cell r="K72">
            <v>2</v>
          </cell>
          <cell r="L72">
            <v>48</v>
          </cell>
          <cell r="M72" t="str">
            <v>肝细胞癌（中国肝癌分期IIb期，BCLCstageB）  肝癌切除术后  TACE术后  慢性乙型病毒性炎（复治）  乙肝肝硬化                                ,肝细胞癌</v>
          </cell>
          <cell r="N72">
            <v>4</v>
          </cell>
          <cell r="O72">
            <v>156</v>
          </cell>
          <cell r="P72">
            <v>60</v>
          </cell>
          <cell r="Q72">
            <v>0</v>
          </cell>
          <cell r="R72">
            <v>0</v>
          </cell>
          <cell r="S72">
            <v>0</v>
          </cell>
          <cell r="T72">
            <v>0</v>
          </cell>
          <cell r="U72">
            <v>0</v>
          </cell>
          <cell r="V72">
            <v>1</v>
          </cell>
          <cell r="W72">
            <v>0</v>
          </cell>
          <cell r="X72">
            <v>1</v>
          </cell>
          <cell r="Y72">
            <v>143</v>
          </cell>
          <cell r="Z72">
            <v>119</v>
          </cell>
          <cell r="AA72">
            <v>0.42</v>
          </cell>
          <cell r="AB72">
            <v>0.36</v>
          </cell>
          <cell r="AC72">
            <v>254</v>
          </cell>
          <cell r="AD72">
            <v>18</v>
          </cell>
          <cell r="AF72">
            <v>174</v>
          </cell>
          <cell r="AG72">
            <v>27.6</v>
          </cell>
          <cell r="AH72">
            <v>29.9</v>
          </cell>
          <cell r="AJ72">
            <v>35.6</v>
          </cell>
          <cell r="AK72">
            <v>0.96</v>
          </cell>
          <cell r="AL72">
            <v>1.22</v>
          </cell>
          <cell r="AN72">
            <v>1.19</v>
          </cell>
          <cell r="AO72">
            <v>19.7</v>
          </cell>
          <cell r="AP72">
            <v>2</v>
          </cell>
          <cell r="AR72">
            <v>31.7</v>
          </cell>
          <cell r="AS72">
            <v>47.5</v>
          </cell>
          <cell r="AT72">
            <v>34</v>
          </cell>
          <cell r="AV72">
            <v>37.799999999999997</v>
          </cell>
          <cell r="AW72">
            <v>24</v>
          </cell>
          <cell r="AX72">
            <v>961</v>
          </cell>
          <cell r="AZ72">
            <v>375</v>
          </cell>
          <cell r="BA72">
            <v>19</v>
          </cell>
          <cell r="BB72">
            <v>959</v>
          </cell>
          <cell r="BD72">
            <v>1</v>
          </cell>
          <cell r="BE72">
            <v>11.11</v>
          </cell>
          <cell r="BF72">
            <v>14.6</v>
          </cell>
          <cell r="BH72">
            <v>111.18</v>
          </cell>
          <cell r="BI72">
            <v>63</v>
          </cell>
          <cell r="BJ72">
            <v>58</v>
          </cell>
          <cell r="BL72">
            <v>5</v>
          </cell>
          <cell r="BM72">
            <v>3.5</v>
          </cell>
          <cell r="BN72">
            <v>3.2</v>
          </cell>
          <cell r="BP72">
            <v>3.8</v>
          </cell>
          <cell r="BQ72">
            <v>2</v>
          </cell>
          <cell r="BR72">
            <v>2</v>
          </cell>
          <cell r="BS72">
            <v>0</v>
          </cell>
          <cell r="BT72">
            <v>0</v>
          </cell>
          <cell r="BU72">
            <v>0</v>
          </cell>
          <cell r="BV72">
            <v>0</v>
          </cell>
          <cell r="BW72">
            <v>2100</v>
          </cell>
          <cell r="BX72">
            <v>1000</v>
          </cell>
          <cell r="BY72">
            <v>900</v>
          </cell>
          <cell r="BZ72">
            <v>0</v>
          </cell>
          <cell r="CC72">
            <v>3.3</v>
          </cell>
          <cell r="CD72">
            <v>3</v>
          </cell>
          <cell r="CE72">
            <v>30</v>
          </cell>
          <cell r="CF72">
            <v>210</v>
          </cell>
          <cell r="CI72">
            <v>0</v>
          </cell>
          <cell r="CJ72">
            <v>0</v>
          </cell>
          <cell r="CK72">
            <v>0</v>
          </cell>
        </row>
        <row r="73">
          <cell r="J73">
            <v>19774190</v>
          </cell>
          <cell r="K73">
            <v>1</v>
          </cell>
          <cell r="L73">
            <v>61</v>
          </cell>
          <cell r="M73" t="str">
            <v>原发性肝癌（中国IIIa，BCLCC期）  肝癌伴肝内转移门静脉及右肝静脉癌栓  肝硬化                                    ,肝肿瘤</v>
          </cell>
          <cell r="N73">
            <v>12</v>
          </cell>
          <cell r="O73">
            <v>166</v>
          </cell>
          <cell r="P73">
            <v>62</v>
          </cell>
          <cell r="Q73">
            <v>0</v>
          </cell>
          <cell r="R73">
            <v>0</v>
          </cell>
          <cell r="S73">
            <v>0</v>
          </cell>
          <cell r="T73">
            <v>0</v>
          </cell>
          <cell r="U73">
            <v>0</v>
          </cell>
          <cell r="V73">
            <v>1</v>
          </cell>
          <cell r="W73">
            <v>0</v>
          </cell>
          <cell r="X73">
            <v>1</v>
          </cell>
          <cell r="Y73">
            <v>158</v>
          </cell>
          <cell r="Z73">
            <v>138</v>
          </cell>
          <cell r="AA73">
            <v>0.47</v>
          </cell>
          <cell r="AB73">
            <v>0.42</v>
          </cell>
          <cell r="AC73">
            <v>18</v>
          </cell>
          <cell r="AD73">
            <v>143</v>
          </cell>
          <cell r="AF73">
            <v>124</v>
          </cell>
          <cell r="AG73">
            <v>29.8</v>
          </cell>
          <cell r="AH73">
            <v>25.3</v>
          </cell>
          <cell r="AK73">
            <v>0.97</v>
          </cell>
          <cell r="AL73">
            <v>1.8</v>
          </cell>
          <cell r="AO73">
            <v>16.399999999999999</v>
          </cell>
          <cell r="AP73">
            <v>21.9</v>
          </cell>
          <cell r="AR73">
            <v>33</v>
          </cell>
          <cell r="AS73">
            <v>48.8</v>
          </cell>
          <cell r="AT73">
            <v>37.5</v>
          </cell>
          <cell r="AV73">
            <v>39.6</v>
          </cell>
          <cell r="AW73">
            <v>5</v>
          </cell>
          <cell r="AX73">
            <v>338</v>
          </cell>
          <cell r="AZ73">
            <v>236</v>
          </cell>
          <cell r="BA73">
            <v>12</v>
          </cell>
          <cell r="BB73">
            <v>429</v>
          </cell>
          <cell r="BD73">
            <v>12</v>
          </cell>
          <cell r="BE73">
            <v>118.96</v>
          </cell>
          <cell r="BF73">
            <v>131.61000000000001</v>
          </cell>
          <cell r="BH73">
            <v>134.93</v>
          </cell>
          <cell r="BI73">
            <v>82</v>
          </cell>
          <cell r="BJ73">
            <v>68</v>
          </cell>
          <cell r="BL73">
            <v>64</v>
          </cell>
          <cell r="BM73">
            <v>3.6</v>
          </cell>
          <cell r="BN73">
            <v>2.7</v>
          </cell>
          <cell r="BP73">
            <v>2.9</v>
          </cell>
          <cell r="BQ73">
            <v>2</v>
          </cell>
          <cell r="BR73">
            <v>2</v>
          </cell>
          <cell r="BS73">
            <v>0</v>
          </cell>
          <cell r="BT73">
            <v>0</v>
          </cell>
          <cell r="BU73">
            <v>0</v>
          </cell>
          <cell r="BV73">
            <v>0</v>
          </cell>
          <cell r="BW73">
            <v>1000</v>
          </cell>
          <cell r="BX73">
            <v>1000</v>
          </cell>
          <cell r="BY73">
            <v>250</v>
          </cell>
          <cell r="BZ73">
            <v>0</v>
          </cell>
          <cell r="CC73">
            <v>3.4</v>
          </cell>
          <cell r="CD73">
            <v>3</v>
          </cell>
          <cell r="CE73">
            <v>40</v>
          </cell>
          <cell r="CF73">
            <v>220</v>
          </cell>
          <cell r="CI73">
            <v>0</v>
          </cell>
          <cell r="CJ73">
            <v>0</v>
          </cell>
          <cell r="CK73">
            <v>0</v>
          </cell>
        </row>
        <row r="74">
          <cell r="J74">
            <v>19648482</v>
          </cell>
          <cell r="K74">
            <v>2</v>
          </cell>
          <cell r="L74">
            <v>30</v>
          </cell>
          <cell r="M74" t="str">
            <v>肝癌术后  肝硬化  慢性乙肝（复诊）                                    ,肝细胞癌,肝恶性肿瘤,肝硬化</v>
          </cell>
          <cell r="N74">
            <v>9</v>
          </cell>
          <cell r="O74">
            <v>148</v>
          </cell>
          <cell r="P74">
            <v>47.5</v>
          </cell>
          <cell r="Q74">
            <v>0</v>
          </cell>
          <cell r="R74">
            <v>0</v>
          </cell>
          <cell r="S74">
            <v>0</v>
          </cell>
          <cell r="T74">
            <v>0</v>
          </cell>
          <cell r="U74">
            <v>0</v>
          </cell>
          <cell r="V74">
            <v>1</v>
          </cell>
          <cell r="W74">
            <v>0</v>
          </cell>
          <cell r="X74">
            <v>1</v>
          </cell>
          <cell r="Y74">
            <v>147</v>
          </cell>
          <cell r="Z74">
            <v>132</v>
          </cell>
          <cell r="AA74">
            <v>0.43</v>
          </cell>
          <cell r="AB74">
            <v>0.4</v>
          </cell>
          <cell r="AC74">
            <v>83</v>
          </cell>
          <cell r="AD74">
            <v>91</v>
          </cell>
          <cell r="AG74">
            <v>32.299999999999997</v>
          </cell>
          <cell r="AH74">
            <v>39.5</v>
          </cell>
          <cell r="AK74">
            <v>1.1000000000000001</v>
          </cell>
          <cell r="AL74">
            <v>1.32</v>
          </cell>
          <cell r="AO74">
            <v>16.7</v>
          </cell>
          <cell r="AP74">
            <v>33.6</v>
          </cell>
          <cell r="AS74">
            <v>41.7</v>
          </cell>
          <cell r="AT74">
            <v>32.1</v>
          </cell>
          <cell r="AW74">
            <v>13</v>
          </cell>
          <cell r="AX74">
            <v>167</v>
          </cell>
          <cell r="BA74">
            <v>192</v>
          </cell>
          <cell r="BB74">
            <v>254</v>
          </cell>
          <cell r="BE74">
            <v>81.349999999999994</v>
          </cell>
          <cell r="BF74">
            <v>94.42</v>
          </cell>
          <cell r="BI74">
            <v>89</v>
          </cell>
          <cell r="BJ74">
            <v>77</v>
          </cell>
          <cell r="BM74">
            <v>7.49</v>
          </cell>
          <cell r="BN74">
            <v>9.99</v>
          </cell>
          <cell r="BQ74">
            <v>3</v>
          </cell>
          <cell r="BR74">
            <v>2</v>
          </cell>
          <cell r="BS74">
            <v>0</v>
          </cell>
          <cell r="BT74">
            <v>0</v>
          </cell>
          <cell r="BU74">
            <v>0</v>
          </cell>
          <cell r="BV74">
            <v>0</v>
          </cell>
          <cell r="BW74">
            <v>1600</v>
          </cell>
          <cell r="BX74">
            <v>1000</v>
          </cell>
          <cell r="BY74">
            <v>200</v>
          </cell>
          <cell r="BZ74">
            <v>0</v>
          </cell>
          <cell r="CC74">
            <v>3.25</v>
          </cell>
          <cell r="CD74">
            <v>3</v>
          </cell>
          <cell r="CE74">
            <v>25</v>
          </cell>
          <cell r="CF74">
            <v>205</v>
          </cell>
          <cell r="CI74">
            <v>0</v>
          </cell>
          <cell r="CJ74">
            <v>0</v>
          </cell>
          <cell r="CK74">
            <v>0</v>
          </cell>
        </row>
        <row r="75">
          <cell r="J75">
            <v>19653171</v>
          </cell>
          <cell r="K75">
            <v>1</v>
          </cell>
          <cell r="L75">
            <v>50</v>
          </cell>
          <cell r="M75" t="str">
            <v>肝胆管结石伴慢性胆管炎  左肝萎缩                                      ,肝胆管结石</v>
          </cell>
          <cell r="N75" t="str">
            <v>/</v>
          </cell>
          <cell r="O75">
            <v>172</v>
          </cell>
          <cell r="P75">
            <v>70</v>
          </cell>
          <cell r="Q75">
            <v>0</v>
          </cell>
          <cell r="R75">
            <v>0</v>
          </cell>
          <cell r="S75">
            <v>0</v>
          </cell>
          <cell r="T75">
            <v>0</v>
          </cell>
          <cell r="U75">
            <v>0</v>
          </cell>
          <cell r="V75">
            <v>0</v>
          </cell>
          <cell r="W75">
            <v>0</v>
          </cell>
          <cell r="X75">
            <v>0</v>
          </cell>
          <cell r="Y75">
            <v>159</v>
          </cell>
          <cell r="Z75">
            <v>137</v>
          </cell>
          <cell r="AA75">
            <v>0.5</v>
          </cell>
          <cell r="AB75">
            <v>0.41</v>
          </cell>
          <cell r="AC75">
            <v>18</v>
          </cell>
          <cell r="AD75">
            <v>118</v>
          </cell>
          <cell r="AG75">
            <v>35.299999999999997</v>
          </cell>
          <cell r="AH75">
            <v>4.5</v>
          </cell>
          <cell r="AK75">
            <v>1.2</v>
          </cell>
          <cell r="AL75">
            <v>1.1499999999999999</v>
          </cell>
          <cell r="AO75">
            <v>2.7</v>
          </cell>
          <cell r="AP75">
            <v>16.100000000000001</v>
          </cell>
          <cell r="AS75">
            <v>4.3</v>
          </cell>
          <cell r="AT75">
            <v>28.2</v>
          </cell>
          <cell r="AW75">
            <v>54</v>
          </cell>
          <cell r="AX75">
            <v>83</v>
          </cell>
          <cell r="BA75">
            <v>56</v>
          </cell>
          <cell r="BB75">
            <v>91</v>
          </cell>
          <cell r="BE75">
            <v>16.8</v>
          </cell>
          <cell r="BF75">
            <v>17.39</v>
          </cell>
          <cell r="BI75">
            <v>75</v>
          </cell>
          <cell r="BJ75">
            <v>74</v>
          </cell>
          <cell r="BM75">
            <v>5.2</v>
          </cell>
          <cell r="BN75">
            <v>3.98</v>
          </cell>
          <cell r="BQ75">
            <v>2</v>
          </cell>
          <cell r="BR75">
            <v>2</v>
          </cell>
          <cell r="BS75">
            <v>0</v>
          </cell>
          <cell r="BT75">
            <v>0</v>
          </cell>
          <cell r="BU75">
            <v>0</v>
          </cell>
          <cell r="BV75">
            <v>0</v>
          </cell>
          <cell r="BW75">
            <v>1400</v>
          </cell>
          <cell r="BX75">
            <v>1000</v>
          </cell>
          <cell r="BY75">
            <v>200</v>
          </cell>
          <cell r="BZ75">
            <v>0</v>
          </cell>
          <cell r="CC75">
            <v>2.4</v>
          </cell>
          <cell r="CD75">
            <v>2</v>
          </cell>
          <cell r="CE75">
            <v>40</v>
          </cell>
          <cell r="CF75">
            <v>160</v>
          </cell>
          <cell r="CI75">
            <v>0</v>
          </cell>
          <cell r="CJ75">
            <v>0</v>
          </cell>
          <cell r="CK75">
            <v>0</v>
          </cell>
        </row>
        <row r="76">
          <cell r="J76">
            <v>15978449</v>
          </cell>
          <cell r="K76">
            <v>1</v>
          </cell>
          <cell r="L76">
            <v>41</v>
          </cell>
          <cell r="M76" t="str">
            <v>肝癌切除术后复发  肝癌介入术后  肝癌射频消融术后  慢性乙型病毒性肝炎（复治）  慢性乙肝后肝硬化                                ,肝占位性病变</v>
          </cell>
          <cell r="N76">
            <v>4</v>
          </cell>
          <cell r="O76">
            <v>161</v>
          </cell>
          <cell r="P76">
            <v>85</v>
          </cell>
          <cell r="Q76">
            <v>0</v>
          </cell>
          <cell r="R76">
            <v>0</v>
          </cell>
          <cell r="S76">
            <v>0</v>
          </cell>
          <cell r="T76">
            <v>0</v>
          </cell>
          <cell r="U76">
            <v>0</v>
          </cell>
          <cell r="V76">
            <v>1</v>
          </cell>
          <cell r="W76">
            <v>0</v>
          </cell>
          <cell r="X76">
            <v>1</v>
          </cell>
          <cell r="Y76">
            <v>93</v>
          </cell>
          <cell r="Z76">
            <v>93</v>
          </cell>
          <cell r="AA76">
            <v>0.3</v>
          </cell>
          <cell r="AB76">
            <v>0.28999999999999998</v>
          </cell>
          <cell r="AC76">
            <v>11</v>
          </cell>
          <cell r="AD76">
            <v>7</v>
          </cell>
          <cell r="AE76">
            <v>47</v>
          </cell>
          <cell r="AG76">
            <v>26.8</v>
          </cell>
          <cell r="AH76">
            <v>29.9</v>
          </cell>
          <cell r="AI76">
            <v>29.6</v>
          </cell>
          <cell r="AK76">
            <v>1.1299999999999999</v>
          </cell>
          <cell r="AL76">
            <v>1.41</v>
          </cell>
          <cell r="AM76">
            <v>1.32</v>
          </cell>
          <cell r="AO76">
            <v>1</v>
          </cell>
          <cell r="AP76">
            <v>48</v>
          </cell>
          <cell r="AQ76">
            <v>42.9</v>
          </cell>
          <cell r="AS76">
            <v>37.799999999999997</v>
          </cell>
          <cell r="AT76">
            <v>27.6</v>
          </cell>
          <cell r="AU76">
            <v>33.4</v>
          </cell>
          <cell r="AW76">
            <v>24</v>
          </cell>
          <cell r="AX76">
            <v>782</v>
          </cell>
          <cell r="AY76">
            <v>737</v>
          </cell>
          <cell r="BA76">
            <v>43</v>
          </cell>
          <cell r="BB76">
            <v>936</v>
          </cell>
          <cell r="BC76">
            <v>549</v>
          </cell>
          <cell r="BE76">
            <v>132.15</v>
          </cell>
          <cell r="BF76">
            <v>113.34</v>
          </cell>
          <cell r="BG76">
            <v>125.58</v>
          </cell>
          <cell r="BI76">
            <v>53</v>
          </cell>
          <cell r="BJ76">
            <v>77</v>
          </cell>
          <cell r="BK76">
            <v>6</v>
          </cell>
          <cell r="BM76">
            <v>3.4</v>
          </cell>
          <cell r="BN76">
            <v>4.7</v>
          </cell>
          <cell r="BO76">
            <v>3.3</v>
          </cell>
          <cell r="BQ76">
            <v>2</v>
          </cell>
          <cell r="BR76">
            <v>2</v>
          </cell>
          <cell r="BS76">
            <v>0</v>
          </cell>
          <cell r="BT76">
            <v>0</v>
          </cell>
          <cell r="BU76">
            <v>0</v>
          </cell>
          <cell r="BV76">
            <v>0</v>
          </cell>
          <cell r="BW76">
            <v>2250</v>
          </cell>
          <cell r="BX76">
            <v>1500</v>
          </cell>
          <cell r="BY76">
            <v>1000</v>
          </cell>
          <cell r="BZ76">
            <v>0</v>
          </cell>
          <cell r="CC76">
            <v>7.5</v>
          </cell>
          <cell r="CD76">
            <v>7</v>
          </cell>
          <cell r="CE76">
            <v>5</v>
          </cell>
          <cell r="CF76">
            <v>425</v>
          </cell>
          <cell r="CI76">
            <v>0</v>
          </cell>
          <cell r="CJ76">
            <v>0</v>
          </cell>
          <cell r="CK76">
            <v>0</v>
          </cell>
        </row>
        <row r="77">
          <cell r="J77">
            <v>19918687</v>
          </cell>
          <cell r="K77">
            <v>1</v>
          </cell>
          <cell r="L77">
            <v>43</v>
          </cell>
          <cell r="M77" t="str">
            <v>肝癌切除术后  慢性乙肝（复治）  肝硬化                                    ,肝细胞癌,肝恶性肿瘤,肝硬化</v>
          </cell>
          <cell r="N77">
            <v>10</v>
          </cell>
          <cell r="O77">
            <v>167</v>
          </cell>
          <cell r="P77">
            <v>64</v>
          </cell>
          <cell r="Q77">
            <v>0</v>
          </cell>
          <cell r="R77">
            <v>0</v>
          </cell>
          <cell r="S77">
            <v>0</v>
          </cell>
          <cell r="T77">
            <v>0</v>
          </cell>
          <cell r="U77">
            <v>0</v>
          </cell>
          <cell r="V77">
            <v>1</v>
          </cell>
          <cell r="W77">
            <v>0</v>
          </cell>
          <cell r="X77">
            <v>1</v>
          </cell>
          <cell r="Y77">
            <v>159</v>
          </cell>
          <cell r="Z77">
            <v>111</v>
          </cell>
          <cell r="AA77">
            <v>0.49</v>
          </cell>
          <cell r="AB77">
            <v>0.35</v>
          </cell>
          <cell r="AC77">
            <v>138</v>
          </cell>
          <cell r="AD77">
            <v>12</v>
          </cell>
          <cell r="AF77">
            <v>81</v>
          </cell>
          <cell r="AH77">
            <v>25.3</v>
          </cell>
          <cell r="AL77">
            <v>1.1299999999999999</v>
          </cell>
          <cell r="AO77">
            <v>14.9</v>
          </cell>
          <cell r="AP77">
            <v>43.4</v>
          </cell>
          <cell r="AR77">
            <v>58.5</v>
          </cell>
          <cell r="AS77">
            <v>43.6</v>
          </cell>
          <cell r="AT77">
            <v>28.2</v>
          </cell>
          <cell r="AV77">
            <v>31.9</v>
          </cell>
          <cell r="AW77">
            <v>48</v>
          </cell>
          <cell r="AX77">
            <v>51</v>
          </cell>
          <cell r="AZ77">
            <v>693</v>
          </cell>
          <cell r="BA77">
            <v>34</v>
          </cell>
          <cell r="BB77">
            <v>59</v>
          </cell>
          <cell r="BD77">
            <v>233</v>
          </cell>
          <cell r="BE77">
            <v>79.14</v>
          </cell>
          <cell r="BF77">
            <v>99.82</v>
          </cell>
          <cell r="BH77">
            <v>92.61</v>
          </cell>
          <cell r="BI77">
            <v>9</v>
          </cell>
          <cell r="BJ77">
            <v>65</v>
          </cell>
          <cell r="BL77">
            <v>78</v>
          </cell>
          <cell r="BM77">
            <v>6.7</v>
          </cell>
          <cell r="BN77">
            <v>6.7</v>
          </cell>
          <cell r="BP77">
            <v>4.3</v>
          </cell>
          <cell r="BQ77">
            <v>2</v>
          </cell>
          <cell r="BR77">
            <v>2</v>
          </cell>
          <cell r="BS77">
            <v>0</v>
          </cell>
          <cell r="BT77">
            <v>0</v>
          </cell>
          <cell r="BU77">
            <v>0</v>
          </cell>
          <cell r="BV77">
            <v>0</v>
          </cell>
          <cell r="BW77">
            <v>2500</v>
          </cell>
          <cell r="BX77">
            <v>1500</v>
          </cell>
          <cell r="BY77">
            <v>650</v>
          </cell>
          <cell r="BZ77">
            <v>0</v>
          </cell>
          <cell r="CC77">
            <v>4.2</v>
          </cell>
          <cell r="CD77">
            <v>4</v>
          </cell>
          <cell r="CE77">
            <v>20</v>
          </cell>
          <cell r="CF77">
            <v>260</v>
          </cell>
          <cell r="CI77">
            <v>0</v>
          </cell>
          <cell r="CJ77">
            <v>0</v>
          </cell>
          <cell r="CK77">
            <v>0</v>
          </cell>
        </row>
        <row r="78">
          <cell r="J78">
            <v>20040283</v>
          </cell>
          <cell r="K78">
            <v>1</v>
          </cell>
          <cell r="L78">
            <v>55</v>
          </cell>
          <cell r="M78" t="str">
            <v>肝肿瘤  酒精性肝硬化                                      ,肝细胞癌</v>
          </cell>
          <cell r="N78">
            <v>10</v>
          </cell>
          <cell r="O78">
            <v>170</v>
          </cell>
          <cell r="P78">
            <v>67</v>
          </cell>
          <cell r="Q78">
            <v>0</v>
          </cell>
          <cell r="R78">
            <v>0</v>
          </cell>
          <cell r="S78">
            <v>0</v>
          </cell>
          <cell r="T78">
            <v>0</v>
          </cell>
          <cell r="U78">
            <v>0</v>
          </cell>
          <cell r="V78">
            <v>0</v>
          </cell>
          <cell r="W78">
            <v>0</v>
          </cell>
          <cell r="X78">
            <v>1</v>
          </cell>
          <cell r="Y78">
            <v>119</v>
          </cell>
          <cell r="Z78">
            <v>118</v>
          </cell>
          <cell r="AA78">
            <v>0.37</v>
          </cell>
          <cell r="AB78">
            <v>0.35</v>
          </cell>
          <cell r="AC78">
            <v>183</v>
          </cell>
          <cell r="AD78">
            <v>119</v>
          </cell>
          <cell r="AG78">
            <v>3.3</v>
          </cell>
          <cell r="AH78">
            <v>33.1</v>
          </cell>
          <cell r="AK78">
            <v>1.1200000000000001</v>
          </cell>
          <cell r="AL78">
            <v>1.25</v>
          </cell>
          <cell r="AO78">
            <v>13.1</v>
          </cell>
          <cell r="AP78">
            <v>19.8</v>
          </cell>
          <cell r="AS78">
            <v>37.4</v>
          </cell>
          <cell r="AT78">
            <v>29.5</v>
          </cell>
          <cell r="AW78">
            <v>4</v>
          </cell>
          <cell r="AX78">
            <v>223</v>
          </cell>
          <cell r="BA78">
            <v>38</v>
          </cell>
          <cell r="BB78">
            <v>268</v>
          </cell>
          <cell r="BE78">
            <v>17.46</v>
          </cell>
          <cell r="BF78">
            <v>18.77</v>
          </cell>
          <cell r="BI78">
            <v>69</v>
          </cell>
          <cell r="BJ78">
            <v>67</v>
          </cell>
          <cell r="BM78">
            <v>4.7</v>
          </cell>
          <cell r="BN78">
            <v>3.6</v>
          </cell>
          <cell r="BQ78">
            <v>2</v>
          </cell>
          <cell r="BR78">
            <v>2</v>
          </cell>
          <cell r="BS78">
            <v>0</v>
          </cell>
          <cell r="BT78">
            <v>0</v>
          </cell>
          <cell r="BU78">
            <v>0</v>
          </cell>
          <cell r="BV78">
            <v>0</v>
          </cell>
          <cell r="BW78">
            <v>1100</v>
          </cell>
          <cell r="BX78">
            <v>500</v>
          </cell>
          <cell r="BY78">
            <v>550</v>
          </cell>
          <cell r="BZ78">
            <v>0</v>
          </cell>
          <cell r="CC78">
            <v>3.5</v>
          </cell>
          <cell r="CD78">
            <v>3</v>
          </cell>
          <cell r="CE78">
            <v>5</v>
          </cell>
          <cell r="CF78">
            <v>185</v>
          </cell>
          <cell r="CI78">
            <v>0</v>
          </cell>
          <cell r="CJ78">
            <v>0</v>
          </cell>
          <cell r="CK78">
            <v>0</v>
          </cell>
        </row>
        <row r="79">
          <cell r="J79">
            <v>20000895</v>
          </cell>
          <cell r="K79">
            <v>1</v>
          </cell>
          <cell r="L79">
            <v>52</v>
          </cell>
          <cell r="M79" t="str">
            <v>肝癌术后复发  慢性乙肝（复诊）  肝硬化                                    ,肝占位性病变,肝恶性肿瘤,肝硬化</v>
          </cell>
          <cell r="N79">
            <v>9</v>
          </cell>
          <cell r="O79">
            <v>165</v>
          </cell>
          <cell r="P79">
            <v>75</v>
          </cell>
          <cell r="Q79">
            <v>0</v>
          </cell>
          <cell r="R79">
            <v>0</v>
          </cell>
          <cell r="S79">
            <v>0</v>
          </cell>
          <cell r="T79">
            <v>0</v>
          </cell>
          <cell r="U79">
            <v>0</v>
          </cell>
          <cell r="V79">
            <v>1</v>
          </cell>
          <cell r="W79">
            <v>0</v>
          </cell>
          <cell r="X79">
            <v>1</v>
          </cell>
          <cell r="Y79">
            <v>142</v>
          </cell>
          <cell r="Z79">
            <v>134</v>
          </cell>
          <cell r="AA79">
            <v>0.44</v>
          </cell>
          <cell r="AB79">
            <v>0.41</v>
          </cell>
          <cell r="AC79">
            <v>111</v>
          </cell>
          <cell r="AD79">
            <v>97</v>
          </cell>
          <cell r="AF79">
            <v>88</v>
          </cell>
          <cell r="AG79">
            <v>24.6</v>
          </cell>
          <cell r="AH79">
            <v>24.8</v>
          </cell>
          <cell r="AK79">
            <v>1.6</v>
          </cell>
          <cell r="AL79">
            <v>1.8</v>
          </cell>
          <cell r="AO79">
            <v>14.9</v>
          </cell>
          <cell r="AP79">
            <v>19.3</v>
          </cell>
          <cell r="AR79">
            <v>19.100000000000001</v>
          </cell>
          <cell r="AS79">
            <v>4.5</v>
          </cell>
          <cell r="AT79">
            <v>29.1</v>
          </cell>
          <cell r="AV79">
            <v>35</v>
          </cell>
          <cell r="AW79">
            <v>27</v>
          </cell>
          <cell r="AX79">
            <v>87</v>
          </cell>
          <cell r="AZ79">
            <v>69</v>
          </cell>
          <cell r="BA79">
            <v>23</v>
          </cell>
          <cell r="BB79">
            <v>9</v>
          </cell>
          <cell r="BD79">
            <v>48</v>
          </cell>
          <cell r="BE79">
            <v>8.84</v>
          </cell>
          <cell r="BF79">
            <v>86.86</v>
          </cell>
          <cell r="BH79">
            <v>86.38</v>
          </cell>
          <cell r="BI79">
            <v>82</v>
          </cell>
          <cell r="BJ79">
            <v>73</v>
          </cell>
          <cell r="BL79">
            <v>74</v>
          </cell>
          <cell r="BM79">
            <v>5.5</v>
          </cell>
          <cell r="BN79">
            <v>3.6</v>
          </cell>
          <cell r="BP79">
            <v>3</v>
          </cell>
          <cell r="BQ79">
            <v>3</v>
          </cell>
          <cell r="BR79">
            <v>2</v>
          </cell>
          <cell r="BS79">
            <v>0</v>
          </cell>
          <cell r="BT79">
            <v>0</v>
          </cell>
          <cell r="BU79">
            <v>0</v>
          </cell>
          <cell r="BV79">
            <v>0</v>
          </cell>
          <cell r="BW79">
            <v>3700</v>
          </cell>
          <cell r="BX79">
            <v>2000</v>
          </cell>
          <cell r="BY79">
            <v>500</v>
          </cell>
          <cell r="BZ79">
            <v>0</v>
          </cell>
          <cell r="CC79">
            <v>3.3</v>
          </cell>
          <cell r="CD79">
            <v>3</v>
          </cell>
          <cell r="CE79">
            <v>30</v>
          </cell>
          <cell r="CF79">
            <v>210</v>
          </cell>
          <cell r="CI79">
            <v>0</v>
          </cell>
          <cell r="CJ79">
            <v>0</v>
          </cell>
          <cell r="CK79">
            <v>0</v>
          </cell>
        </row>
        <row r="80">
          <cell r="J80">
            <v>19964769</v>
          </cell>
          <cell r="K80">
            <v>2</v>
          </cell>
          <cell r="L80">
            <v>53</v>
          </cell>
          <cell r="M80" t="str">
            <v>肝内外胆管结石伴胆管炎  胆囊结石伴胆囊炎                                      ,肝胆管结石伴胆管炎</v>
          </cell>
          <cell r="N80" t="str">
            <v>/</v>
          </cell>
          <cell r="O80">
            <v>153</v>
          </cell>
          <cell r="P80">
            <v>55</v>
          </cell>
          <cell r="Q80">
            <v>0</v>
          </cell>
          <cell r="R80">
            <v>0</v>
          </cell>
          <cell r="S80">
            <v>0</v>
          </cell>
          <cell r="T80">
            <v>0</v>
          </cell>
          <cell r="U80">
            <v>0</v>
          </cell>
          <cell r="V80">
            <v>0</v>
          </cell>
          <cell r="W80">
            <v>0</v>
          </cell>
          <cell r="X80">
            <v>0</v>
          </cell>
          <cell r="Y80">
            <v>151</v>
          </cell>
          <cell r="Z80">
            <v>137</v>
          </cell>
          <cell r="AA80">
            <v>0.46</v>
          </cell>
          <cell r="AB80">
            <v>0.41</v>
          </cell>
          <cell r="AC80">
            <v>83</v>
          </cell>
          <cell r="AD80">
            <v>98</v>
          </cell>
          <cell r="AE80">
            <v>78</v>
          </cell>
          <cell r="AG80">
            <v>25.3</v>
          </cell>
          <cell r="AH80">
            <v>23.8</v>
          </cell>
          <cell r="AK80">
            <v>0.95</v>
          </cell>
          <cell r="AL80">
            <v>1.4</v>
          </cell>
          <cell r="AO80">
            <v>8.5</v>
          </cell>
          <cell r="AP80">
            <v>15.5</v>
          </cell>
          <cell r="AQ80">
            <v>27.1</v>
          </cell>
          <cell r="AS80">
            <v>52.8</v>
          </cell>
          <cell r="AT80">
            <v>37.6</v>
          </cell>
          <cell r="AU80">
            <v>42.1</v>
          </cell>
          <cell r="AW80">
            <v>48</v>
          </cell>
          <cell r="AX80">
            <v>659</v>
          </cell>
          <cell r="AY80">
            <v>71</v>
          </cell>
          <cell r="BA80">
            <v>35</v>
          </cell>
          <cell r="BB80">
            <v>526</v>
          </cell>
          <cell r="BC80">
            <v>314</v>
          </cell>
          <cell r="BE80">
            <v>11.52</v>
          </cell>
          <cell r="BF80">
            <v>1.5</v>
          </cell>
          <cell r="BG80">
            <v>14.54</v>
          </cell>
          <cell r="BI80">
            <v>69</v>
          </cell>
          <cell r="BJ80">
            <v>82</v>
          </cell>
          <cell r="BK80">
            <v>79</v>
          </cell>
          <cell r="BM80">
            <v>4.8</v>
          </cell>
          <cell r="BN80">
            <v>3.2</v>
          </cell>
          <cell r="BO80">
            <v>3.9</v>
          </cell>
          <cell r="BQ80">
            <v>2</v>
          </cell>
          <cell r="BR80">
            <v>2</v>
          </cell>
          <cell r="BS80">
            <v>0</v>
          </cell>
          <cell r="BT80">
            <v>0</v>
          </cell>
          <cell r="BU80">
            <v>0</v>
          </cell>
          <cell r="BV80">
            <v>0</v>
          </cell>
          <cell r="BW80">
            <v>1300</v>
          </cell>
          <cell r="BX80">
            <v>1000</v>
          </cell>
          <cell r="BY80">
            <v>1300</v>
          </cell>
          <cell r="BZ80">
            <v>0</v>
          </cell>
          <cell r="CC80">
            <v>3.51</v>
          </cell>
          <cell r="CD80">
            <v>3</v>
          </cell>
          <cell r="CE80">
            <v>51</v>
          </cell>
          <cell r="CF80">
            <v>231</v>
          </cell>
          <cell r="CI80">
            <v>0</v>
          </cell>
          <cell r="CJ80">
            <v>0</v>
          </cell>
          <cell r="CK80">
            <v>0</v>
          </cell>
        </row>
        <row r="81">
          <cell r="J81">
            <v>20063440</v>
          </cell>
          <cell r="K81">
            <v>2</v>
          </cell>
          <cell r="L81">
            <v>51</v>
          </cell>
          <cell r="M81" t="str">
            <v>肝癌术后复发  右半肝切除+胆囊切除+门静脉取栓+门静脉修补+腔静脉修补术术后  慢性乙肝  乙肝后肝硬化                                  ,肝占位性病变</v>
          </cell>
          <cell r="N81">
            <v>11</v>
          </cell>
          <cell r="O81">
            <v>155</v>
          </cell>
          <cell r="P81">
            <v>48</v>
          </cell>
          <cell r="Q81">
            <v>0</v>
          </cell>
          <cell r="R81">
            <v>0</v>
          </cell>
          <cell r="S81">
            <v>0</v>
          </cell>
          <cell r="T81">
            <v>0</v>
          </cell>
          <cell r="U81">
            <v>0</v>
          </cell>
          <cell r="V81">
            <v>1</v>
          </cell>
          <cell r="W81">
            <v>0</v>
          </cell>
          <cell r="X81">
            <v>1</v>
          </cell>
          <cell r="Y81">
            <v>139</v>
          </cell>
          <cell r="Z81">
            <v>134</v>
          </cell>
          <cell r="AA81">
            <v>0.42</v>
          </cell>
          <cell r="AB81">
            <v>0.41</v>
          </cell>
          <cell r="AC81">
            <v>155</v>
          </cell>
          <cell r="AD81">
            <v>171</v>
          </cell>
          <cell r="AE81">
            <v>143</v>
          </cell>
          <cell r="AF81">
            <v>133</v>
          </cell>
          <cell r="AG81">
            <v>26.6</v>
          </cell>
          <cell r="AH81">
            <v>26.7</v>
          </cell>
          <cell r="AK81">
            <v>0.92</v>
          </cell>
          <cell r="AL81">
            <v>1.6</v>
          </cell>
          <cell r="AO81">
            <v>9.1</v>
          </cell>
          <cell r="AP81">
            <v>9.9</v>
          </cell>
          <cell r="AQ81">
            <v>11.2</v>
          </cell>
          <cell r="AR81">
            <v>14.2</v>
          </cell>
          <cell r="AS81">
            <v>42</v>
          </cell>
          <cell r="AT81">
            <v>35.700000000000003</v>
          </cell>
          <cell r="AU81">
            <v>32</v>
          </cell>
          <cell r="AV81">
            <v>27.5</v>
          </cell>
          <cell r="AW81">
            <v>17</v>
          </cell>
          <cell r="AX81">
            <v>1855</v>
          </cell>
          <cell r="AY81">
            <v>1498</v>
          </cell>
          <cell r="AZ81">
            <v>15</v>
          </cell>
          <cell r="BA81">
            <v>22</v>
          </cell>
          <cell r="BB81">
            <v>178</v>
          </cell>
          <cell r="BC81">
            <v>81</v>
          </cell>
          <cell r="BD81">
            <v>377</v>
          </cell>
          <cell r="BE81">
            <v>79.400000000000006</v>
          </cell>
          <cell r="BF81">
            <v>74.81</v>
          </cell>
          <cell r="BG81">
            <v>88.1</v>
          </cell>
          <cell r="BH81">
            <v>93.77</v>
          </cell>
          <cell r="BI81">
            <v>86</v>
          </cell>
          <cell r="BJ81">
            <v>9</v>
          </cell>
          <cell r="BK81">
            <v>77</v>
          </cell>
          <cell r="BL81">
            <v>66</v>
          </cell>
          <cell r="BM81">
            <v>5.2</v>
          </cell>
          <cell r="BN81">
            <v>4.7</v>
          </cell>
          <cell r="BO81">
            <v>6.1</v>
          </cell>
          <cell r="BP81">
            <v>6.6</v>
          </cell>
          <cell r="BQ81">
            <v>3</v>
          </cell>
          <cell r="BR81">
            <v>2</v>
          </cell>
          <cell r="BS81">
            <v>0</v>
          </cell>
          <cell r="BT81">
            <v>0</v>
          </cell>
          <cell r="BU81">
            <v>0</v>
          </cell>
          <cell r="BV81">
            <v>0</v>
          </cell>
          <cell r="BW81">
            <v>2000</v>
          </cell>
          <cell r="BX81">
            <v>1000</v>
          </cell>
          <cell r="BY81">
            <v>1100</v>
          </cell>
          <cell r="BZ81">
            <v>0</v>
          </cell>
          <cell r="CC81">
            <v>5</v>
          </cell>
          <cell r="CD81">
            <v>5</v>
          </cell>
          <cell r="CE81">
            <v>0</v>
          </cell>
          <cell r="CF81">
            <v>300</v>
          </cell>
          <cell r="CI81">
            <v>0</v>
          </cell>
          <cell r="CJ81">
            <v>0</v>
          </cell>
          <cell r="CK81">
            <v>0</v>
          </cell>
        </row>
        <row r="82">
          <cell r="J82">
            <v>20086407</v>
          </cell>
          <cell r="K82">
            <v>1</v>
          </cell>
          <cell r="L82">
            <v>46</v>
          </cell>
          <cell r="M82" t="str">
            <v>1.肝癌术后复发 、2.肝硬化 、3.门脉高压 、4.慢性乙肝（复诊） 、5.胃溃疡</v>
          </cell>
          <cell r="N82" t="str">
            <v>/</v>
          </cell>
          <cell r="O82">
            <v>158</v>
          </cell>
          <cell r="P82">
            <v>67</v>
          </cell>
          <cell r="Q82">
            <v>0</v>
          </cell>
          <cell r="R82">
            <v>0</v>
          </cell>
          <cell r="S82">
            <v>0</v>
          </cell>
          <cell r="T82">
            <v>0</v>
          </cell>
          <cell r="U82">
            <v>0</v>
          </cell>
          <cell r="V82">
            <v>1</v>
          </cell>
          <cell r="W82">
            <v>0</v>
          </cell>
          <cell r="X82">
            <v>1</v>
          </cell>
          <cell r="Y82">
            <v>145</v>
          </cell>
          <cell r="Z82">
            <v>11</v>
          </cell>
          <cell r="AA82">
            <v>0.45</v>
          </cell>
          <cell r="AB82">
            <v>0.32</v>
          </cell>
          <cell r="AC82">
            <v>149</v>
          </cell>
          <cell r="AD82">
            <v>98</v>
          </cell>
          <cell r="AE82">
            <v>86</v>
          </cell>
          <cell r="AG82">
            <v>26.1</v>
          </cell>
          <cell r="AH82">
            <v>3.6</v>
          </cell>
          <cell r="AI82">
            <v>31.8</v>
          </cell>
          <cell r="AK82">
            <v>0.91</v>
          </cell>
          <cell r="AL82">
            <v>1.26</v>
          </cell>
          <cell r="AM82">
            <v>1.5</v>
          </cell>
          <cell r="AO82">
            <v>1.4</v>
          </cell>
          <cell r="AP82">
            <v>2.9</v>
          </cell>
          <cell r="AQ82">
            <v>24.6</v>
          </cell>
          <cell r="AS82">
            <v>47.5</v>
          </cell>
          <cell r="AT82">
            <v>43</v>
          </cell>
          <cell r="AU82">
            <v>36.700000000000003</v>
          </cell>
          <cell r="AW82">
            <v>35</v>
          </cell>
          <cell r="AX82">
            <v>68</v>
          </cell>
          <cell r="AY82">
            <v>414</v>
          </cell>
          <cell r="BA82">
            <v>56</v>
          </cell>
          <cell r="BB82">
            <v>454</v>
          </cell>
          <cell r="BC82">
            <v>216</v>
          </cell>
          <cell r="BE82">
            <v>93.76</v>
          </cell>
          <cell r="BF82">
            <v>92.38</v>
          </cell>
          <cell r="BG82">
            <v>98.17</v>
          </cell>
          <cell r="BI82">
            <v>81</v>
          </cell>
          <cell r="BJ82">
            <v>82</v>
          </cell>
          <cell r="BK82">
            <v>75</v>
          </cell>
          <cell r="BM82">
            <v>4.8</v>
          </cell>
          <cell r="BN82">
            <v>7.3</v>
          </cell>
          <cell r="BO82">
            <v>8.1999999999999993</v>
          </cell>
          <cell r="BR82">
            <v>2</v>
          </cell>
          <cell r="BS82">
            <v>0</v>
          </cell>
          <cell r="BT82">
            <v>0</v>
          </cell>
          <cell r="BU82">
            <v>0</v>
          </cell>
          <cell r="BV82">
            <v>0</v>
          </cell>
          <cell r="BW82">
            <v>1400</v>
          </cell>
          <cell r="BX82">
            <v>1000</v>
          </cell>
          <cell r="BY82">
            <v>400</v>
          </cell>
          <cell r="BZ82">
            <v>0</v>
          </cell>
          <cell r="CC82">
            <v>4.53</v>
          </cell>
          <cell r="CD82">
            <v>4</v>
          </cell>
          <cell r="CE82">
            <v>53</v>
          </cell>
          <cell r="CF82">
            <v>293</v>
          </cell>
          <cell r="CI82">
            <v>0</v>
          </cell>
          <cell r="CJ82">
            <v>0</v>
          </cell>
          <cell r="CK82">
            <v>0</v>
          </cell>
        </row>
        <row r="83">
          <cell r="J83">
            <v>20190701</v>
          </cell>
          <cell r="K83">
            <v>1</v>
          </cell>
          <cell r="L83">
            <v>63</v>
          </cell>
          <cell r="M83" t="str">
            <v>肝细胞癌  慢性乙型病毒性肝炎  肝癌术后                                    ,肝占位性病变</v>
          </cell>
          <cell r="N83" t="str">
            <v>/</v>
          </cell>
          <cell r="O83">
            <v>174</v>
          </cell>
          <cell r="P83">
            <v>56</v>
          </cell>
          <cell r="Q83">
            <v>0</v>
          </cell>
          <cell r="R83">
            <v>0</v>
          </cell>
          <cell r="S83">
            <v>0</v>
          </cell>
          <cell r="T83">
            <v>0</v>
          </cell>
          <cell r="U83">
            <v>0</v>
          </cell>
          <cell r="V83">
            <v>1</v>
          </cell>
          <cell r="W83">
            <v>0</v>
          </cell>
          <cell r="X83">
            <v>0</v>
          </cell>
          <cell r="Y83">
            <v>151</v>
          </cell>
          <cell r="Z83">
            <v>137</v>
          </cell>
          <cell r="AA83">
            <v>0.45</v>
          </cell>
          <cell r="AB83">
            <v>0.42</v>
          </cell>
          <cell r="AC83">
            <v>171</v>
          </cell>
          <cell r="AD83">
            <v>133</v>
          </cell>
          <cell r="AF83">
            <v>144</v>
          </cell>
          <cell r="AG83">
            <v>27.6</v>
          </cell>
          <cell r="AH83">
            <v>25.6</v>
          </cell>
          <cell r="AJ83">
            <v>27.1</v>
          </cell>
          <cell r="AK83">
            <v>1.2</v>
          </cell>
          <cell r="AL83">
            <v>1.5</v>
          </cell>
          <cell r="AN83">
            <v>1.17</v>
          </cell>
          <cell r="AO83">
            <v>1.9</v>
          </cell>
          <cell r="AP83">
            <v>25.5</v>
          </cell>
          <cell r="AR83">
            <v>35.6</v>
          </cell>
          <cell r="AS83">
            <v>39.9</v>
          </cell>
          <cell r="AT83">
            <v>33.700000000000003</v>
          </cell>
          <cell r="AV83">
            <v>38.799999999999997</v>
          </cell>
          <cell r="AW83">
            <v>41</v>
          </cell>
          <cell r="AX83">
            <v>43</v>
          </cell>
          <cell r="AZ83">
            <v>277</v>
          </cell>
          <cell r="BA83">
            <v>28</v>
          </cell>
          <cell r="BB83">
            <v>311</v>
          </cell>
          <cell r="BD83">
            <v>11</v>
          </cell>
          <cell r="BE83">
            <v>12.18</v>
          </cell>
          <cell r="BF83">
            <v>15.6</v>
          </cell>
          <cell r="BH83">
            <v>13.84</v>
          </cell>
          <cell r="BI83">
            <v>78</v>
          </cell>
          <cell r="BJ83">
            <v>72</v>
          </cell>
          <cell r="BL83">
            <v>75</v>
          </cell>
          <cell r="BM83">
            <v>6.4</v>
          </cell>
          <cell r="BN83">
            <v>4.7</v>
          </cell>
          <cell r="BP83">
            <v>2.5</v>
          </cell>
          <cell r="BQ83">
            <v>2</v>
          </cell>
          <cell r="BR83">
            <v>2</v>
          </cell>
          <cell r="BS83">
            <v>0</v>
          </cell>
          <cell r="BT83">
            <v>0</v>
          </cell>
          <cell r="BU83">
            <v>0</v>
          </cell>
          <cell r="BV83">
            <v>0</v>
          </cell>
          <cell r="BW83">
            <v>2100</v>
          </cell>
          <cell r="BX83">
            <v>1000</v>
          </cell>
          <cell r="BY83">
            <v>600</v>
          </cell>
          <cell r="BZ83">
            <v>0</v>
          </cell>
          <cell r="CC83">
            <v>5.45</v>
          </cell>
          <cell r="CD83">
            <v>5</v>
          </cell>
          <cell r="CE83">
            <v>45</v>
          </cell>
          <cell r="CF83">
            <v>345</v>
          </cell>
          <cell r="CI83">
            <v>0</v>
          </cell>
          <cell r="CJ83">
            <v>0</v>
          </cell>
          <cell r="CK83">
            <v>1</v>
          </cell>
        </row>
        <row r="84">
          <cell r="J84">
            <v>16075240</v>
          </cell>
          <cell r="K84">
            <v>2</v>
          </cell>
          <cell r="L84">
            <v>62</v>
          </cell>
          <cell r="M84" t="str">
            <v>结肠腺癌术后伴肝转移  肝转移癌术后  胆囊切除术后                                    ,结肠恶性肿瘤</v>
          </cell>
          <cell r="N84">
            <v>4</v>
          </cell>
          <cell r="O84">
            <v>152</v>
          </cell>
          <cell r="P84">
            <v>42.5</v>
          </cell>
          <cell r="Q84">
            <v>0</v>
          </cell>
          <cell r="R84">
            <v>0</v>
          </cell>
          <cell r="S84">
            <v>0</v>
          </cell>
          <cell r="T84">
            <v>0</v>
          </cell>
          <cell r="U84">
            <v>0</v>
          </cell>
          <cell r="V84">
            <v>0</v>
          </cell>
          <cell r="W84">
            <v>0</v>
          </cell>
          <cell r="X84">
            <v>0</v>
          </cell>
          <cell r="Y84">
            <v>121</v>
          </cell>
          <cell r="Z84">
            <v>9</v>
          </cell>
          <cell r="AA84">
            <v>0.4</v>
          </cell>
          <cell r="AB84">
            <v>0.33</v>
          </cell>
          <cell r="AC84">
            <v>93</v>
          </cell>
          <cell r="AD84">
            <v>43</v>
          </cell>
          <cell r="AE84">
            <v>62</v>
          </cell>
          <cell r="AF84">
            <v>61</v>
          </cell>
          <cell r="AG84">
            <v>3.1</v>
          </cell>
          <cell r="AH84">
            <v>35.6</v>
          </cell>
          <cell r="AI84">
            <v>32.200000000000003</v>
          </cell>
          <cell r="AK84">
            <v>0.88</v>
          </cell>
          <cell r="AL84">
            <v>1.24</v>
          </cell>
          <cell r="AM84">
            <v>1.2</v>
          </cell>
          <cell r="AO84">
            <v>15</v>
          </cell>
          <cell r="AP84">
            <v>32.200000000000003</v>
          </cell>
          <cell r="AQ84">
            <v>28.9</v>
          </cell>
          <cell r="AR84">
            <v>24.4</v>
          </cell>
          <cell r="AS84">
            <v>38.4</v>
          </cell>
          <cell r="AT84">
            <v>25.5</v>
          </cell>
          <cell r="AU84">
            <v>3.6</v>
          </cell>
          <cell r="AV84">
            <v>36.799999999999997</v>
          </cell>
          <cell r="AW84">
            <v>92</v>
          </cell>
          <cell r="AX84">
            <v>181</v>
          </cell>
          <cell r="AY84">
            <v>152</v>
          </cell>
          <cell r="AZ84">
            <v>147</v>
          </cell>
          <cell r="BA84">
            <v>26</v>
          </cell>
          <cell r="BB84">
            <v>141</v>
          </cell>
          <cell r="BC84">
            <v>215</v>
          </cell>
          <cell r="BD84">
            <v>147</v>
          </cell>
          <cell r="BE84">
            <v>9.6999999999999993</v>
          </cell>
          <cell r="BF84">
            <v>95.44</v>
          </cell>
          <cell r="BG84">
            <v>92.45</v>
          </cell>
          <cell r="BH84">
            <v>97.63</v>
          </cell>
          <cell r="BI84">
            <v>6</v>
          </cell>
          <cell r="BJ84">
            <v>63</v>
          </cell>
          <cell r="BK84">
            <v>63</v>
          </cell>
          <cell r="BL84">
            <v>56</v>
          </cell>
          <cell r="BM84">
            <v>3.8</v>
          </cell>
          <cell r="BN84">
            <v>7.9</v>
          </cell>
          <cell r="BO84">
            <v>5</v>
          </cell>
          <cell r="BP84">
            <v>4.7</v>
          </cell>
          <cell r="BQ84">
            <v>2</v>
          </cell>
          <cell r="BR84">
            <v>2</v>
          </cell>
          <cell r="BS84">
            <v>0</v>
          </cell>
          <cell r="BT84">
            <v>0</v>
          </cell>
          <cell r="BU84">
            <v>0</v>
          </cell>
          <cell r="BV84">
            <v>0</v>
          </cell>
          <cell r="BW84">
            <v>2300</v>
          </cell>
          <cell r="BX84">
            <v>1100</v>
          </cell>
          <cell r="BY84">
            <v>400</v>
          </cell>
          <cell r="BZ84">
            <v>0</v>
          </cell>
          <cell r="CC84">
            <v>5.4</v>
          </cell>
          <cell r="CD84">
            <v>5</v>
          </cell>
          <cell r="CE84">
            <v>40</v>
          </cell>
          <cell r="CF84">
            <v>340</v>
          </cell>
          <cell r="CI84">
            <v>0</v>
          </cell>
          <cell r="CJ84">
            <v>0</v>
          </cell>
          <cell r="CK84">
            <v>0</v>
          </cell>
        </row>
        <row r="85">
          <cell r="J85">
            <v>19518486</v>
          </cell>
          <cell r="K85">
            <v>1</v>
          </cell>
          <cell r="L85">
            <v>61</v>
          </cell>
          <cell r="M85" t="str">
            <v>肝癌术后复发（侵及右肾筋膜）  高血压3级（很高危）  2型糖尿病  肝囊肿  肾囊肿  低蛋白血症                              ,肝占位性病变</v>
          </cell>
          <cell r="N85">
            <v>4</v>
          </cell>
          <cell r="O85">
            <v>171</v>
          </cell>
          <cell r="P85">
            <v>84</v>
          </cell>
          <cell r="Q85">
            <v>1</v>
          </cell>
          <cell r="R85">
            <v>1</v>
          </cell>
          <cell r="S85">
            <v>0</v>
          </cell>
          <cell r="T85">
            <v>0</v>
          </cell>
          <cell r="U85">
            <v>0</v>
          </cell>
          <cell r="V85">
            <v>0</v>
          </cell>
          <cell r="W85">
            <v>0</v>
          </cell>
          <cell r="X85">
            <v>0</v>
          </cell>
          <cell r="Y85">
            <v>96</v>
          </cell>
          <cell r="Z85">
            <v>93</v>
          </cell>
          <cell r="AA85">
            <v>0.32</v>
          </cell>
          <cell r="AB85">
            <v>0.28999999999999998</v>
          </cell>
          <cell r="AC85">
            <v>499</v>
          </cell>
          <cell r="AD85">
            <v>342</v>
          </cell>
          <cell r="AF85">
            <v>323</v>
          </cell>
          <cell r="AG85">
            <v>25.3</v>
          </cell>
          <cell r="AH85">
            <v>24.6</v>
          </cell>
          <cell r="AJ85">
            <v>26.2</v>
          </cell>
          <cell r="AK85">
            <v>0.96</v>
          </cell>
          <cell r="AL85">
            <v>1.1000000000000001</v>
          </cell>
          <cell r="AN85">
            <v>0.97</v>
          </cell>
          <cell r="AO85">
            <v>7</v>
          </cell>
          <cell r="AP85">
            <v>94.6</v>
          </cell>
          <cell r="AR85">
            <v>65.7</v>
          </cell>
          <cell r="AS85">
            <v>39.700000000000003</v>
          </cell>
          <cell r="AT85">
            <v>27.2</v>
          </cell>
          <cell r="AV85">
            <v>37.4</v>
          </cell>
          <cell r="AW85">
            <v>163</v>
          </cell>
          <cell r="AX85">
            <v>35</v>
          </cell>
          <cell r="AZ85">
            <v>151</v>
          </cell>
          <cell r="BA85">
            <v>59</v>
          </cell>
          <cell r="BB85">
            <v>233</v>
          </cell>
          <cell r="BD85">
            <v>5</v>
          </cell>
          <cell r="BE85">
            <v>116.57</v>
          </cell>
          <cell r="BF85">
            <v>115.73</v>
          </cell>
          <cell r="BH85">
            <v>126.62</v>
          </cell>
          <cell r="BI85">
            <v>45</v>
          </cell>
          <cell r="BJ85">
            <v>46</v>
          </cell>
          <cell r="BL85">
            <v>35</v>
          </cell>
          <cell r="BM85">
            <v>3.9</v>
          </cell>
          <cell r="BN85">
            <v>2.5</v>
          </cell>
          <cell r="BP85">
            <v>2.5</v>
          </cell>
          <cell r="BQ85">
            <v>2</v>
          </cell>
          <cell r="BR85">
            <v>3</v>
          </cell>
          <cell r="BS85">
            <v>0</v>
          </cell>
          <cell r="BT85">
            <v>0</v>
          </cell>
          <cell r="BU85">
            <v>0</v>
          </cell>
          <cell r="BV85">
            <v>0</v>
          </cell>
          <cell r="BW85">
            <v>3350</v>
          </cell>
          <cell r="BX85">
            <v>500</v>
          </cell>
          <cell r="BY85">
            <v>200</v>
          </cell>
          <cell r="BZ85">
            <v>0</v>
          </cell>
          <cell r="CC85">
            <v>6.3</v>
          </cell>
          <cell r="CD85">
            <v>6</v>
          </cell>
          <cell r="CE85">
            <v>30</v>
          </cell>
          <cell r="CF85">
            <v>390</v>
          </cell>
          <cell r="CI85">
            <v>0</v>
          </cell>
          <cell r="CJ85">
            <v>0</v>
          </cell>
          <cell r="CK85">
            <v>0</v>
          </cell>
        </row>
        <row r="86">
          <cell r="J86">
            <v>20230684</v>
          </cell>
          <cell r="K86">
            <v>1</v>
          </cell>
          <cell r="L86">
            <v>48</v>
          </cell>
          <cell r="M86" t="str">
            <v>1.肝癌术后；2.乙型病毒性肝炎（复治）</v>
          </cell>
          <cell r="N86">
            <v>2</v>
          </cell>
          <cell r="O86">
            <v>168</v>
          </cell>
          <cell r="P86">
            <v>55</v>
          </cell>
          <cell r="Q86">
            <v>0</v>
          </cell>
          <cell r="R86">
            <v>0</v>
          </cell>
          <cell r="S86">
            <v>0</v>
          </cell>
          <cell r="T86">
            <v>0</v>
          </cell>
          <cell r="U86">
            <v>0</v>
          </cell>
          <cell r="V86">
            <v>1</v>
          </cell>
          <cell r="W86">
            <v>0</v>
          </cell>
          <cell r="X86">
            <v>0</v>
          </cell>
          <cell r="Y86">
            <v>116</v>
          </cell>
          <cell r="Z86">
            <v>111</v>
          </cell>
          <cell r="AA86">
            <v>0.37</v>
          </cell>
          <cell r="AB86">
            <v>0.34</v>
          </cell>
          <cell r="AC86">
            <v>216</v>
          </cell>
          <cell r="AD86">
            <v>249</v>
          </cell>
          <cell r="AE86">
            <v>79</v>
          </cell>
          <cell r="AG86">
            <v>27.4</v>
          </cell>
          <cell r="AH86">
            <v>32.299999999999997</v>
          </cell>
          <cell r="AK86">
            <v>1.1100000000000001</v>
          </cell>
          <cell r="AL86">
            <v>1.1399999999999999</v>
          </cell>
          <cell r="AO86">
            <v>8.6</v>
          </cell>
          <cell r="AP86">
            <v>24.1</v>
          </cell>
          <cell r="AQ86">
            <v>22.3</v>
          </cell>
          <cell r="AS86">
            <v>39.4</v>
          </cell>
          <cell r="AT86">
            <v>29.4</v>
          </cell>
          <cell r="AU86">
            <v>31.8</v>
          </cell>
          <cell r="AW86">
            <v>3</v>
          </cell>
          <cell r="AX86">
            <v>166</v>
          </cell>
          <cell r="AY86">
            <v>269</v>
          </cell>
          <cell r="BA86">
            <v>84</v>
          </cell>
          <cell r="BB86">
            <v>454</v>
          </cell>
          <cell r="BC86">
            <v>38</v>
          </cell>
          <cell r="BE86">
            <v>88.1</v>
          </cell>
          <cell r="BF86">
            <v>99.59</v>
          </cell>
          <cell r="BG86">
            <v>11.11</v>
          </cell>
          <cell r="BI86">
            <v>8</v>
          </cell>
          <cell r="BJ86">
            <v>6</v>
          </cell>
          <cell r="BK86">
            <v>47</v>
          </cell>
          <cell r="BM86">
            <v>5.54</v>
          </cell>
          <cell r="BN86">
            <v>4.8</v>
          </cell>
          <cell r="BO86">
            <v>4.5999999999999996</v>
          </cell>
          <cell r="BQ86">
            <v>2</v>
          </cell>
          <cell r="BR86">
            <v>2</v>
          </cell>
          <cell r="BS86">
            <v>0</v>
          </cell>
          <cell r="BT86">
            <v>0</v>
          </cell>
          <cell r="BU86">
            <v>0</v>
          </cell>
          <cell r="BV86">
            <v>0</v>
          </cell>
          <cell r="BW86">
            <v>3200</v>
          </cell>
          <cell r="BX86">
            <v>1000</v>
          </cell>
          <cell r="BY86">
            <v>300</v>
          </cell>
          <cell r="BZ86">
            <v>0</v>
          </cell>
          <cell r="CC86">
            <v>3.15</v>
          </cell>
          <cell r="CD86">
            <v>3</v>
          </cell>
          <cell r="CE86">
            <v>15</v>
          </cell>
          <cell r="CF86">
            <v>195</v>
          </cell>
          <cell r="CI86">
            <v>0</v>
          </cell>
          <cell r="CJ86">
            <v>0</v>
          </cell>
          <cell r="CK86">
            <v>0</v>
          </cell>
        </row>
        <row r="87">
          <cell r="J87">
            <v>6906683</v>
          </cell>
          <cell r="K87">
            <v>2</v>
          </cell>
          <cell r="L87">
            <v>77</v>
          </cell>
          <cell r="M87" t="str">
            <v>肝转移瘤切除术后  肝错构瘤？  小肠平滑肌肉瘤扩大切除术后  肾囊肿                                  ,肝占位性病变,肝占位性病变</v>
          </cell>
          <cell r="N87">
            <v>8</v>
          </cell>
          <cell r="O87">
            <v>150</v>
          </cell>
          <cell r="P87">
            <v>52</v>
          </cell>
          <cell r="Q87">
            <v>1</v>
          </cell>
          <cell r="R87">
            <v>0</v>
          </cell>
          <cell r="S87">
            <v>0</v>
          </cell>
          <cell r="T87">
            <v>0</v>
          </cell>
          <cell r="U87">
            <v>0</v>
          </cell>
          <cell r="V87">
            <v>0</v>
          </cell>
          <cell r="W87">
            <v>0</v>
          </cell>
          <cell r="X87">
            <v>0</v>
          </cell>
          <cell r="Y87">
            <v>16</v>
          </cell>
          <cell r="Z87">
            <v>148</v>
          </cell>
          <cell r="AA87">
            <v>0.48</v>
          </cell>
          <cell r="AB87">
            <v>0.41</v>
          </cell>
          <cell r="AC87">
            <v>138</v>
          </cell>
          <cell r="AD87">
            <v>124</v>
          </cell>
          <cell r="AF87">
            <v>82</v>
          </cell>
          <cell r="AG87">
            <v>29.6</v>
          </cell>
          <cell r="AH87">
            <v>35</v>
          </cell>
          <cell r="AJ87">
            <v>32.700000000000003</v>
          </cell>
          <cell r="AK87">
            <v>0.97</v>
          </cell>
          <cell r="AL87">
            <v>1.17</v>
          </cell>
          <cell r="AN87">
            <v>1.6</v>
          </cell>
          <cell r="AO87">
            <v>11.2</v>
          </cell>
          <cell r="AP87">
            <v>25.6</v>
          </cell>
          <cell r="AR87">
            <v>19.3</v>
          </cell>
          <cell r="AS87">
            <v>47.3</v>
          </cell>
          <cell r="AT87">
            <v>32.700000000000003</v>
          </cell>
          <cell r="AV87">
            <v>29.6</v>
          </cell>
          <cell r="AW87">
            <v>2</v>
          </cell>
          <cell r="AX87">
            <v>282</v>
          </cell>
          <cell r="AZ87">
            <v>124</v>
          </cell>
          <cell r="BA87">
            <v>22</v>
          </cell>
          <cell r="BB87">
            <v>265</v>
          </cell>
          <cell r="BD87">
            <v>46</v>
          </cell>
          <cell r="BE87">
            <v>12.42</v>
          </cell>
          <cell r="BF87">
            <v>15.42</v>
          </cell>
          <cell r="BH87">
            <v>17.88</v>
          </cell>
          <cell r="BI87">
            <v>59</v>
          </cell>
          <cell r="BJ87">
            <v>55</v>
          </cell>
          <cell r="BL87">
            <v>52</v>
          </cell>
          <cell r="BM87">
            <v>5</v>
          </cell>
          <cell r="BN87">
            <v>3.9</v>
          </cell>
          <cell r="BP87">
            <v>3.8</v>
          </cell>
          <cell r="BQ87">
            <v>2</v>
          </cell>
          <cell r="BR87">
            <v>3</v>
          </cell>
          <cell r="BS87">
            <v>0</v>
          </cell>
          <cell r="BT87">
            <v>0</v>
          </cell>
          <cell r="BU87">
            <v>0</v>
          </cell>
          <cell r="BV87">
            <v>0</v>
          </cell>
          <cell r="BW87">
            <v>1800</v>
          </cell>
          <cell r="BX87">
            <v>1000</v>
          </cell>
          <cell r="BY87">
            <v>300</v>
          </cell>
          <cell r="BZ87">
            <v>0</v>
          </cell>
          <cell r="CC87">
            <v>5.0999999999999996</v>
          </cell>
          <cell r="CD87">
            <v>5</v>
          </cell>
          <cell r="CE87">
            <v>1</v>
          </cell>
          <cell r="CF87">
            <v>301</v>
          </cell>
          <cell r="CI87">
            <v>0</v>
          </cell>
          <cell r="CJ87">
            <v>0</v>
          </cell>
          <cell r="CK87">
            <v>0</v>
          </cell>
        </row>
        <row r="88">
          <cell r="J88">
            <v>20332771</v>
          </cell>
          <cell r="K88">
            <v>1</v>
          </cell>
          <cell r="L88">
            <v>48</v>
          </cell>
          <cell r="M88" t="str">
            <v>左肝胆管细胞癌                                        ,肝占位性病变</v>
          </cell>
          <cell r="N88">
            <v>4.5</v>
          </cell>
          <cell r="O88">
            <v>172</v>
          </cell>
          <cell r="P88">
            <v>75</v>
          </cell>
          <cell r="Q88">
            <v>0</v>
          </cell>
          <cell r="R88">
            <v>0</v>
          </cell>
          <cell r="S88">
            <v>0</v>
          </cell>
          <cell r="T88">
            <v>0</v>
          </cell>
          <cell r="U88">
            <v>0</v>
          </cell>
          <cell r="V88">
            <v>0</v>
          </cell>
          <cell r="W88">
            <v>0</v>
          </cell>
          <cell r="X88">
            <v>0</v>
          </cell>
          <cell r="Y88">
            <v>128</v>
          </cell>
          <cell r="Z88">
            <v>112</v>
          </cell>
          <cell r="AA88">
            <v>0.39</v>
          </cell>
          <cell r="AB88">
            <v>0.34</v>
          </cell>
          <cell r="AC88">
            <v>147</v>
          </cell>
          <cell r="AD88">
            <v>115</v>
          </cell>
          <cell r="AF88">
            <v>17</v>
          </cell>
          <cell r="AG88">
            <v>28</v>
          </cell>
          <cell r="AK88">
            <v>1.2</v>
          </cell>
          <cell r="AO88">
            <v>7.5</v>
          </cell>
          <cell r="AP88">
            <v>14.8</v>
          </cell>
          <cell r="AR88">
            <v>15.5</v>
          </cell>
          <cell r="AS88">
            <v>38.4</v>
          </cell>
          <cell r="AT88">
            <v>28.2</v>
          </cell>
          <cell r="AV88">
            <v>38.1</v>
          </cell>
          <cell r="AW88">
            <v>3</v>
          </cell>
          <cell r="AX88">
            <v>17</v>
          </cell>
          <cell r="AZ88">
            <v>83</v>
          </cell>
          <cell r="BA88">
            <v>35</v>
          </cell>
          <cell r="BB88">
            <v>144</v>
          </cell>
          <cell r="BD88">
            <v>65</v>
          </cell>
          <cell r="BE88">
            <v>87.22</v>
          </cell>
          <cell r="BF88">
            <v>74.349999999999994</v>
          </cell>
          <cell r="BH88">
            <v>8.31</v>
          </cell>
          <cell r="BI88">
            <v>85</v>
          </cell>
          <cell r="BJ88">
            <v>97</v>
          </cell>
          <cell r="BL88">
            <v>914</v>
          </cell>
          <cell r="BM88">
            <v>4.5</v>
          </cell>
          <cell r="BN88">
            <v>4.2</v>
          </cell>
          <cell r="BP88">
            <v>3.7</v>
          </cell>
          <cell r="BR88">
            <v>2</v>
          </cell>
          <cell r="BS88">
            <v>0</v>
          </cell>
          <cell r="BT88">
            <v>0</v>
          </cell>
          <cell r="BU88">
            <v>0</v>
          </cell>
          <cell r="BV88">
            <v>0</v>
          </cell>
          <cell r="BW88">
            <v>1500</v>
          </cell>
          <cell r="BX88">
            <v>1000</v>
          </cell>
          <cell r="BY88">
            <v>300</v>
          </cell>
          <cell r="BZ88">
            <v>0</v>
          </cell>
          <cell r="CC88">
            <v>3.4</v>
          </cell>
          <cell r="CD88">
            <v>3</v>
          </cell>
          <cell r="CE88">
            <v>40</v>
          </cell>
          <cell r="CF88">
            <v>220</v>
          </cell>
          <cell r="CI88">
            <v>0</v>
          </cell>
          <cell r="CJ88">
            <v>0</v>
          </cell>
          <cell r="CK88">
            <v>0</v>
          </cell>
        </row>
        <row r="89">
          <cell r="J89">
            <v>18902870</v>
          </cell>
          <cell r="K89">
            <v>1</v>
          </cell>
          <cell r="L89">
            <v>53</v>
          </cell>
          <cell r="M89" t="str">
            <v>直肠中分化腺癌术后(pT3N0Mx)肝转移（IV期）  痛风  胆囊切除术后  右肾囊肿,                                  ,直肠恶性肿瘤</v>
          </cell>
          <cell r="N89">
            <v>6</v>
          </cell>
          <cell r="O89">
            <v>171</v>
          </cell>
          <cell r="P89">
            <v>71</v>
          </cell>
          <cell r="Q89">
            <v>0</v>
          </cell>
          <cell r="R89">
            <v>0</v>
          </cell>
          <cell r="S89">
            <v>0</v>
          </cell>
          <cell r="T89">
            <v>0</v>
          </cell>
          <cell r="U89">
            <v>0</v>
          </cell>
          <cell r="V89">
            <v>0</v>
          </cell>
          <cell r="W89">
            <v>0</v>
          </cell>
          <cell r="X89">
            <v>0</v>
          </cell>
          <cell r="Y89">
            <v>157</v>
          </cell>
          <cell r="Z89">
            <v>15</v>
          </cell>
          <cell r="AA89">
            <v>0.42</v>
          </cell>
          <cell r="AB89">
            <v>0.33</v>
          </cell>
          <cell r="AC89">
            <v>24</v>
          </cell>
          <cell r="AD89">
            <v>223</v>
          </cell>
          <cell r="AF89">
            <v>198</v>
          </cell>
          <cell r="AG89">
            <v>25.8</v>
          </cell>
          <cell r="AH89">
            <v>27.5</v>
          </cell>
          <cell r="AJ89">
            <v>26.8</v>
          </cell>
          <cell r="AK89">
            <v>0.95</v>
          </cell>
          <cell r="AL89">
            <v>1.1000000000000001</v>
          </cell>
          <cell r="AN89">
            <v>1.34</v>
          </cell>
          <cell r="AO89">
            <v>14.2</v>
          </cell>
          <cell r="AP89">
            <v>12.6</v>
          </cell>
          <cell r="AR89">
            <v>16.100000000000001</v>
          </cell>
          <cell r="AS89">
            <v>39.299999999999997</v>
          </cell>
          <cell r="AT89">
            <v>28.3</v>
          </cell>
          <cell r="AV89">
            <v>34</v>
          </cell>
          <cell r="AW89">
            <v>45</v>
          </cell>
          <cell r="AX89">
            <v>352</v>
          </cell>
          <cell r="AZ89">
            <v>68</v>
          </cell>
          <cell r="BA89">
            <v>33</v>
          </cell>
          <cell r="BB89">
            <v>593</v>
          </cell>
          <cell r="BD89">
            <v>325</v>
          </cell>
          <cell r="BE89">
            <v>98.44</v>
          </cell>
          <cell r="BF89">
            <v>11.6</v>
          </cell>
          <cell r="BH89">
            <v>11.6</v>
          </cell>
          <cell r="BI89">
            <v>57</v>
          </cell>
          <cell r="BJ89">
            <v>4</v>
          </cell>
          <cell r="BL89">
            <v>4</v>
          </cell>
          <cell r="BM89">
            <v>2.1</v>
          </cell>
          <cell r="BN89">
            <v>2.2000000000000002</v>
          </cell>
          <cell r="BP89">
            <v>3.3</v>
          </cell>
          <cell r="BQ89">
            <v>3</v>
          </cell>
          <cell r="BR89">
            <v>2</v>
          </cell>
          <cell r="BS89">
            <v>0</v>
          </cell>
          <cell r="BT89">
            <v>0</v>
          </cell>
          <cell r="BU89">
            <v>0</v>
          </cell>
          <cell r="BV89">
            <v>0</v>
          </cell>
          <cell r="BW89">
            <v>2500</v>
          </cell>
          <cell r="BX89">
            <v>1000</v>
          </cell>
          <cell r="BY89">
            <v>600</v>
          </cell>
          <cell r="BZ89">
            <v>0</v>
          </cell>
          <cell r="CC89">
            <v>6.5</v>
          </cell>
          <cell r="CD89">
            <v>6</v>
          </cell>
          <cell r="CE89">
            <v>5</v>
          </cell>
          <cell r="CF89">
            <v>365</v>
          </cell>
          <cell r="CI89">
            <v>0</v>
          </cell>
          <cell r="CJ89">
            <v>0</v>
          </cell>
          <cell r="CK89">
            <v>0</v>
          </cell>
        </row>
        <row r="90">
          <cell r="J90">
            <v>20431303</v>
          </cell>
          <cell r="K90">
            <v>1</v>
          </cell>
          <cell r="L90">
            <v>64</v>
          </cell>
          <cell r="M90" t="str">
            <v>肝细胞癌  乙型肝炎后肝硬化代偿期。  低蛋白血症                                    ,肝占位性病变</v>
          </cell>
          <cell r="N90">
            <v>10</v>
          </cell>
          <cell r="O90">
            <v>170</v>
          </cell>
          <cell r="P90">
            <v>79</v>
          </cell>
          <cell r="Q90">
            <v>0</v>
          </cell>
          <cell r="R90">
            <v>0</v>
          </cell>
          <cell r="S90">
            <v>0</v>
          </cell>
          <cell r="T90">
            <v>0</v>
          </cell>
          <cell r="U90">
            <v>0</v>
          </cell>
          <cell r="V90">
            <v>1</v>
          </cell>
          <cell r="W90">
            <v>0</v>
          </cell>
          <cell r="X90">
            <v>1</v>
          </cell>
          <cell r="Y90">
            <v>135</v>
          </cell>
          <cell r="Z90">
            <v>129</v>
          </cell>
          <cell r="AA90">
            <v>0.39</v>
          </cell>
          <cell r="AB90">
            <v>0.38</v>
          </cell>
          <cell r="AC90">
            <v>61</v>
          </cell>
          <cell r="AD90">
            <v>53</v>
          </cell>
          <cell r="AF90">
            <v>41</v>
          </cell>
          <cell r="AG90">
            <v>27.3</v>
          </cell>
          <cell r="AH90">
            <v>32.299999999999997</v>
          </cell>
          <cell r="AK90">
            <v>1</v>
          </cell>
          <cell r="AL90">
            <v>1.18</v>
          </cell>
          <cell r="AO90">
            <v>12.7</v>
          </cell>
          <cell r="AP90">
            <v>18.8</v>
          </cell>
          <cell r="AQ90">
            <v>27.8</v>
          </cell>
          <cell r="AR90">
            <v>22.7</v>
          </cell>
          <cell r="AS90">
            <v>38.5</v>
          </cell>
          <cell r="AT90">
            <v>34.299999999999997</v>
          </cell>
          <cell r="AU90">
            <v>38.799999999999997</v>
          </cell>
          <cell r="AV90">
            <v>35.200000000000003</v>
          </cell>
          <cell r="AW90">
            <v>19</v>
          </cell>
          <cell r="AX90">
            <v>162</v>
          </cell>
          <cell r="AY90">
            <v>153</v>
          </cell>
          <cell r="AZ90">
            <v>15</v>
          </cell>
          <cell r="BA90">
            <v>21</v>
          </cell>
          <cell r="BB90">
            <v>157</v>
          </cell>
          <cell r="BC90">
            <v>121</v>
          </cell>
          <cell r="BD90">
            <v>52</v>
          </cell>
          <cell r="BE90">
            <v>72.92</v>
          </cell>
          <cell r="BF90">
            <v>92.83</v>
          </cell>
          <cell r="BG90">
            <v>91.76</v>
          </cell>
          <cell r="BH90">
            <v>93.94</v>
          </cell>
          <cell r="BI90">
            <v>93</v>
          </cell>
          <cell r="BJ90">
            <v>7</v>
          </cell>
          <cell r="BK90">
            <v>72</v>
          </cell>
          <cell r="BL90">
            <v>68</v>
          </cell>
          <cell r="BM90">
            <v>5.3</v>
          </cell>
          <cell r="BN90">
            <v>3.9</v>
          </cell>
          <cell r="BO90">
            <v>3.6</v>
          </cell>
          <cell r="BP90">
            <v>3.4</v>
          </cell>
          <cell r="BQ90">
            <v>2</v>
          </cell>
          <cell r="BR90">
            <v>2</v>
          </cell>
          <cell r="BS90">
            <v>0</v>
          </cell>
          <cell r="BT90">
            <v>0</v>
          </cell>
          <cell r="BU90">
            <v>0</v>
          </cell>
          <cell r="BV90">
            <v>0</v>
          </cell>
          <cell r="BW90">
            <v>2100</v>
          </cell>
          <cell r="BX90">
            <v>1000</v>
          </cell>
          <cell r="BY90">
            <v>350</v>
          </cell>
          <cell r="BZ90">
            <v>0</v>
          </cell>
          <cell r="CC90">
            <v>4.4000000000000004</v>
          </cell>
          <cell r="CD90">
            <v>4</v>
          </cell>
          <cell r="CE90">
            <v>40</v>
          </cell>
          <cell r="CF90">
            <v>280</v>
          </cell>
          <cell r="CI90">
            <v>0</v>
          </cell>
          <cell r="CJ90">
            <v>0</v>
          </cell>
          <cell r="CK90">
            <v>0</v>
          </cell>
        </row>
        <row r="91">
          <cell r="J91">
            <v>10236636</v>
          </cell>
          <cell r="K91">
            <v>2</v>
          </cell>
          <cell r="L91">
            <v>73</v>
          </cell>
          <cell r="M91" t="str">
            <v>中肝占位:结肠癌肝转移  肺部感染  结肠癌术后  肝囊肿  右肾上腺结节  左肾囊肿  子宫肌瘤?  十二指肠憩室                          ,肝占位性病变</v>
          </cell>
          <cell r="N91">
            <v>4.5</v>
          </cell>
          <cell r="O91">
            <v>156</v>
          </cell>
          <cell r="P91">
            <v>47.5</v>
          </cell>
          <cell r="Q91">
            <v>1</v>
          </cell>
          <cell r="R91">
            <v>0</v>
          </cell>
          <cell r="S91">
            <v>0</v>
          </cell>
          <cell r="T91">
            <v>0</v>
          </cell>
          <cell r="U91">
            <v>0</v>
          </cell>
          <cell r="V91">
            <v>0</v>
          </cell>
          <cell r="W91">
            <v>0</v>
          </cell>
          <cell r="X91">
            <v>0</v>
          </cell>
          <cell r="Y91">
            <v>138</v>
          </cell>
          <cell r="Z91">
            <v>97</v>
          </cell>
          <cell r="AA91">
            <v>0.44</v>
          </cell>
          <cell r="AB91">
            <v>0.3</v>
          </cell>
          <cell r="AC91">
            <v>88</v>
          </cell>
          <cell r="AD91">
            <v>93</v>
          </cell>
          <cell r="AF91">
            <v>85</v>
          </cell>
          <cell r="AG91">
            <v>28.5</v>
          </cell>
          <cell r="AH91">
            <v>27.9</v>
          </cell>
          <cell r="AJ91">
            <v>3.8</v>
          </cell>
          <cell r="AK91">
            <v>0.99</v>
          </cell>
          <cell r="AL91">
            <v>1.1499999999999999</v>
          </cell>
          <cell r="AN91">
            <v>1.1000000000000001</v>
          </cell>
          <cell r="AO91">
            <v>15.2</v>
          </cell>
          <cell r="AP91">
            <v>15.5</v>
          </cell>
          <cell r="AQ91">
            <v>36.4</v>
          </cell>
          <cell r="AS91">
            <v>41</v>
          </cell>
          <cell r="AT91">
            <v>25.7</v>
          </cell>
          <cell r="AV91">
            <v>35</v>
          </cell>
          <cell r="AW91">
            <v>34</v>
          </cell>
          <cell r="AX91">
            <v>43</v>
          </cell>
          <cell r="AZ91">
            <v>24</v>
          </cell>
          <cell r="BA91">
            <v>24</v>
          </cell>
          <cell r="BB91">
            <v>49</v>
          </cell>
          <cell r="BD91">
            <v>24</v>
          </cell>
          <cell r="BE91">
            <v>12.24</v>
          </cell>
          <cell r="BF91">
            <v>99.53</v>
          </cell>
          <cell r="BH91">
            <v>13.4</v>
          </cell>
          <cell r="BI91">
            <v>74</v>
          </cell>
          <cell r="BJ91">
            <v>79</v>
          </cell>
          <cell r="BL91">
            <v>72</v>
          </cell>
          <cell r="BM91">
            <v>5.7</v>
          </cell>
          <cell r="BN91">
            <v>4.5</v>
          </cell>
          <cell r="BP91">
            <v>5.2</v>
          </cell>
          <cell r="BQ91">
            <v>2</v>
          </cell>
          <cell r="BR91">
            <v>3</v>
          </cell>
          <cell r="BS91">
            <v>0</v>
          </cell>
          <cell r="BT91">
            <v>1.5</v>
          </cell>
          <cell r="BU91">
            <v>0</v>
          </cell>
          <cell r="BV91">
            <v>0</v>
          </cell>
          <cell r="BW91">
            <v>2000</v>
          </cell>
          <cell r="BX91">
            <v>1500</v>
          </cell>
          <cell r="BY91">
            <v>800</v>
          </cell>
          <cell r="BZ91">
            <v>0</v>
          </cell>
          <cell r="CC91">
            <v>8.15</v>
          </cell>
          <cell r="CD91">
            <v>8</v>
          </cell>
          <cell r="CE91">
            <v>15</v>
          </cell>
          <cell r="CF91">
            <v>495</v>
          </cell>
          <cell r="CI91">
            <v>0</v>
          </cell>
          <cell r="CJ91">
            <v>0</v>
          </cell>
          <cell r="CK91">
            <v>0</v>
          </cell>
        </row>
        <row r="92">
          <cell r="J92">
            <v>20409209</v>
          </cell>
          <cell r="K92">
            <v>1</v>
          </cell>
          <cell r="L92">
            <v>56</v>
          </cell>
          <cell r="M92" t="str">
            <v>肝内胆管结石术后胆漏  肝内胆管结石术后切口感染  肺部感染                                    ,肝胆管结石,胆漏,手术后切口感染</v>
          </cell>
          <cell r="N92" t="str">
            <v>/</v>
          </cell>
          <cell r="O92">
            <v>173</v>
          </cell>
          <cell r="P92">
            <v>65</v>
          </cell>
          <cell r="Q92">
            <v>0</v>
          </cell>
          <cell r="R92">
            <v>0</v>
          </cell>
          <cell r="S92">
            <v>0</v>
          </cell>
          <cell r="T92">
            <v>0</v>
          </cell>
          <cell r="U92">
            <v>0</v>
          </cell>
          <cell r="V92">
            <v>0</v>
          </cell>
          <cell r="W92">
            <v>0</v>
          </cell>
          <cell r="X92">
            <v>0</v>
          </cell>
          <cell r="Y92">
            <v>129</v>
          </cell>
          <cell r="Z92">
            <v>19</v>
          </cell>
          <cell r="AA92">
            <v>0.4</v>
          </cell>
          <cell r="AB92">
            <v>0.32</v>
          </cell>
          <cell r="AC92">
            <v>354</v>
          </cell>
          <cell r="AD92">
            <v>255</v>
          </cell>
          <cell r="AF92">
            <v>161</v>
          </cell>
          <cell r="AG92">
            <v>27.9</v>
          </cell>
          <cell r="AH92">
            <v>41.8</v>
          </cell>
          <cell r="AK92">
            <v>0.91</v>
          </cell>
          <cell r="AL92">
            <v>1.3</v>
          </cell>
          <cell r="AO92">
            <v>233.4</v>
          </cell>
          <cell r="AP92">
            <v>214.5</v>
          </cell>
          <cell r="AR92">
            <v>232.2</v>
          </cell>
          <cell r="AS92">
            <v>42.4</v>
          </cell>
          <cell r="AT92">
            <v>23.8</v>
          </cell>
          <cell r="AV92">
            <v>32</v>
          </cell>
          <cell r="AW92">
            <v>41</v>
          </cell>
          <cell r="AX92">
            <v>259</v>
          </cell>
          <cell r="AZ92">
            <v>174</v>
          </cell>
          <cell r="BA92">
            <v>39</v>
          </cell>
          <cell r="BB92">
            <v>34</v>
          </cell>
          <cell r="BD92">
            <v>126</v>
          </cell>
          <cell r="BE92">
            <v>11.82</v>
          </cell>
          <cell r="BF92">
            <v>13.3</v>
          </cell>
          <cell r="BH92">
            <v>13.65</v>
          </cell>
          <cell r="BI92">
            <v>71</v>
          </cell>
          <cell r="BJ92">
            <v>69</v>
          </cell>
          <cell r="BL92">
            <v>68</v>
          </cell>
          <cell r="BM92">
            <v>3.3</v>
          </cell>
          <cell r="BN92">
            <v>3.7</v>
          </cell>
          <cell r="BP92">
            <v>8.4</v>
          </cell>
          <cell r="BQ92">
            <v>2</v>
          </cell>
          <cell r="BR92">
            <v>2</v>
          </cell>
          <cell r="BS92">
            <v>0</v>
          </cell>
          <cell r="BT92">
            <v>0</v>
          </cell>
          <cell r="BU92">
            <v>0</v>
          </cell>
          <cell r="BV92">
            <v>0</v>
          </cell>
          <cell r="BW92">
            <v>2400</v>
          </cell>
          <cell r="BX92">
            <v>1000</v>
          </cell>
          <cell r="BY92">
            <v>400</v>
          </cell>
          <cell r="BZ92">
            <v>0</v>
          </cell>
          <cell r="CC92">
            <v>3.15</v>
          </cell>
          <cell r="CD92">
            <v>3</v>
          </cell>
          <cell r="CE92">
            <v>15</v>
          </cell>
          <cell r="CF92">
            <v>195</v>
          </cell>
          <cell r="CI92">
            <v>0</v>
          </cell>
          <cell r="CJ92">
            <v>0</v>
          </cell>
          <cell r="CK92">
            <v>0</v>
          </cell>
        </row>
        <row r="93">
          <cell r="J93">
            <v>16111149</v>
          </cell>
          <cell r="K93">
            <v>1</v>
          </cell>
          <cell r="L93">
            <v>54</v>
          </cell>
          <cell r="M93" t="str">
            <v>直肠癌肝转移  肝脏肿瘤切除术后  低蛋白血症  中度贫血                                  ,肝占位性病变</v>
          </cell>
          <cell r="N93">
            <v>4</v>
          </cell>
          <cell r="O93">
            <v>168</v>
          </cell>
          <cell r="P93">
            <v>69</v>
          </cell>
          <cell r="Q93">
            <v>0</v>
          </cell>
          <cell r="R93">
            <v>0</v>
          </cell>
          <cell r="S93">
            <v>0</v>
          </cell>
          <cell r="T93">
            <v>0</v>
          </cell>
          <cell r="U93">
            <v>0</v>
          </cell>
          <cell r="V93">
            <v>0</v>
          </cell>
          <cell r="W93">
            <v>0</v>
          </cell>
          <cell r="X93">
            <v>0</v>
          </cell>
          <cell r="Y93">
            <v>12</v>
          </cell>
          <cell r="Z93">
            <v>93</v>
          </cell>
          <cell r="AA93">
            <v>0.33</v>
          </cell>
          <cell r="AB93">
            <v>0.28999999999999998</v>
          </cell>
          <cell r="AC93">
            <v>267</v>
          </cell>
          <cell r="AD93">
            <v>48</v>
          </cell>
          <cell r="AE93">
            <v>48</v>
          </cell>
          <cell r="AF93">
            <v>98</v>
          </cell>
          <cell r="AG93">
            <v>27.5</v>
          </cell>
          <cell r="AH93">
            <v>75.2</v>
          </cell>
          <cell r="AI93">
            <v>39.9</v>
          </cell>
          <cell r="AJ93">
            <v>37</v>
          </cell>
          <cell r="AK93">
            <v>1.1200000000000001</v>
          </cell>
          <cell r="AL93">
            <v>2.99</v>
          </cell>
          <cell r="AM93">
            <v>1.68</v>
          </cell>
          <cell r="AN93">
            <v>1.48</v>
          </cell>
          <cell r="AO93">
            <v>1.7</v>
          </cell>
          <cell r="AP93">
            <v>56.4</v>
          </cell>
          <cell r="AQ93">
            <v>17.600000000000001</v>
          </cell>
          <cell r="AR93">
            <v>93.7</v>
          </cell>
          <cell r="AS93">
            <v>36.5</v>
          </cell>
          <cell r="AT93">
            <v>3.5</v>
          </cell>
          <cell r="AU93">
            <v>35.1</v>
          </cell>
          <cell r="AV93">
            <v>39.200000000000003</v>
          </cell>
          <cell r="AW93">
            <v>8</v>
          </cell>
          <cell r="AX93">
            <v>353</v>
          </cell>
          <cell r="AY93">
            <v>37</v>
          </cell>
          <cell r="AZ93">
            <v>31</v>
          </cell>
          <cell r="BA93">
            <v>35</v>
          </cell>
          <cell r="BB93">
            <v>193</v>
          </cell>
          <cell r="BC93">
            <v>111</v>
          </cell>
          <cell r="BD93">
            <v>724</v>
          </cell>
          <cell r="BE93">
            <v>17.91</v>
          </cell>
          <cell r="BF93">
            <v>99.7</v>
          </cell>
          <cell r="BG93">
            <v>15.16</v>
          </cell>
          <cell r="BH93">
            <v>15.16</v>
          </cell>
          <cell r="BI93">
            <v>49</v>
          </cell>
          <cell r="BJ93">
            <v>62</v>
          </cell>
          <cell r="BK93">
            <v>53</v>
          </cell>
          <cell r="BL93">
            <v>53</v>
          </cell>
          <cell r="BM93">
            <v>2.9</v>
          </cell>
          <cell r="BN93">
            <v>2.7</v>
          </cell>
          <cell r="BO93">
            <v>4.3</v>
          </cell>
          <cell r="BP93">
            <v>4</v>
          </cell>
          <cell r="BQ93">
            <v>3</v>
          </cell>
          <cell r="BR93">
            <v>2</v>
          </cell>
          <cell r="BS93">
            <v>0</v>
          </cell>
          <cell r="BT93">
            <v>2</v>
          </cell>
          <cell r="BU93">
            <v>450</v>
          </cell>
          <cell r="BV93">
            <v>0</v>
          </cell>
          <cell r="BW93">
            <v>2500</v>
          </cell>
          <cell r="BX93">
            <v>2000</v>
          </cell>
          <cell r="BY93">
            <v>500</v>
          </cell>
          <cell r="BZ93">
            <v>0</v>
          </cell>
          <cell r="CC93">
            <v>6</v>
          </cell>
          <cell r="CD93">
            <v>6</v>
          </cell>
          <cell r="CE93">
            <v>0</v>
          </cell>
          <cell r="CF93">
            <v>360</v>
          </cell>
          <cell r="CI93">
            <v>0</v>
          </cell>
          <cell r="CJ93">
            <v>0</v>
          </cell>
          <cell r="CK93">
            <v>0</v>
          </cell>
        </row>
        <row r="94">
          <cell r="J94">
            <v>20389015</v>
          </cell>
          <cell r="K94">
            <v>1</v>
          </cell>
          <cell r="L94">
            <v>56</v>
          </cell>
          <cell r="M94" t="str">
            <v>右肝占位性病变：胆管细胞癌？不典型HCC？  慢性乙型病毒性肝炎,  肝硬化  慢性胆囊炎急性发作  双肾囊肿  右侧多支肋骨骨折  右侧血性胸腔积液                            ,肝恶性肿瘤</v>
          </cell>
          <cell r="N94">
            <v>6</v>
          </cell>
          <cell r="O94">
            <v>175</v>
          </cell>
          <cell r="P94">
            <v>74</v>
          </cell>
          <cell r="Q94">
            <v>0</v>
          </cell>
          <cell r="R94">
            <v>0</v>
          </cell>
          <cell r="S94">
            <v>0</v>
          </cell>
          <cell r="T94">
            <v>0</v>
          </cell>
          <cell r="U94">
            <v>0</v>
          </cell>
          <cell r="V94">
            <v>1</v>
          </cell>
          <cell r="W94">
            <v>0</v>
          </cell>
          <cell r="X94">
            <v>1</v>
          </cell>
          <cell r="Y94">
            <v>18</v>
          </cell>
          <cell r="Z94">
            <v>89</v>
          </cell>
          <cell r="AA94">
            <v>0.33</v>
          </cell>
          <cell r="AB94">
            <v>0.28000000000000003</v>
          </cell>
          <cell r="AC94">
            <v>261</v>
          </cell>
          <cell r="AD94">
            <v>168</v>
          </cell>
          <cell r="AF94">
            <v>144</v>
          </cell>
          <cell r="AG94">
            <v>22.7</v>
          </cell>
          <cell r="AK94">
            <v>1.4</v>
          </cell>
          <cell r="AO94">
            <v>62.5</v>
          </cell>
          <cell r="AP94">
            <v>53.8</v>
          </cell>
          <cell r="AR94">
            <v>55.4</v>
          </cell>
          <cell r="AS94">
            <v>32.5</v>
          </cell>
          <cell r="AT94">
            <v>37.9</v>
          </cell>
          <cell r="AV94">
            <v>24.7</v>
          </cell>
          <cell r="AW94">
            <v>81</v>
          </cell>
          <cell r="AX94">
            <v>72</v>
          </cell>
          <cell r="AZ94">
            <v>133</v>
          </cell>
          <cell r="BA94">
            <v>79</v>
          </cell>
          <cell r="BB94">
            <v>59</v>
          </cell>
          <cell r="BD94">
            <v>192</v>
          </cell>
          <cell r="BE94">
            <v>9.5299999999999994</v>
          </cell>
          <cell r="BF94">
            <v>85.17</v>
          </cell>
          <cell r="BH94">
            <v>87.16</v>
          </cell>
          <cell r="BI94">
            <v>49</v>
          </cell>
          <cell r="BJ94">
            <v>59</v>
          </cell>
          <cell r="BL94">
            <v>55</v>
          </cell>
          <cell r="BM94">
            <v>2.9</v>
          </cell>
          <cell r="BN94">
            <v>2.9</v>
          </cell>
          <cell r="BP94">
            <v>4.5999999999999996</v>
          </cell>
          <cell r="BQ94">
            <v>2</v>
          </cell>
          <cell r="BR94">
            <v>2</v>
          </cell>
          <cell r="BS94">
            <v>0</v>
          </cell>
          <cell r="BT94">
            <v>0</v>
          </cell>
          <cell r="BU94">
            <v>0</v>
          </cell>
          <cell r="BV94">
            <v>0</v>
          </cell>
          <cell r="BW94">
            <v>2200</v>
          </cell>
          <cell r="BX94">
            <v>2000</v>
          </cell>
          <cell r="BY94">
            <v>600</v>
          </cell>
          <cell r="BZ94">
            <v>0</v>
          </cell>
          <cell r="CC94">
            <v>5.15</v>
          </cell>
          <cell r="CD94">
            <v>5</v>
          </cell>
          <cell r="CE94">
            <v>15</v>
          </cell>
          <cell r="CF94">
            <v>315</v>
          </cell>
          <cell r="CI94">
            <v>0</v>
          </cell>
          <cell r="CJ94">
            <v>0</v>
          </cell>
          <cell r="CK94">
            <v>0</v>
          </cell>
        </row>
        <row r="95">
          <cell r="J95">
            <v>20387371</v>
          </cell>
          <cell r="K95">
            <v>1</v>
          </cell>
          <cell r="L95">
            <v>64</v>
          </cell>
          <cell r="M95" t="str">
            <v>乙状结肠腺癌伴肝转移  胃高风险间质瘤  双肺感染  右侧胸腔积液伴感染  腹腔感染                                ,肝占位性病变</v>
          </cell>
          <cell r="N95">
            <v>2</v>
          </cell>
          <cell r="O95">
            <v>168</v>
          </cell>
          <cell r="P95">
            <v>67</v>
          </cell>
          <cell r="Q95">
            <v>0</v>
          </cell>
          <cell r="R95">
            <v>0</v>
          </cell>
          <cell r="S95">
            <v>0</v>
          </cell>
          <cell r="T95">
            <v>0</v>
          </cell>
          <cell r="U95">
            <v>0</v>
          </cell>
          <cell r="V95">
            <v>1</v>
          </cell>
          <cell r="W95">
            <v>0</v>
          </cell>
          <cell r="X95">
            <v>0</v>
          </cell>
          <cell r="Y95">
            <v>122</v>
          </cell>
          <cell r="Z95">
            <v>14</v>
          </cell>
          <cell r="AA95">
            <v>0.38</v>
          </cell>
          <cell r="AB95">
            <v>0.31</v>
          </cell>
          <cell r="AC95">
            <v>358</v>
          </cell>
          <cell r="AD95">
            <v>172</v>
          </cell>
          <cell r="AE95">
            <v>149</v>
          </cell>
          <cell r="AF95">
            <v>157</v>
          </cell>
          <cell r="AG95">
            <v>24.5</v>
          </cell>
          <cell r="AH95">
            <v>24.2</v>
          </cell>
          <cell r="AI95">
            <v>26.9</v>
          </cell>
          <cell r="AJ95">
            <v>24.6</v>
          </cell>
          <cell r="AK95">
            <v>0.94</v>
          </cell>
          <cell r="AL95">
            <v>1.1000000000000001</v>
          </cell>
          <cell r="AM95">
            <v>1.1200000000000001</v>
          </cell>
          <cell r="AN95">
            <v>1</v>
          </cell>
          <cell r="AO95">
            <v>19</v>
          </cell>
          <cell r="AP95">
            <v>37.799999999999997</v>
          </cell>
          <cell r="AQ95">
            <v>33.4</v>
          </cell>
          <cell r="AR95">
            <v>29.9</v>
          </cell>
          <cell r="AS95">
            <v>44.7</v>
          </cell>
          <cell r="AT95">
            <v>32.799999999999997</v>
          </cell>
          <cell r="AU95">
            <v>29.7</v>
          </cell>
          <cell r="AV95">
            <v>39.700000000000003</v>
          </cell>
          <cell r="AW95">
            <v>24</v>
          </cell>
          <cell r="AX95">
            <v>143</v>
          </cell>
          <cell r="AY95">
            <v>138</v>
          </cell>
          <cell r="AZ95">
            <v>99</v>
          </cell>
          <cell r="BA95">
            <v>27</v>
          </cell>
          <cell r="BB95">
            <v>176</v>
          </cell>
          <cell r="BC95">
            <v>128</v>
          </cell>
          <cell r="BD95">
            <v>67</v>
          </cell>
          <cell r="BE95">
            <v>96.94</v>
          </cell>
          <cell r="BF95">
            <v>11.62</v>
          </cell>
          <cell r="BG95">
            <v>1.41</v>
          </cell>
          <cell r="BH95">
            <v>98.16</v>
          </cell>
          <cell r="BI95">
            <v>62</v>
          </cell>
          <cell r="BJ95">
            <v>54</v>
          </cell>
          <cell r="BK95">
            <v>56</v>
          </cell>
          <cell r="BL95">
            <v>6</v>
          </cell>
          <cell r="BM95">
            <v>5.3</v>
          </cell>
          <cell r="BN95">
            <v>2.4</v>
          </cell>
          <cell r="BO95">
            <v>3.6</v>
          </cell>
          <cell r="BP95">
            <v>4.3</v>
          </cell>
          <cell r="BQ95">
            <v>2</v>
          </cell>
          <cell r="BR95">
            <v>2</v>
          </cell>
          <cell r="BS95">
            <v>0</v>
          </cell>
          <cell r="BT95">
            <v>0</v>
          </cell>
          <cell r="BU95">
            <v>0</v>
          </cell>
          <cell r="BV95">
            <v>0</v>
          </cell>
          <cell r="BW95">
            <v>1500</v>
          </cell>
          <cell r="BX95">
            <v>1000</v>
          </cell>
          <cell r="BY95">
            <v>300</v>
          </cell>
          <cell r="BZ95">
            <v>0</v>
          </cell>
          <cell r="CC95">
            <v>5.55</v>
          </cell>
          <cell r="CD95">
            <v>5</v>
          </cell>
          <cell r="CE95">
            <v>55</v>
          </cell>
          <cell r="CF95">
            <v>355</v>
          </cell>
          <cell r="CI95">
            <v>0</v>
          </cell>
          <cell r="CJ95">
            <v>0</v>
          </cell>
          <cell r="CK95">
            <v>0</v>
          </cell>
        </row>
        <row r="96">
          <cell r="J96">
            <v>19503168</v>
          </cell>
          <cell r="K96">
            <v>1</v>
          </cell>
          <cell r="L96">
            <v>53</v>
          </cell>
          <cell r="M96" t="str">
            <v>肝细胞癌（中国肝癌分期I期，BCLC分期stageA）  慢性活动性乙型病毒性肝炎（复治）  乙肝后肝硬化  肝癌肝切除术  肠粘连                                ,肝细胞癌,乙型病毒性肝炎,肝硬化,肝恶性肿瘤个人史,肝细胞癌</v>
          </cell>
          <cell r="N96">
            <v>3</v>
          </cell>
          <cell r="O96">
            <v>160</v>
          </cell>
          <cell r="P96">
            <v>58</v>
          </cell>
          <cell r="Q96">
            <v>0</v>
          </cell>
          <cell r="R96">
            <v>0</v>
          </cell>
          <cell r="S96">
            <v>0</v>
          </cell>
          <cell r="T96">
            <v>0</v>
          </cell>
          <cell r="U96">
            <v>0</v>
          </cell>
          <cell r="V96">
            <v>1</v>
          </cell>
          <cell r="W96">
            <v>0</v>
          </cell>
          <cell r="X96">
            <v>1</v>
          </cell>
          <cell r="Y96">
            <v>12</v>
          </cell>
          <cell r="Z96">
            <v>11</v>
          </cell>
          <cell r="AA96">
            <v>0.37</v>
          </cell>
          <cell r="AB96">
            <v>0.34</v>
          </cell>
          <cell r="AC96">
            <v>272</v>
          </cell>
          <cell r="AD96">
            <v>22</v>
          </cell>
          <cell r="AG96">
            <v>24.8</v>
          </cell>
          <cell r="AK96">
            <v>0.99</v>
          </cell>
          <cell r="AO96">
            <v>11</v>
          </cell>
          <cell r="AP96">
            <v>21.2</v>
          </cell>
          <cell r="AQ96">
            <v>24.1</v>
          </cell>
          <cell r="AS96">
            <v>43.9</v>
          </cell>
          <cell r="AT96">
            <v>3.9</v>
          </cell>
          <cell r="AU96">
            <v>38.799999999999997</v>
          </cell>
          <cell r="AW96">
            <v>3</v>
          </cell>
          <cell r="AX96">
            <v>118</v>
          </cell>
          <cell r="AY96">
            <v>59</v>
          </cell>
          <cell r="BA96">
            <v>26</v>
          </cell>
          <cell r="BB96">
            <v>142</v>
          </cell>
          <cell r="BC96">
            <v>43</v>
          </cell>
          <cell r="BE96">
            <v>8.19</v>
          </cell>
          <cell r="BF96">
            <v>72.790000000000006</v>
          </cell>
          <cell r="BG96">
            <v>84.46</v>
          </cell>
          <cell r="BI96">
            <v>84</v>
          </cell>
          <cell r="BJ96">
            <v>91</v>
          </cell>
          <cell r="BK96">
            <v>8</v>
          </cell>
          <cell r="BM96">
            <v>5.5</v>
          </cell>
          <cell r="BN96">
            <v>7.7</v>
          </cell>
          <cell r="BO96">
            <v>6.1</v>
          </cell>
          <cell r="BQ96">
            <v>2</v>
          </cell>
          <cell r="BR96">
            <v>2</v>
          </cell>
          <cell r="BS96">
            <v>0</v>
          </cell>
          <cell r="BT96">
            <v>0</v>
          </cell>
          <cell r="BU96">
            <v>0</v>
          </cell>
          <cell r="BV96">
            <v>0</v>
          </cell>
          <cell r="BW96">
            <v>1800</v>
          </cell>
          <cell r="BX96">
            <v>500</v>
          </cell>
          <cell r="BY96">
            <v>200</v>
          </cell>
          <cell r="BZ96">
            <v>0</v>
          </cell>
          <cell r="CC96">
            <v>2.1</v>
          </cell>
          <cell r="CD96">
            <v>2</v>
          </cell>
          <cell r="CE96">
            <v>10</v>
          </cell>
          <cell r="CF96">
            <v>130</v>
          </cell>
          <cell r="CI96">
            <v>0</v>
          </cell>
          <cell r="CJ96">
            <v>0</v>
          </cell>
          <cell r="CK96">
            <v>0</v>
          </cell>
        </row>
        <row r="97">
          <cell r="J97">
            <v>18583467</v>
          </cell>
          <cell r="K97">
            <v>1</v>
          </cell>
          <cell r="L97">
            <v>53</v>
          </cell>
          <cell r="M97" t="str">
            <v>左半结肠癌根治术后肝脏转移术后（Ⅳ期）  双肺小结节：转移？  中下腹切口疝修补术后  化疗后骨髓抑制（血小板II度降低）  高脂血症                                ,结肠恶性肿瘤</v>
          </cell>
          <cell r="N97" t="str">
            <v>/</v>
          </cell>
          <cell r="O97">
            <v>160</v>
          </cell>
          <cell r="P97">
            <v>61</v>
          </cell>
          <cell r="Q97">
            <v>0</v>
          </cell>
          <cell r="R97">
            <v>0</v>
          </cell>
          <cell r="S97">
            <v>0</v>
          </cell>
          <cell r="T97">
            <v>0</v>
          </cell>
          <cell r="U97">
            <v>0</v>
          </cell>
          <cell r="V97">
            <v>0</v>
          </cell>
          <cell r="W97">
            <v>0</v>
          </cell>
          <cell r="X97">
            <v>0</v>
          </cell>
          <cell r="Y97">
            <v>15</v>
          </cell>
          <cell r="Z97">
            <v>122</v>
          </cell>
          <cell r="AA97">
            <v>0.47</v>
          </cell>
          <cell r="AB97">
            <v>0.39</v>
          </cell>
          <cell r="AC97">
            <v>172</v>
          </cell>
          <cell r="AD97">
            <v>149</v>
          </cell>
          <cell r="AE97">
            <v>16</v>
          </cell>
          <cell r="AF97">
            <v>89</v>
          </cell>
          <cell r="AG97">
            <v>31.6</v>
          </cell>
          <cell r="AH97">
            <v>36.299999999999997</v>
          </cell>
          <cell r="AI97">
            <v>4.7</v>
          </cell>
          <cell r="AJ97">
            <v>36</v>
          </cell>
          <cell r="AK97">
            <v>1.8</v>
          </cell>
          <cell r="AL97">
            <v>1.47</v>
          </cell>
          <cell r="AM97">
            <v>1.3</v>
          </cell>
          <cell r="AN97">
            <v>1.1200000000000001</v>
          </cell>
          <cell r="AO97">
            <v>14.9</v>
          </cell>
          <cell r="AP97">
            <v>27.5</v>
          </cell>
          <cell r="AQ97">
            <v>18.2</v>
          </cell>
          <cell r="AR97">
            <v>14.7</v>
          </cell>
          <cell r="AS97">
            <v>42.8</v>
          </cell>
          <cell r="AT97">
            <v>3.4</v>
          </cell>
          <cell r="AU97">
            <v>32.4</v>
          </cell>
          <cell r="AV97">
            <v>37.799999999999997</v>
          </cell>
          <cell r="AW97">
            <v>134</v>
          </cell>
          <cell r="AX97">
            <v>359</v>
          </cell>
          <cell r="AY97">
            <v>247</v>
          </cell>
          <cell r="AZ97">
            <v>154</v>
          </cell>
          <cell r="BA97">
            <v>53</v>
          </cell>
          <cell r="BB97">
            <v>276</v>
          </cell>
          <cell r="BC97">
            <v>13</v>
          </cell>
          <cell r="BD97">
            <v>41</v>
          </cell>
          <cell r="BE97">
            <v>124.68</v>
          </cell>
          <cell r="BF97">
            <v>119.26</v>
          </cell>
          <cell r="BG97">
            <v>128.54</v>
          </cell>
          <cell r="BH97">
            <v>13.2</v>
          </cell>
          <cell r="BI97">
            <v>7</v>
          </cell>
          <cell r="BJ97">
            <v>78</v>
          </cell>
          <cell r="BK97">
            <v>65</v>
          </cell>
          <cell r="BL97">
            <v>63</v>
          </cell>
          <cell r="BM97">
            <v>5.5</v>
          </cell>
          <cell r="BN97">
            <v>3.3</v>
          </cell>
          <cell r="BO97">
            <v>3.6</v>
          </cell>
          <cell r="BP97">
            <v>3.2</v>
          </cell>
          <cell r="BQ97">
            <v>2</v>
          </cell>
          <cell r="BR97">
            <v>2</v>
          </cell>
          <cell r="BS97">
            <v>0</v>
          </cell>
          <cell r="BT97">
            <v>0</v>
          </cell>
          <cell r="BU97">
            <v>0</v>
          </cell>
          <cell r="BV97">
            <v>0</v>
          </cell>
          <cell r="BW97">
            <v>1700</v>
          </cell>
          <cell r="BX97">
            <v>1000</v>
          </cell>
          <cell r="BY97">
            <v>300</v>
          </cell>
          <cell r="BZ97">
            <v>0</v>
          </cell>
          <cell r="CC97">
            <v>4.25</v>
          </cell>
          <cell r="CD97">
            <v>4</v>
          </cell>
          <cell r="CE97">
            <v>25</v>
          </cell>
          <cell r="CF97">
            <v>265</v>
          </cell>
          <cell r="CI97">
            <v>0</v>
          </cell>
          <cell r="CJ97">
            <v>0</v>
          </cell>
          <cell r="CK97">
            <v>0</v>
          </cell>
        </row>
        <row r="98">
          <cell r="J98">
            <v>19324158</v>
          </cell>
          <cell r="K98">
            <v>1</v>
          </cell>
          <cell r="L98">
            <v>72</v>
          </cell>
          <cell r="M98" t="str">
            <v>肝细胞癌  肝囊肿  肾囊肿  慢性乙型病毒性肝炎（复治）  高血压  梅毒                              ,肝占位性病变,肝细胞癌,肝囊肿,单纯性肾囊肿,慢性乙型病毒性肝炎，不伴有δ因子,高血压1级,梅毒个人史</v>
          </cell>
          <cell r="N98">
            <v>4</v>
          </cell>
          <cell r="O98">
            <v>162</v>
          </cell>
          <cell r="P98">
            <v>63</v>
          </cell>
          <cell r="Q98">
            <v>1</v>
          </cell>
          <cell r="R98">
            <v>0</v>
          </cell>
          <cell r="S98">
            <v>0</v>
          </cell>
          <cell r="T98">
            <v>0</v>
          </cell>
          <cell r="U98">
            <v>0</v>
          </cell>
          <cell r="V98">
            <v>1</v>
          </cell>
          <cell r="W98">
            <v>0</v>
          </cell>
          <cell r="X98">
            <v>0</v>
          </cell>
          <cell r="Y98">
            <v>142</v>
          </cell>
          <cell r="Z98">
            <v>126</v>
          </cell>
          <cell r="AA98">
            <v>0.45</v>
          </cell>
          <cell r="AB98">
            <v>0.4</v>
          </cell>
          <cell r="AC98">
            <v>145</v>
          </cell>
          <cell r="AD98">
            <v>135</v>
          </cell>
          <cell r="AF98">
            <v>138</v>
          </cell>
          <cell r="AG98">
            <v>27.9</v>
          </cell>
          <cell r="AH98">
            <v>27</v>
          </cell>
          <cell r="AJ98">
            <v>3.3</v>
          </cell>
          <cell r="AK98">
            <v>1.7</v>
          </cell>
          <cell r="AL98">
            <v>1.9</v>
          </cell>
          <cell r="AN98">
            <v>1.8</v>
          </cell>
          <cell r="AO98">
            <v>15.9</v>
          </cell>
          <cell r="AP98">
            <v>17.2</v>
          </cell>
          <cell r="AR98">
            <v>35.299999999999997</v>
          </cell>
          <cell r="AS98">
            <v>41.2</v>
          </cell>
          <cell r="AT98">
            <v>29.2</v>
          </cell>
          <cell r="AV98">
            <v>39</v>
          </cell>
          <cell r="AW98">
            <v>17</v>
          </cell>
          <cell r="AX98">
            <v>168</v>
          </cell>
          <cell r="AZ98">
            <v>283</v>
          </cell>
          <cell r="BA98">
            <v>23</v>
          </cell>
          <cell r="BB98">
            <v>153</v>
          </cell>
          <cell r="BD98">
            <v>117</v>
          </cell>
          <cell r="BE98">
            <v>95.18</v>
          </cell>
          <cell r="BF98">
            <v>97.62</v>
          </cell>
          <cell r="BH98">
            <v>95.77</v>
          </cell>
          <cell r="BI98">
            <v>67</v>
          </cell>
          <cell r="BJ98">
            <v>63</v>
          </cell>
          <cell r="BL98">
            <v>66</v>
          </cell>
          <cell r="BM98">
            <v>4.7</v>
          </cell>
          <cell r="BN98">
            <v>3</v>
          </cell>
          <cell r="BP98">
            <v>3.2</v>
          </cell>
          <cell r="BQ98">
            <v>2</v>
          </cell>
          <cell r="BR98">
            <v>2</v>
          </cell>
          <cell r="BS98">
            <v>0</v>
          </cell>
          <cell r="BT98">
            <v>0</v>
          </cell>
          <cell r="BU98">
            <v>0</v>
          </cell>
          <cell r="BV98">
            <v>0</v>
          </cell>
          <cell r="BW98">
            <v>1900</v>
          </cell>
          <cell r="BX98">
            <v>1500</v>
          </cell>
          <cell r="BZ98">
            <v>0</v>
          </cell>
          <cell r="CC98">
            <v>3.45</v>
          </cell>
          <cell r="CD98">
            <v>3</v>
          </cell>
          <cell r="CE98">
            <v>45</v>
          </cell>
          <cell r="CF98">
            <v>225</v>
          </cell>
          <cell r="CI98">
            <v>0</v>
          </cell>
          <cell r="CJ98">
            <v>0</v>
          </cell>
          <cell r="CK98">
            <v>0</v>
          </cell>
        </row>
        <row r="99">
          <cell r="J99">
            <v>5301557</v>
          </cell>
          <cell r="K99">
            <v>1</v>
          </cell>
          <cell r="L99">
            <v>32</v>
          </cell>
          <cell r="M99" t="str">
            <v>直肠中-高分化腺癌术后（pT4aN2bM0，IIIC期神经受侵MSS）肝转移（IV期）  右肝肿瘤射频消融术术后  乙肝小三阳                                    ,直肠恶性肿瘤</v>
          </cell>
          <cell r="N99">
            <v>1</v>
          </cell>
          <cell r="O99">
            <v>160</v>
          </cell>
          <cell r="P99">
            <v>59.5</v>
          </cell>
          <cell r="Q99">
            <v>0</v>
          </cell>
          <cell r="R99">
            <v>0</v>
          </cell>
          <cell r="S99">
            <v>0</v>
          </cell>
          <cell r="T99">
            <v>0</v>
          </cell>
          <cell r="U99">
            <v>0</v>
          </cell>
          <cell r="V99">
            <v>1</v>
          </cell>
          <cell r="W99">
            <v>0</v>
          </cell>
          <cell r="X99">
            <v>0</v>
          </cell>
          <cell r="Y99">
            <v>127</v>
          </cell>
          <cell r="Z99">
            <v>112</v>
          </cell>
          <cell r="AA99">
            <v>0.4</v>
          </cell>
          <cell r="AB99">
            <v>0.35</v>
          </cell>
          <cell r="AC99">
            <v>135</v>
          </cell>
          <cell r="AD99">
            <v>89</v>
          </cell>
          <cell r="AF99">
            <v>75</v>
          </cell>
          <cell r="AG99">
            <v>25.2</v>
          </cell>
          <cell r="AH99">
            <v>3.2</v>
          </cell>
          <cell r="AJ99">
            <v>22.8</v>
          </cell>
          <cell r="AK99">
            <v>0.98</v>
          </cell>
          <cell r="AL99">
            <v>1</v>
          </cell>
          <cell r="AN99">
            <v>0.97</v>
          </cell>
          <cell r="AO99">
            <v>8.8000000000000007</v>
          </cell>
          <cell r="AP99">
            <v>14.6</v>
          </cell>
          <cell r="AR99">
            <v>21.1</v>
          </cell>
          <cell r="AS99">
            <v>41.7</v>
          </cell>
          <cell r="AT99">
            <v>34.1</v>
          </cell>
          <cell r="AV99">
            <v>32</v>
          </cell>
          <cell r="AW99">
            <v>18</v>
          </cell>
          <cell r="AX99">
            <v>494</v>
          </cell>
          <cell r="AZ99">
            <v>341</v>
          </cell>
          <cell r="BA99">
            <v>22</v>
          </cell>
          <cell r="BB99">
            <v>524</v>
          </cell>
          <cell r="BD99">
            <v>14</v>
          </cell>
          <cell r="BE99">
            <v>6.88</v>
          </cell>
          <cell r="BF99">
            <v>84.29</v>
          </cell>
          <cell r="BH99">
            <v>8.1</v>
          </cell>
          <cell r="BI99">
            <v>89</v>
          </cell>
          <cell r="BJ99">
            <v>68</v>
          </cell>
          <cell r="BL99">
            <v>71</v>
          </cell>
          <cell r="BM99">
            <v>7.4</v>
          </cell>
          <cell r="BN99">
            <v>4.2</v>
          </cell>
          <cell r="BP99">
            <v>3.8</v>
          </cell>
          <cell r="BQ99">
            <v>2</v>
          </cell>
          <cell r="BR99">
            <v>2</v>
          </cell>
          <cell r="BS99">
            <v>0</v>
          </cell>
          <cell r="BT99">
            <v>0</v>
          </cell>
          <cell r="BU99">
            <v>0</v>
          </cell>
          <cell r="BV99">
            <v>0</v>
          </cell>
          <cell r="BW99">
            <v>2000</v>
          </cell>
          <cell r="BX99">
            <v>500</v>
          </cell>
          <cell r="BY99">
            <v>200</v>
          </cell>
          <cell r="BZ99">
            <v>0</v>
          </cell>
          <cell r="CC99">
            <v>6.3</v>
          </cell>
          <cell r="CD99">
            <v>6</v>
          </cell>
          <cell r="CE99">
            <v>30</v>
          </cell>
          <cell r="CF99">
            <v>390</v>
          </cell>
          <cell r="CI99">
            <v>0</v>
          </cell>
          <cell r="CJ99">
            <v>0</v>
          </cell>
          <cell r="CK99">
            <v>0</v>
          </cell>
        </row>
        <row r="100">
          <cell r="J100">
            <v>4033084</v>
          </cell>
          <cell r="K100">
            <v>1</v>
          </cell>
          <cell r="L100">
            <v>36</v>
          </cell>
          <cell r="M100" t="str">
            <v>肝多房棘球蚴感染  左半肝切除术后  肠粘连  肝囊肿                                  ,肝肿物</v>
          </cell>
          <cell r="N100">
            <v>14</v>
          </cell>
          <cell r="O100">
            <v>170</v>
          </cell>
          <cell r="P100">
            <v>50</v>
          </cell>
          <cell r="Q100">
            <v>0</v>
          </cell>
          <cell r="R100">
            <v>0</v>
          </cell>
          <cell r="S100">
            <v>0</v>
          </cell>
          <cell r="T100">
            <v>0</v>
          </cell>
          <cell r="U100">
            <v>0</v>
          </cell>
          <cell r="V100">
            <v>0</v>
          </cell>
          <cell r="W100">
            <v>0</v>
          </cell>
          <cell r="X100">
            <v>0</v>
          </cell>
          <cell r="Y100">
            <v>143</v>
          </cell>
          <cell r="Z100">
            <v>19</v>
          </cell>
          <cell r="AA100">
            <v>0.44</v>
          </cell>
          <cell r="AB100">
            <v>0.33</v>
          </cell>
          <cell r="AC100">
            <v>182</v>
          </cell>
          <cell r="AD100">
            <v>139</v>
          </cell>
          <cell r="AG100">
            <v>25.1</v>
          </cell>
          <cell r="AH100">
            <v>31.2</v>
          </cell>
          <cell r="AK100">
            <v>0.96</v>
          </cell>
          <cell r="AL100">
            <v>1.7</v>
          </cell>
          <cell r="AO100">
            <v>9.1</v>
          </cell>
          <cell r="AP100">
            <v>15.6</v>
          </cell>
          <cell r="AS100">
            <v>44.9</v>
          </cell>
          <cell r="AT100">
            <v>28.1</v>
          </cell>
          <cell r="AW100">
            <v>26</v>
          </cell>
          <cell r="AX100">
            <v>45</v>
          </cell>
          <cell r="BA100">
            <v>31</v>
          </cell>
          <cell r="BB100">
            <v>513</v>
          </cell>
          <cell r="BE100">
            <v>74.73</v>
          </cell>
          <cell r="BF100">
            <v>81.61</v>
          </cell>
          <cell r="BI100">
            <v>85</v>
          </cell>
          <cell r="BJ100">
            <v>78</v>
          </cell>
          <cell r="BM100">
            <v>5</v>
          </cell>
          <cell r="BN100">
            <v>5.0999999999999996</v>
          </cell>
          <cell r="BQ100">
            <v>2</v>
          </cell>
          <cell r="BR100">
            <v>3</v>
          </cell>
          <cell r="BS100">
            <v>0</v>
          </cell>
          <cell r="BT100">
            <v>2</v>
          </cell>
          <cell r="BU100">
            <v>450</v>
          </cell>
          <cell r="BV100">
            <v>0</v>
          </cell>
          <cell r="BW100">
            <v>4750</v>
          </cell>
          <cell r="BX100">
            <v>1500</v>
          </cell>
          <cell r="BZ100">
            <v>0.4</v>
          </cell>
          <cell r="CC100">
            <v>4.51</v>
          </cell>
          <cell r="CD100">
            <v>4</v>
          </cell>
          <cell r="CE100">
            <v>51</v>
          </cell>
          <cell r="CF100">
            <v>291</v>
          </cell>
          <cell r="CI100">
            <v>0</v>
          </cell>
          <cell r="CJ100">
            <v>0</v>
          </cell>
          <cell r="CK100">
            <v>0</v>
          </cell>
        </row>
        <row r="101">
          <cell r="J101">
            <v>19275316</v>
          </cell>
          <cell r="K101">
            <v>1</v>
          </cell>
          <cell r="L101">
            <v>53</v>
          </cell>
          <cell r="M101" t="str">
            <v>1.肝恶性肿瘤；2.直肠癌术后；3.膈肌占位性病变；4.肠粘连。</v>
          </cell>
          <cell r="N101">
            <v>3</v>
          </cell>
          <cell r="O101">
            <v>176</v>
          </cell>
          <cell r="P101">
            <v>71</v>
          </cell>
          <cell r="Q101">
            <v>0</v>
          </cell>
          <cell r="R101">
            <v>0</v>
          </cell>
          <cell r="S101">
            <v>0</v>
          </cell>
          <cell r="T101">
            <v>0</v>
          </cell>
          <cell r="U101">
            <v>0</v>
          </cell>
          <cell r="V101">
            <v>0</v>
          </cell>
          <cell r="W101">
            <v>0</v>
          </cell>
          <cell r="X101">
            <v>0</v>
          </cell>
          <cell r="Y101">
            <v>152</v>
          </cell>
          <cell r="Z101">
            <v>135</v>
          </cell>
          <cell r="AA101">
            <v>0.45</v>
          </cell>
          <cell r="AB101">
            <v>0.41</v>
          </cell>
          <cell r="AC101">
            <v>158</v>
          </cell>
          <cell r="AD101">
            <v>126</v>
          </cell>
          <cell r="AF101">
            <v>114</v>
          </cell>
          <cell r="AG101">
            <v>29.6</v>
          </cell>
          <cell r="AH101">
            <v>29.5</v>
          </cell>
          <cell r="AJ101">
            <v>29.7</v>
          </cell>
          <cell r="AK101">
            <v>1.5</v>
          </cell>
          <cell r="AL101">
            <v>1.19</v>
          </cell>
          <cell r="AN101">
            <v>1.1200000000000001</v>
          </cell>
          <cell r="AO101">
            <v>9.1</v>
          </cell>
          <cell r="AP101">
            <v>16.899999999999999</v>
          </cell>
          <cell r="AR101">
            <v>19</v>
          </cell>
          <cell r="AS101">
            <v>49.4</v>
          </cell>
          <cell r="AT101">
            <v>34.299999999999997</v>
          </cell>
          <cell r="AV101">
            <v>34.200000000000003</v>
          </cell>
          <cell r="AW101">
            <v>29</v>
          </cell>
          <cell r="AX101">
            <v>126</v>
          </cell>
          <cell r="AZ101">
            <v>14</v>
          </cell>
          <cell r="BA101">
            <v>28</v>
          </cell>
          <cell r="BB101">
            <v>119</v>
          </cell>
          <cell r="BD101">
            <v>8</v>
          </cell>
          <cell r="BE101">
            <v>82.2</v>
          </cell>
          <cell r="BF101">
            <v>95.85</v>
          </cell>
          <cell r="BH101">
            <v>19.87</v>
          </cell>
          <cell r="BI101">
            <v>91</v>
          </cell>
          <cell r="BJ101">
            <v>8</v>
          </cell>
          <cell r="BL101">
            <v>58</v>
          </cell>
          <cell r="BM101">
            <v>7.5</v>
          </cell>
          <cell r="BN101">
            <v>6</v>
          </cell>
          <cell r="BP101">
            <v>3.9</v>
          </cell>
          <cell r="BQ101">
            <v>2</v>
          </cell>
          <cell r="BR101">
            <v>2</v>
          </cell>
          <cell r="BS101">
            <v>0</v>
          </cell>
          <cell r="BT101">
            <v>0</v>
          </cell>
          <cell r="BU101">
            <v>0</v>
          </cell>
          <cell r="BV101">
            <v>0</v>
          </cell>
          <cell r="BW101">
            <v>1200</v>
          </cell>
          <cell r="BX101">
            <v>500</v>
          </cell>
          <cell r="BY101">
            <v>300</v>
          </cell>
          <cell r="BZ101">
            <v>0</v>
          </cell>
          <cell r="CC101">
            <v>1.1499999999999999</v>
          </cell>
          <cell r="CD101">
            <v>1</v>
          </cell>
          <cell r="CE101">
            <v>15</v>
          </cell>
          <cell r="CF101">
            <v>75</v>
          </cell>
          <cell r="CI101">
            <v>0</v>
          </cell>
          <cell r="CJ101">
            <v>0</v>
          </cell>
          <cell r="CK101">
            <v>0</v>
          </cell>
        </row>
        <row r="102">
          <cell r="J102">
            <v>19321411</v>
          </cell>
          <cell r="K102">
            <v>2</v>
          </cell>
          <cell r="L102">
            <v>57</v>
          </cell>
          <cell r="M102" t="str">
            <v>右肝腺癌分期肝切除术后  结肠癌  左肾结石伴囊肿                                    ,肝占位性病变</v>
          </cell>
          <cell r="N102" t="str">
            <v>/</v>
          </cell>
          <cell r="O102">
            <v>161</v>
          </cell>
          <cell r="P102">
            <v>55</v>
          </cell>
          <cell r="Q102">
            <v>0</v>
          </cell>
          <cell r="R102">
            <v>0</v>
          </cell>
          <cell r="S102">
            <v>0</v>
          </cell>
          <cell r="T102">
            <v>0</v>
          </cell>
          <cell r="U102">
            <v>0</v>
          </cell>
          <cell r="V102">
            <v>0</v>
          </cell>
          <cell r="W102">
            <v>0</v>
          </cell>
          <cell r="X102">
            <v>0</v>
          </cell>
          <cell r="Y102">
            <v>148</v>
          </cell>
          <cell r="Z102">
            <v>115</v>
          </cell>
          <cell r="AA102">
            <v>0.44</v>
          </cell>
          <cell r="AB102">
            <v>0.35</v>
          </cell>
          <cell r="AC102">
            <v>16</v>
          </cell>
          <cell r="AD102">
            <v>16</v>
          </cell>
          <cell r="AF102">
            <v>155</v>
          </cell>
          <cell r="AG102">
            <v>3.2</v>
          </cell>
          <cell r="AH102">
            <v>3.1</v>
          </cell>
          <cell r="AJ102">
            <v>33.1</v>
          </cell>
          <cell r="AK102">
            <v>1.1000000000000001</v>
          </cell>
          <cell r="AL102">
            <v>1.2</v>
          </cell>
          <cell r="AN102">
            <v>1.18</v>
          </cell>
          <cell r="AO102">
            <v>1.4</v>
          </cell>
          <cell r="AP102">
            <v>15.7</v>
          </cell>
          <cell r="AR102">
            <v>23.1</v>
          </cell>
          <cell r="AS102">
            <v>45.6</v>
          </cell>
          <cell r="AT102">
            <v>3.6</v>
          </cell>
          <cell r="AV102">
            <v>36.5</v>
          </cell>
          <cell r="AW102">
            <v>63</v>
          </cell>
          <cell r="AX102">
            <v>32</v>
          </cell>
          <cell r="AZ102">
            <v>344</v>
          </cell>
          <cell r="BA102">
            <v>4</v>
          </cell>
          <cell r="BB102">
            <v>268</v>
          </cell>
          <cell r="BD102">
            <v>91</v>
          </cell>
          <cell r="BE102">
            <v>99.56</v>
          </cell>
          <cell r="BF102">
            <v>97.45</v>
          </cell>
          <cell r="BH102">
            <v>1.67</v>
          </cell>
          <cell r="BI102">
            <v>75</v>
          </cell>
          <cell r="BJ102">
            <v>79</v>
          </cell>
          <cell r="BL102">
            <v>73</v>
          </cell>
          <cell r="BM102">
            <v>6</v>
          </cell>
          <cell r="BN102">
            <v>6.6</v>
          </cell>
          <cell r="BP102">
            <v>3.5</v>
          </cell>
          <cell r="BQ102">
            <v>2</v>
          </cell>
          <cell r="BR102">
            <v>2</v>
          </cell>
          <cell r="BS102">
            <v>0</v>
          </cell>
          <cell r="BT102">
            <v>0</v>
          </cell>
          <cell r="BU102">
            <v>0</v>
          </cell>
          <cell r="BV102">
            <v>0</v>
          </cell>
          <cell r="BW102">
            <v>1000</v>
          </cell>
          <cell r="BX102">
            <v>1000</v>
          </cell>
          <cell r="BY102">
            <v>250</v>
          </cell>
          <cell r="BZ102">
            <v>0</v>
          </cell>
          <cell r="CC102">
            <v>3.35</v>
          </cell>
          <cell r="CD102">
            <v>3</v>
          </cell>
          <cell r="CE102">
            <v>35</v>
          </cell>
          <cell r="CF102">
            <v>215</v>
          </cell>
          <cell r="CI102">
            <v>0</v>
          </cell>
          <cell r="CJ102">
            <v>0</v>
          </cell>
          <cell r="CK102">
            <v>0</v>
          </cell>
        </row>
        <row r="103">
          <cell r="J103">
            <v>20661321</v>
          </cell>
          <cell r="K103">
            <v>1</v>
          </cell>
          <cell r="L103">
            <v>63</v>
          </cell>
          <cell r="M103" t="str">
            <v>肝癌（中国肝癌分期Ia期BCLC分期stageA）  乙肝后肝硬化  慢性活动性乙型病毒性肝炎（复治）  肝囊肿  胆囊结石  败血症  胸腔积液  肺部感染                          ,肝肿瘤</v>
          </cell>
          <cell r="N103">
            <v>4</v>
          </cell>
          <cell r="O103">
            <v>155</v>
          </cell>
          <cell r="P103">
            <v>62</v>
          </cell>
          <cell r="Q103">
            <v>0</v>
          </cell>
          <cell r="R103">
            <v>0</v>
          </cell>
          <cell r="S103">
            <v>0</v>
          </cell>
          <cell r="T103">
            <v>0</v>
          </cell>
          <cell r="U103">
            <v>0</v>
          </cell>
          <cell r="V103">
            <v>1</v>
          </cell>
          <cell r="W103">
            <v>0</v>
          </cell>
          <cell r="X103">
            <v>1</v>
          </cell>
          <cell r="Y103">
            <v>177</v>
          </cell>
          <cell r="Z103">
            <v>172</v>
          </cell>
          <cell r="AA103">
            <v>0.55000000000000004</v>
          </cell>
          <cell r="AB103">
            <v>0.51</v>
          </cell>
          <cell r="AC103">
            <v>157</v>
          </cell>
          <cell r="AD103">
            <v>151</v>
          </cell>
          <cell r="AG103">
            <v>33.4</v>
          </cell>
          <cell r="AH103">
            <v>34.1</v>
          </cell>
          <cell r="AK103">
            <v>1.5</v>
          </cell>
          <cell r="AL103">
            <v>1.1499999999999999</v>
          </cell>
          <cell r="AO103">
            <v>13.4</v>
          </cell>
          <cell r="AP103">
            <v>24.1</v>
          </cell>
          <cell r="AS103">
            <v>42.4</v>
          </cell>
          <cell r="AT103">
            <v>39.1</v>
          </cell>
          <cell r="AW103">
            <v>28</v>
          </cell>
          <cell r="AX103">
            <v>386</v>
          </cell>
          <cell r="BA103">
            <v>32</v>
          </cell>
          <cell r="BB103">
            <v>353</v>
          </cell>
          <cell r="BE103">
            <v>15.28</v>
          </cell>
          <cell r="BF103">
            <v>92.93</v>
          </cell>
          <cell r="BI103">
            <v>79</v>
          </cell>
          <cell r="BJ103">
            <v>88</v>
          </cell>
          <cell r="BM103">
            <v>5.8</v>
          </cell>
          <cell r="BN103">
            <v>3.8</v>
          </cell>
          <cell r="BQ103">
            <v>2</v>
          </cell>
          <cell r="BR103">
            <v>2</v>
          </cell>
          <cell r="BS103">
            <v>0</v>
          </cell>
          <cell r="BT103">
            <v>0</v>
          </cell>
          <cell r="BU103">
            <v>0</v>
          </cell>
          <cell r="BV103">
            <v>0</v>
          </cell>
          <cell r="BW103">
            <v>2750</v>
          </cell>
          <cell r="BX103">
            <v>500</v>
          </cell>
          <cell r="BY103">
            <v>300</v>
          </cell>
          <cell r="BZ103">
            <v>0</v>
          </cell>
          <cell r="CC103">
            <v>2.2000000000000002</v>
          </cell>
          <cell r="CD103">
            <v>2</v>
          </cell>
          <cell r="CE103">
            <v>20</v>
          </cell>
          <cell r="CF103">
            <v>140</v>
          </cell>
          <cell r="CI103">
            <v>0</v>
          </cell>
          <cell r="CJ103">
            <v>0</v>
          </cell>
          <cell r="CK103">
            <v>0</v>
          </cell>
        </row>
        <row r="104">
          <cell r="J104">
            <v>1151335</v>
          </cell>
          <cell r="K104">
            <v>2</v>
          </cell>
          <cell r="L104">
            <v>65</v>
          </cell>
          <cell r="M104" t="str">
            <v>胆管性囊腺瘤  肝胆管结石  高血压  II型糖尿病  胆囊切除术后  阑尾切除术后  肠粘连                            ,肝肿瘤</v>
          </cell>
          <cell r="N104">
            <v>5</v>
          </cell>
          <cell r="O104">
            <v>160</v>
          </cell>
          <cell r="P104">
            <v>60</v>
          </cell>
          <cell r="Q104">
            <v>1</v>
          </cell>
          <cell r="R104">
            <v>1</v>
          </cell>
          <cell r="S104">
            <v>0</v>
          </cell>
          <cell r="T104">
            <v>0</v>
          </cell>
          <cell r="U104">
            <v>0</v>
          </cell>
          <cell r="V104">
            <v>0</v>
          </cell>
          <cell r="W104">
            <v>0</v>
          </cell>
          <cell r="X104">
            <v>0</v>
          </cell>
          <cell r="Y104">
            <v>141</v>
          </cell>
          <cell r="Z104">
            <v>123</v>
          </cell>
          <cell r="AA104">
            <v>0.42</v>
          </cell>
          <cell r="AB104">
            <v>0.36</v>
          </cell>
          <cell r="AC104">
            <v>79</v>
          </cell>
          <cell r="AD104">
            <v>74</v>
          </cell>
          <cell r="AE104">
            <v>56</v>
          </cell>
          <cell r="AF104">
            <v>61</v>
          </cell>
          <cell r="AG104">
            <v>27</v>
          </cell>
          <cell r="AH104">
            <v>25.4</v>
          </cell>
          <cell r="AI104">
            <v>27.8</v>
          </cell>
          <cell r="AK104">
            <v>0.89</v>
          </cell>
          <cell r="AL104">
            <v>1.1000000000000001</v>
          </cell>
          <cell r="AM104">
            <v>0.98</v>
          </cell>
          <cell r="AO104">
            <v>17.100000000000001</v>
          </cell>
          <cell r="AP104">
            <v>24.1</v>
          </cell>
          <cell r="AQ104">
            <v>33.5</v>
          </cell>
          <cell r="AR104">
            <v>24.9</v>
          </cell>
          <cell r="AS104">
            <v>4.0999999999999996</v>
          </cell>
          <cell r="AT104">
            <v>25.9</v>
          </cell>
          <cell r="AU104">
            <v>38.799999999999997</v>
          </cell>
          <cell r="AV104">
            <v>36</v>
          </cell>
          <cell r="AW104">
            <v>45</v>
          </cell>
          <cell r="AX104">
            <v>583</v>
          </cell>
          <cell r="AY104">
            <v>576</v>
          </cell>
          <cell r="AZ104">
            <v>375</v>
          </cell>
          <cell r="BA104">
            <v>45</v>
          </cell>
          <cell r="BB104">
            <v>566</v>
          </cell>
          <cell r="BC104">
            <v>323</v>
          </cell>
          <cell r="BD104">
            <v>115</v>
          </cell>
          <cell r="BE104">
            <v>11.74</v>
          </cell>
          <cell r="BF104">
            <v>16</v>
          </cell>
          <cell r="BG104">
            <v>116.99</v>
          </cell>
          <cell r="BH104">
            <v>11.18</v>
          </cell>
          <cell r="BI104">
            <v>46</v>
          </cell>
          <cell r="BJ104">
            <v>54</v>
          </cell>
          <cell r="BK104">
            <v>4</v>
          </cell>
          <cell r="BL104">
            <v>48</v>
          </cell>
          <cell r="BM104">
            <v>4.0999999999999996</v>
          </cell>
          <cell r="BN104">
            <v>2.4</v>
          </cell>
          <cell r="BO104">
            <v>2.2999999999999998</v>
          </cell>
          <cell r="BP104">
            <v>3</v>
          </cell>
          <cell r="BQ104">
            <v>2</v>
          </cell>
          <cell r="BR104">
            <v>3</v>
          </cell>
          <cell r="BS104">
            <v>0</v>
          </cell>
          <cell r="BT104">
            <v>0</v>
          </cell>
          <cell r="BU104">
            <v>0</v>
          </cell>
          <cell r="BV104">
            <v>0</v>
          </cell>
          <cell r="BW104">
            <v>3600</v>
          </cell>
          <cell r="BX104">
            <v>0</v>
          </cell>
          <cell r="BY104">
            <v>1000</v>
          </cell>
          <cell r="BZ104">
            <v>0</v>
          </cell>
          <cell r="CC104">
            <v>3.4</v>
          </cell>
          <cell r="CD104">
            <v>3</v>
          </cell>
          <cell r="CE104">
            <v>40</v>
          </cell>
          <cell r="CF104">
            <v>220</v>
          </cell>
          <cell r="CI104">
            <v>0</v>
          </cell>
          <cell r="CJ104">
            <v>0</v>
          </cell>
          <cell r="CK104">
            <v>0</v>
          </cell>
        </row>
        <row r="105">
          <cell r="J105">
            <v>8767762</v>
          </cell>
          <cell r="K105">
            <v>1</v>
          </cell>
          <cell r="L105">
            <v>40</v>
          </cell>
          <cell r="M105" t="str">
            <v>1.肝细胞癌（中国肝癌分期 IIa 期，BCLC分期StageB） 2.乙肝后肝硬化 3.肝癌复发术后 4.胆囊切除术后 5.肝动脉化疗栓塞术后。</v>
          </cell>
          <cell r="N105">
            <v>3</v>
          </cell>
          <cell r="O105">
            <v>168</v>
          </cell>
          <cell r="P105">
            <v>78</v>
          </cell>
          <cell r="Q105">
            <v>0</v>
          </cell>
          <cell r="R105">
            <v>0</v>
          </cell>
          <cell r="S105">
            <v>0</v>
          </cell>
          <cell r="T105">
            <v>0</v>
          </cell>
          <cell r="U105">
            <v>0</v>
          </cell>
          <cell r="V105">
            <v>1</v>
          </cell>
          <cell r="W105">
            <v>0</v>
          </cell>
          <cell r="X105">
            <v>1</v>
          </cell>
          <cell r="Y105">
            <v>139</v>
          </cell>
          <cell r="Z105">
            <v>128</v>
          </cell>
          <cell r="AA105">
            <v>0.42</v>
          </cell>
          <cell r="AB105">
            <v>0.4</v>
          </cell>
          <cell r="AC105">
            <v>95</v>
          </cell>
          <cell r="AD105">
            <v>72</v>
          </cell>
          <cell r="AF105">
            <v>71</v>
          </cell>
          <cell r="AG105">
            <v>28.3</v>
          </cell>
          <cell r="AH105">
            <v>26.9</v>
          </cell>
          <cell r="AJ105">
            <v>39.9</v>
          </cell>
          <cell r="AK105">
            <v>0.96</v>
          </cell>
          <cell r="AL105">
            <v>1.1499999999999999</v>
          </cell>
          <cell r="AN105">
            <v>1.1399999999999999</v>
          </cell>
          <cell r="AO105">
            <v>2.9</v>
          </cell>
          <cell r="AP105">
            <v>28.8</v>
          </cell>
          <cell r="AR105">
            <v>42.1</v>
          </cell>
          <cell r="AS105">
            <v>47.8</v>
          </cell>
          <cell r="AT105">
            <v>35.6</v>
          </cell>
          <cell r="AV105">
            <v>38.6</v>
          </cell>
          <cell r="AW105">
            <v>15</v>
          </cell>
          <cell r="AX105">
            <v>368</v>
          </cell>
          <cell r="AZ105">
            <v>436</v>
          </cell>
          <cell r="BA105">
            <v>19</v>
          </cell>
          <cell r="BB105">
            <v>31</v>
          </cell>
          <cell r="BD105">
            <v>129</v>
          </cell>
          <cell r="BE105">
            <v>84.63</v>
          </cell>
          <cell r="BF105">
            <v>97.79</v>
          </cell>
          <cell r="BH105">
            <v>11.52</v>
          </cell>
          <cell r="BI105">
            <v>71</v>
          </cell>
          <cell r="BJ105">
            <v>63</v>
          </cell>
          <cell r="BL105">
            <v>59</v>
          </cell>
          <cell r="BM105">
            <v>3.4</v>
          </cell>
          <cell r="BN105">
            <v>3.3</v>
          </cell>
          <cell r="BP105">
            <v>2.7</v>
          </cell>
          <cell r="BQ105">
            <v>2</v>
          </cell>
          <cell r="BR105">
            <v>2</v>
          </cell>
          <cell r="BS105">
            <v>0</v>
          </cell>
          <cell r="BT105">
            <v>0</v>
          </cell>
          <cell r="BU105">
            <v>0</v>
          </cell>
          <cell r="BV105">
            <v>0</v>
          </cell>
          <cell r="BW105">
            <v>1500</v>
          </cell>
          <cell r="BX105">
            <v>500</v>
          </cell>
          <cell r="BY105">
            <v>150</v>
          </cell>
          <cell r="BZ105">
            <v>0</v>
          </cell>
          <cell r="CC105">
            <v>3</v>
          </cell>
          <cell r="CD105">
            <v>3</v>
          </cell>
          <cell r="CE105">
            <v>0</v>
          </cell>
          <cell r="CF105">
            <v>180</v>
          </cell>
          <cell r="CI105">
            <v>0</v>
          </cell>
          <cell r="CJ105">
            <v>0</v>
          </cell>
          <cell r="CK105">
            <v>0</v>
          </cell>
        </row>
        <row r="106">
          <cell r="J106">
            <v>327275</v>
          </cell>
          <cell r="K106">
            <v>2</v>
          </cell>
          <cell r="L106">
            <v>63</v>
          </cell>
          <cell r="M106" t="str">
            <v>肝内胆管结石伴慢性胆囊炎  胆总管结石  “宫外孕”术后  肠粘连  肺部感染                                ,肝胆管结石</v>
          </cell>
          <cell r="N106" t="str">
            <v>/</v>
          </cell>
          <cell r="O106">
            <v>156</v>
          </cell>
          <cell r="P106">
            <v>53</v>
          </cell>
          <cell r="Q106">
            <v>0</v>
          </cell>
          <cell r="R106">
            <v>0</v>
          </cell>
          <cell r="S106">
            <v>0</v>
          </cell>
          <cell r="T106">
            <v>0</v>
          </cell>
          <cell r="U106">
            <v>0</v>
          </cell>
          <cell r="V106">
            <v>0</v>
          </cell>
          <cell r="W106">
            <v>0</v>
          </cell>
          <cell r="X106">
            <v>0</v>
          </cell>
          <cell r="Y106">
            <v>172</v>
          </cell>
          <cell r="Z106">
            <v>162</v>
          </cell>
          <cell r="AA106">
            <v>0.53</v>
          </cell>
          <cell r="AB106">
            <v>0.5</v>
          </cell>
          <cell r="AC106">
            <v>188</v>
          </cell>
          <cell r="AD106">
            <v>216</v>
          </cell>
          <cell r="AF106">
            <v>218</v>
          </cell>
          <cell r="AG106">
            <v>34</v>
          </cell>
          <cell r="AH106">
            <v>42.5</v>
          </cell>
          <cell r="AJ106">
            <v>37.799999999999997</v>
          </cell>
          <cell r="AK106">
            <v>1.1100000000000001</v>
          </cell>
          <cell r="AL106">
            <v>1.44</v>
          </cell>
          <cell r="AN106">
            <v>1.27</v>
          </cell>
          <cell r="AO106">
            <v>23.4</v>
          </cell>
          <cell r="AP106">
            <v>51</v>
          </cell>
          <cell r="AR106">
            <v>74.2</v>
          </cell>
          <cell r="AS106">
            <v>45.3</v>
          </cell>
          <cell r="AT106">
            <v>32.5</v>
          </cell>
          <cell r="AV106">
            <v>33</v>
          </cell>
          <cell r="AW106">
            <v>32</v>
          </cell>
          <cell r="AX106">
            <v>58</v>
          </cell>
          <cell r="AZ106">
            <v>357</v>
          </cell>
          <cell r="BA106">
            <v>29</v>
          </cell>
          <cell r="BB106">
            <v>64</v>
          </cell>
          <cell r="BD106">
            <v>12</v>
          </cell>
          <cell r="BE106">
            <v>11.91</v>
          </cell>
          <cell r="BF106">
            <v>19.54</v>
          </cell>
          <cell r="BH106">
            <v>113.84</v>
          </cell>
          <cell r="BI106">
            <v>65</v>
          </cell>
          <cell r="BJ106">
            <v>67</v>
          </cell>
          <cell r="BL106">
            <v>61</v>
          </cell>
          <cell r="BM106">
            <v>4.4000000000000004</v>
          </cell>
          <cell r="BN106">
            <v>4.7</v>
          </cell>
          <cell r="BP106">
            <v>3.7</v>
          </cell>
          <cell r="BQ106">
            <v>2</v>
          </cell>
          <cell r="BR106">
            <v>2</v>
          </cell>
          <cell r="BS106">
            <v>0</v>
          </cell>
          <cell r="BT106">
            <v>0</v>
          </cell>
          <cell r="BU106">
            <v>0</v>
          </cell>
          <cell r="BV106">
            <v>0</v>
          </cell>
          <cell r="BW106">
            <v>1900</v>
          </cell>
          <cell r="BX106">
            <v>500</v>
          </cell>
          <cell r="BY106">
            <v>600</v>
          </cell>
          <cell r="BZ106">
            <v>0</v>
          </cell>
          <cell r="CC106">
            <v>2.5499999999999998</v>
          </cell>
          <cell r="CD106">
            <v>2</v>
          </cell>
          <cell r="CE106">
            <v>55</v>
          </cell>
          <cell r="CF106">
            <v>175</v>
          </cell>
          <cell r="CI106">
            <v>0</v>
          </cell>
          <cell r="CJ106">
            <v>0</v>
          </cell>
          <cell r="CK106">
            <v>0</v>
          </cell>
        </row>
        <row r="107">
          <cell r="J107">
            <v>2235541</v>
          </cell>
          <cell r="K107">
            <v>2</v>
          </cell>
          <cell r="L107">
            <v>54</v>
          </cell>
          <cell r="M107" t="str">
            <v>肝细胞癌（中国肝癌分期Ia期，BCLC分期stageA）  乙肝后肝硬化  慢性活动性乙型病毒性肝炎（复治）                                    ,肝细胞癌</v>
          </cell>
          <cell r="N107">
            <v>2.5</v>
          </cell>
          <cell r="O107">
            <v>153</v>
          </cell>
          <cell r="P107">
            <v>60</v>
          </cell>
          <cell r="Q107">
            <v>0</v>
          </cell>
          <cell r="R107">
            <v>0</v>
          </cell>
          <cell r="S107">
            <v>0</v>
          </cell>
          <cell r="T107">
            <v>0</v>
          </cell>
          <cell r="U107">
            <v>0</v>
          </cell>
          <cell r="V107">
            <v>1</v>
          </cell>
          <cell r="W107">
            <v>0</v>
          </cell>
          <cell r="X107">
            <v>1</v>
          </cell>
          <cell r="Y107">
            <v>129</v>
          </cell>
          <cell r="Z107">
            <v>15</v>
          </cell>
          <cell r="AA107">
            <v>0.41</v>
          </cell>
          <cell r="AB107">
            <v>0.34</v>
          </cell>
          <cell r="AC107">
            <v>431</v>
          </cell>
          <cell r="AD107">
            <v>327</v>
          </cell>
          <cell r="AE107">
            <v>264</v>
          </cell>
          <cell r="AF107">
            <v>248</v>
          </cell>
          <cell r="AG107">
            <v>26.9</v>
          </cell>
          <cell r="AH107">
            <v>28</v>
          </cell>
          <cell r="AI107">
            <v>28.1</v>
          </cell>
          <cell r="AJ107">
            <v>28.9</v>
          </cell>
          <cell r="AK107">
            <v>0.99</v>
          </cell>
          <cell r="AL107">
            <v>1.1100000000000001</v>
          </cell>
          <cell r="AM107">
            <v>1.1399999999999999</v>
          </cell>
          <cell r="AN107">
            <v>1.8</v>
          </cell>
          <cell r="AO107">
            <v>7.3</v>
          </cell>
          <cell r="AP107">
            <v>9.9</v>
          </cell>
          <cell r="AQ107">
            <v>14</v>
          </cell>
          <cell r="AR107">
            <v>18.3</v>
          </cell>
          <cell r="AS107">
            <v>45.1</v>
          </cell>
          <cell r="AT107">
            <v>38.299999999999997</v>
          </cell>
          <cell r="AU107">
            <v>37.299999999999997</v>
          </cell>
          <cell r="AV107">
            <v>41.4</v>
          </cell>
          <cell r="AW107">
            <v>42</v>
          </cell>
          <cell r="AX107">
            <v>245</v>
          </cell>
          <cell r="AY107">
            <v>19</v>
          </cell>
          <cell r="AZ107">
            <v>133</v>
          </cell>
          <cell r="BA107">
            <v>29</v>
          </cell>
          <cell r="BB107">
            <v>25</v>
          </cell>
          <cell r="BC107">
            <v>112</v>
          </cell>
          <cell r="BD107">
            <v>59</v>
          </cell>
          <cell r="BE107">
            <v>14.41</v>
          </cell>
          <cell r="BF107">
            <v>112.52</v>
          </cell>
          <cell r="BG107">
            <v>17.5</v>
          </cell>
          <cell r="BH107">
            <v>11.99</v>
          </cell>
          <cell r="BI107">
            <v>59</v>
          </cell>
          <cell r="BJ107">
            <v>47</v>
          </cell>
          <cell r="BK107">
            <v>54</v>
          </cell>
          <cell r="BL107">
            <v>49</v>
          </cell>
          <cell r="BM107">
            <v>5.3</v>
          </cell>
          <cell r="BN107">
            <v>2.9</v>
          </cell>
          <cell r="BO107">
            <v>2.9</v>
          </cell>
          <cell r="BP107">
            <v>2.9</v>
          </cell>
          <cell r="BQ107">
            <v>2</v>
          </cell>
          <cell r="BR107">
            <v>2</v>
          </cell>
          <cell r="BS107">
            <v>0</v>
          </cell>
          <cell r="BT107">
            <v>0</v>
          </cell>
          <cell r="BU107">
            <v>0</v>
          </cell>
          <cell r="BV107">
            <v>0</v>
          </cell>
          <cell r="BW107">
            <v>1900</v>
          </cell>
          <cell r="BX107">
            <v>1000</v>
          </cell>
          <cell r="BY107">
            <v>600</v>
          </cell>
          <cell r="BZ107">
            <v>0</v>
          </cell>
          <cell r="CC107">
            <v>2.4</v>
          </cell>
          <cell r="CD107">
            <v>2</v>
          </cell>
          <cell r="CE107">
            <v>40</v>
          </cell>
          <cell r="CF107">
            <v>160</v>
          </cell>
          <cell r="CI107">
            <v>0</v>
          </cell>
          <cell r="CJ107">
            <v>0</v>
          </cell>
          <cell r="CK107">
            <v>0</v>
          </cell>
        </row>
        <row r="108">
          <cell r="J108">
            <v>20798902</v>
          </cell>
          <cell r="K108">
            <v>1</v>
          </cell>
          <cell r="L108">
            <v>60</v>
          </cell>
          <cell r="M108" t="str">
            <v>肝泡型棘球蚴病(复治),  阑尾切除术后  肝功能不全                                    ,肝肿瘤</v>
          </cell>
          <cell r="N108">
            <v>5</v>
          </cell>
          <cell r="O108">
            <v>168</v>
          </cell>
          <cell r="P108">
            <v>80</v>
          </cell>
          <cell r="Q108">
            <v>0</v>
          </cell>
          <cell r="R108">
            <v>0</v>
          </cell>
          <cell r="S108">
            <v>0</v>
          </cell>
          <cell r="T108">
            <v>0</v>
          </cell>
          <cell r="U108">
            <v>0</v>
          </cell>
          <cell r="V108">
            <v>0</v>
          </cell>
          <cell r="W108">
            <v>0</v>
          </cell>
          <cell r="X108">
            <v>0</v>
          </cell>
          <cell r="Y108">
            <v>174</v>
          </cell>
          <cell r="Z108">
            <v>142</v>
          </cell>
          <cell r="AA108">
            <v>0.52</v>
          </cell>
          <cell r="AB108">
            <v>0.42</v>
          </cell>
          <cell r="AC108">
            <v>27</v>
          </cell>
          <cell r="AD108">
            <v>149</v>
          </cell>
          <cell r="AF108">
            <v>125</v>
          </cell>
          <cell r="AG108">
            <v>3.3</v>
          </cell>
          <cell r="AK108">
            <v>1.6</v>
          </cell>
          <cell r="AO108">
            <v>12.6</v>
          </cell>
          <cell r="AP108">
            <v>26.6</v>
          </cell>
          <cell r="AR108">
            <v>18.3</v>
          </cell>
          <cell r="AS108">
            <v>43.2</v>
          </cell>
          <cell r="AT108">
            <v>28.3</v>
          </cell>
          <cell r="AV108">
            <v>31.9</v>
          </cell>
          <cell r="AW108">
            <v>12</v>
          </cell>
          <cell r="AX108">
            <v>1166</v>
          </cell>
          <cell r="AZ108">
            <v>763</v>
          </cell>
          <cell r="BA108">
            <v>16</v>
          </cell>
          <cell r="BB108">
            <v>985</v>
          </cell>
          <cell r="BD108">
            <v>194</v>
          </cell>
          <cell r="BE108">
            <v>1.44</v>
          </cell>
          <cell r="BF108">
            <v>17.149999999999999</v>
          </cell>
          <cell r="BH108">
            <v>118.71</v>
          </cell>
          <cell r="BI108">
            <v>83</v>
          </cell>
          <cell r="BJ108">
            <v>77</v>
          </cell>
          <cell r="BL108">
            <v>6</v>
          </cell>
          <cell r="BM108">
            <v>5.3</v>
          </cell>
          <cell r="BN108">
            <v>4.8</v>
          </cell>
          <cell r="BP108">
            <v>4.5999999999999996</v>
          </cell>
          <cell r="BQ108">
            <v>2</v>
          </cell>
          <cell r="BR108">
            <v>2</v>
          </cell>
          <cell r="BS108">
            <v>0</v>
          </cell>
          <cell r="BT108">
            <v>0</v>
          </cell>
          <cell r="BU108">
            <v>0</v>
          </cell>
          <cell r="BV108">
            <v>0</v>
          </cell>
          <cell r="BW108">
            <v>3100</v>
          </cell>
          <cell r="BX108">
            <v>1000</v>
          </cell>
          <cell r="BY108">
            <v>600</v>
          </cell>
          <cell r="BZ108">
            <v>0</v>
          </cell>
          <cell r="CC108">
            <v>4.22</v>
          </cell>
          <cell r="CD108">
            <v>4</v>
          </cell>
          <cell r="CE108">
            <v>22</v>
          </cell>
          <cell r="CF108">
            <v>262</v>
          </cell>
          <cell r="CI108">
            <v>0</v>
          </cell>
          <cell r="CJ108">
            <v>0</v>
          </cell>
          <cell r="CK108">
            <v>0</v>
          </cell>
        </row>
        <row r="109">
          <cell r="J109">
            <v>20893862</v>
          </cell>
          <cell r="K109">
            <v>2</v>
          </cell>
          <cell r="L109">
            <v>70</v>
          </cell>
          <cell r="M109" t="str">
            <v>左肝内胆管结石伴胆管炎  胆总管结石  胆囊结石  胆囊占位：性质？  梗阻性黄疸,  腹盆腔积液  右侧耻骨陈旧性骨折  肺部感染  急性胃黏膜损害  胃肠功能紊乱                      ,胆总管结石伴急性胆管炎</v>
          </cell>
          <cell r="N109" t="str">
            <v>/</v>
          </cell>
          <cell r="O109">
            <v>150</v>
          </cell>
          <cell r="P109">
            <v>45</v>
          </cell>
          <cell r="Q109">
            <v>0</v>
          </cell>
          <cell r="R109">
            <v>0</v>
          </cell>
          <cell r="S109">
            <v>0</v>
          </cell>
          <cell r="T109">
            <v>0</v>
          </cell>
          <cell r="U109">
            <v>0</v>
          </cell>
          <cell r="V109">
            <v>0</v>
          </cell>
          <cell r="W109">
            <v>0</v>
          </cell>
          <cell r="X109">
            <v>0</v>
          </cell>
          <cell r="Y109">
            <v>161</v>
          </cell>
          <cell r="Z109">
            <v>143</v>
          </cell>
          <cell r="AA109">
            <v>0.48</v>
          </cell>
          <cell r="AB109">
            <v>0.44</v>
          </cell>
          <cell r="AC109">
            <v>186</v>
          </cell>
          <cell r="AD109">
            <v>147</v>
          </cell>
          <cell r="AG109">
            <v>28.7</v>
          </cell>
          <cell r="AK109">
            <v>0.89</v>
          </cell>
          <cell r="AO109">
            <v>12.6</v>
          </cell>
          <cell r="AP109">
            <v>22</v>
          </cell>
          <cell r="AS109">
            <v>42.2</v>
          </cell>
          <cell r="AT109">
            <v>3.7</v>
          </cell>
          <cell r="AW109">
            <v>32</v>
          </cell>
          <cell r="AX109">
            <v>568</v>
          </cell>
          <cell r="BA109">
            <v>6</v>
          </cell>
          <cell r="BB109">
            <v>795</v>
          </cell>
          <cell r="BE109">
            <v>9841</v>
          </cell>
          <cell r="BF109">
            <v>91.61</v>
          </cell>
          <cell r="BI109">
            <v>82</v>
          </cell>
          <cell r="BJ109">
            <v>87</v>
          </cell>
          <cell r="BM109">
            <v>4.4000000000000004</v>
          </cell>
          <cell r="BN109">
            <v>3.7</v>
          </cell>
          <cell r="BQ109">
            <v>2</v>
          </cell>
          <cell r="BR109">
            <v>2</v>
          </cell>
          <cell r="BS109">
            <v>0</v>
          </cell>
          <cell r="BT109">
            <v>0</v>
          </cell>
          <cell r="BU109">
            <v>0</v>
          </cell>
          <cell r="BV109">
            <v>0</v>
          </cell>
          <cell r="BW109">
            <v>2100</v>
          </cell>
          <cell r="BX109">
            <v>500</v>
          </cell>
          <cell r="BY109">
            <v>1000</v>
          </cell>
          <cell r="BZ109">
            <v>0</v>
          </cell>
          <cell r="CC109">
            <v>4.4000000000000004</v>
          </cell>
          <cell r="CD109">
            <v>4</v>
          </cell>
          <cell r="CE109">
            <v>40</v>
          </cell>
          <cell r="CF109">
            <v>280</v>
          </cell>
          <cell r="CI109">
            <v>0</v>
          </cell>
          <cell r="CJ109">
            <v>0</v>
          </cell>
          <cell r="CK109">
            <v>0</v>
          </cell>
        </row>
        <row r="110">
          <cell r="J110">
            <v>20731750</v>
          </cell>
          <cell r="K110">
            <v>1</v>
          </cell>
          <cell r="L110">
            <v>52</v>
          </cell>
          <cell r="M110" t="str">
            <v>肝占位寄生虫感染?  下腔静脉包块  胆囊息肉伴胆囊炎  肝囊肿  肺气肿  肺大疱  肺部感染                            ,肝肿物</v>
          </cell>
          <cell r="N110">
            <v>4</v>
          </cell>
          <cell r="O110">
            <v>163</v>
          </cell>
          <cell r="P110">
            <v>70</v>
          </cell>
          <cell r="Q110">
            <v>0</v>
          </cell>
          <cell r="R110">
            <v>0</v>
          </cell>
          <cell r="S110">
            <v>0</v>
          </cell>
          <cell r="T110">
            <v>0</v>
          </cell>
          <cell r="U110">
            <v>0</v>
          </cell>
          <cell r="V110">
            <v>0</v>
          </cell>
          <cell r="W110">
            <v>0</v>
          </cell>
          <cell r="X110">
            <v>0</v>
          </cell>
          <cell r="Y110">
            <v>123</v>
          </cell>
          <cell r="Z110">
            <v>94</v>
          </cell>
          <cell r="AA110">
            <v>0.38</v>
          </cell>
          <cell r="AB110">
            <v>0.28999999999999998</v>
          </cell>
          <cell r="AC110">
            <v>155</v>
          </cell>
          <cell r="AD110">
            <v>117</v>
          </cell>
          <cell r="AF110">
            <v>12</v>
          </cell>
          <cell r="AG110">
            <v>25.1</v>
          </cell>
          <cell r="AH110">
            <v>26.4</v>
          </cell>
          <cell r="AK110">
            <v>1.1599999999999999</v>
          </cell>
          <cell r="AL110">
            <v>1.1000000000000001</v>
          </cell>
          <cell r="AO110">
            <v>1.3</v>
          </cell>
          <cell r="AP110">
            <v>15.3</v>
          </cell>
          <cell r="AR110">
            <v>14</v>
          </cell>
          <cell r="AS110">
            <v>4.5</v>
          </cell>
          <cell r="AT110">
            <v>25.5</v>
          </cell>
          <cell r="AV110">
            <v>31.5</v>
          </cell>
          <cell r="AW110">
            <v>33</v>
          </cell>
          <cell r="AX110">
            <v>283</v>
          </cell>
          <cell r="AZ110">
            <v>118</v>
          </cell>
          <cell r="BA110">
            <v>43</v>
          </cell>
          <cell r="BB110">
            <v>485</v>
          </cell>
          <cell r="BD110">
            <v>132</v>
          </cell>
          <cell r="BE110">
            <v>89.72</v>
          </cell>
          <cell r="BF110">
            <v>88.5</v>
          </cell>
          <cell r="BH110">
            <v>13.84</v>
          </cell>
          <cell r="BI110">
            <v>8</v>
          </cell>
          <cell r="BJ110">
            <v>89</v>
          </cell>
          <cell r="BL110">
            <v>75</v>
          </cell>
          <cell r="BM110">
            <v>3.3</v>
          </cell>
          <cell r="BN110">
            <v>3.4</v>
          </cell>
          <cell r="BP110">
            <v>3.9</v>
          </cell>
          <cell r="BQ110">
            <v>2</v>
          </cell>
          <cell r="BR110">
            <v>2</v>
          </cell>
          <cell r="BS110">
            <v>0</v>
          </cell>
          <cell r="BT110">
            <v>0</v>
          </cell>
          <cell r="BU110">
            <v>0</v>
          </cell>
          <cell r="BV110">
            <v>0</v>
          </cell>
          <cell r="BW110">
            <v>1400</v>
          </cell>
          <cell r="BX110">
            <v>1000</v>
          </cell>
          <cell r="BY110">
            <v>600</v>
          </cell>
          <cell r="BZ110">
            <v>0.2</v>
          </cell>
          <cell r="CC110">
            <v>5.35</v>
          </cell>
          <cell r="CD110">
            <v>5</v>
          </cell>
          <cell r="CE110">
            <v>35</v>
          </cell>
          <cell r="CF110">
            <v>335</v>
          </cell>
          <cell r="CI110">
            <v>0</v>
          </cell>
          <cell r="CJ110">
            <v>0</v>
          </cell>
          <cell r="CK110">
            <v>0</v>
          </cell>
        </row>
        <row r="111">
          <cell r="J111">
            <v>20955499</v>
          </cell>
          <cell r="K111">
            <v>1</v>
          </cell>
          <cell r="L111">
            <v>52</v>
          </cell>
          <cell r="M111" t="str">
            <v>1.混合性肝细胞-胆管细胞癌术后、介入及靶向治疗后，肝内复发伴腹腔、腹膜后淋巴结转移，肝转移灶不全切除术后（IV期） 、2.慢性乙肝 、3.脂肪肝,</v>
          </cell>
          <cell r="N111">
            <v>3.4</v>
          </cell>
          <cell r="O111">
            <v>168</v>
          </cell>
          <cell r="P111">
            <v>84</v>
          </cell>
          <cell r="Q111">
            <v>0</v>
          </cell>
          <cell r="R111">
            <v>0</v>
          </cell>
          <cell r="S111">
            <v>0</v>
          </cell>
          <cell r="T111">
            <v>0</v>
          </cell>
          <cell r="U111">
            <v>0</v>
          </cell>
          <cell r="V111">
            <v>1</v>
          </cell>
          <cell r="W111">
            <v>0</v>
          </cell>
          <cell r="X111">
            <v>0</v>
          </cell>
          <cell r="Y111">
            <v>136</v>
          </cell>
          <cell r="Z111">
            <v>127</v>
          </cell>
          <cell r="AA111">
            <v>0.4</v>
          </cell>
          <cell r="AB111">
            <v>0.39</v>
          </cell>
          <cell r="AC111">
            <v>219</v>
          </cell>
          <cell r="AD111">
            <v>175</v>
          </cell>
          <cell r="AF111">
            <v>144</v>
          </cell>
          <cell r="AG111">
            <v>33.1</v>
          </cell>
          <cell r="AH111">
            <v>32.299999999999997</v>
          </cell>
          <cell r="AK111">
            <v>1.3</v>
          </cell>
          <cell r="AL111">
            <v>1.21</v>
          </cell>
          <cell r="AO111">
            <v>15.2</v>
          </cell>
          <cell r="AP111">
            <v>23.4</v>
          </cell>
          <cell r="AR111">
            <v>24.2</v>
          </cell>
          <cell r="AS111">
            <v>43.4</v>
          </cell>
          <cell r="AT111">
            <v>34.5</v>
          </cell>
          <cell r="AV111">
            <v>31.1</v>
          </cell>
          <cell r="AW111">
            <v>49</v>
          </cell>
          <cell r="AX111">
            <v>111</v>
          </cell>
          <cell r="AZ111">
            <v>75</v>
          </cell>
          <cell r="BA111">
            <v>6</v>
          </cell>
          <cell r="BB111">
            <v>16</v>
          </cell>
          <cell r="BD111">
            <v>6</v>
          </cell>
          <cell r="BE111">
            <v>92.29</v>
          </cell>
          <cell r="BF111">
            <v>86.55</v>
          </cell>
          <cell r="BH111">
            <v>99.19</v>
          </cell>
          <cell r="BI111">
            <v>61</v>
          </cell>
          <cell r="BJ111">
            <v>65</v>
          </cell>
          <cell r="BL111">
            <v>49</v>
          </cell>
          <cell r="BM111">
            <v>5.4</v>
          </cell>
          <cell r="BN111">
            <v>3.1</v>
          </cell>
          <cell r="BP111">
            <v>3</v>
          </cell>
          <cell r="BR111">
            <v>2</v>
          </cell>
          <cell r="BS111">
            <v>0</v>
          </cell>
          <cell r="BT111">
            <v>0</v>
          </cell>
          <cell r="BU111">
            <v>0</v>
          </cell>
          <cell r="BV111">
            <v>0</v>
          </cell>
          <cell r="BW111">
            <v>2000</v>
          </cell>
          <cell r="BX111">
            <v>1000</v>
          </cell>
          <cell r="BY111">
            <v>250</v>
          </cell>
          <cell r="BZ111">
            <v>0</v>
          </cell>
          <cell r="CC111">
            <v>3.25</v>
          </cell>
          <cell r="CD111">
            <v>3</v>
          </cell>
          <cell r="CE111">
            <v>25</v>
          </cell>
          <cell r="CF111">
            <v>205</v>
          </cell>
          <cell r="CI111">
            <v>0</v>
          </cell>
          <cell r="CJ111">
            <v>0</v>
          </cell>
          <cell r="CK111">
            <v>0</v>
          </cell>
        </row>
        <row r="112">
          <cell r="J112">
            <v>20890406</v>
          </cell>
          <cell r="K112">
            <v>2</v>
          </cell>
          <cell r="L112">
            <v>58</v>
          </cell>
          <cell r="M112" t="str">
            <v>肝包虫病  胆囊腺瘤伴慢性胆囊炎  食管中段增厚                                    ,肝棘球蚴病</v>
          </cell>
          <cell r="N112">
            <v>5</v>
          </cell>
          <cell r="O112">
            <v>162</v>
          </cell>
          <cell r="P112">
            <v>56</v>
          </cell>
          <cell r="Q112">
            <v>0</v>
          </cell>
          <cell r="R112">
            <v>0</v>
          </cell>
          <cell r="S112">
            <v>0</v>
          </cell>
          <cell r="T112">
            <v>0</v>
          </cell>
          <cell r="U112">
            <v>0</v>
          </cell>
          <cell r="V112">
            <v>0</v>
          </cell>
          <cell r="W112">
            <v>0</v>
          </cell>
          <cell r="X112">
            <v>0</v>
          </cell>
          <cell r="Y112">
            <v>11</v>
          </cell>
          <cell r="Z112">
            <v>84</v>
          </cell>
          <cell r="AA112">
            <v>0.36</v>
          </cell>
          <cell r="AB112">
            <v>0.28000000000000003</v>
          </cell>
          <cell r="AC112">
            <v>144</v>
          </cell>
          <cell r="AD112">
            <v>144</v>
          </cell>
          <cell r="AF112">
            <v>135</v>
          </cell>
          <cell r="AG112">
            <v>25.5</v>
          </cell>
          <cell r="AK112">
            <v>1.3</v>
          </cell>
          <cell r="AO112">
            <v>9.1999999999999993</v>
          </cell>
          <cell r="AP112">
            <v>12.3</v>
          </cell>
          <cell r="AR112">
            <v>16</v>
          </cell>
          <cell r="AS112">
            <v>4</v>
          </cell>
          <cell r="AT112">
            <v>24.4</v>
          </cell>
          <cell r="AV112">
            <v>31.9</v>
          </cell>
          <cell r="AW112">
            <v>2</v>
          </cell>
          <cell r="AX112">
            <v>514</v>
          </cell>
          <cell r="AZ112">
            <v>323</v>
          </cell>
          <cell r="BA112">
            <v>27</v>
          </cell>
          <cell r="BB112">
            <v>655</v>
          </cell>
          <cell r="BD112">
            <v>168</v>
          </cell>
          <cell r="BE112">
            <v>119.1</v>
          </cell>
          <cell r="BF112">
            <v>116.54</v>
          </cell>
          <cell r="BH112">
            <v>117.37</v>
          </cell>
          <cell r="BI112">
            <v>44</v>
          </cell>
          <cell r="BJ112">
            <v>47</v>
          </cell>
          <cell r="BL112">
            <v>46</v>
          </cell>
          <cell r="BM112">
            <v>2.7</v>
          </cell>
          <cell r="BN112">
            <v>2.4</v>
          </cell>
          <cell r="BP112">
            <v>2.7</v>
          </cell>
          <cell r="BQ112">
            <v>2</v>
          </cell>
          <cell r="BR112">
            <v>2</v>
          </cell>
          <cell r="BS112">
            <v>0</v>
          </cell>
          <cell r="BT112">
            <v>0</v>
          </cell>
          <cell r="BU112">
            <v>0</v>
          </cell>
          <cell r="BV112">
            <v>0</v>
          </cell>
          <cell r="BW112">
            <v>950</v>
          </cell>
          <cell r="BX112">
            <v>500</v>
          </cell>
          <cell r="BY112">
            <v>400</v>
          </cell>
          <cell r="BZ112">
            <v>0</v>
          </cell>
          <cell r="CC112">
            <v>2.59</v>
          </cell>
          <cell r="CD112">
            <v>2</v>
          </cell>
          <cell r="CE112">
            <v>59</v>
          </cell>
          <cell r="CF112">
            <v>179</v>
          </cell>
          <cell r="CI112">
            <v>0</v>
          </cell>
          <cell r="CJ112">
            <v>0</v>
          </cell>
          <cell r="CK112">
            <v>0</v>
          </cell>
        </row>
        <row r="113">
          <cell r="J113">
            <v>7775223</v>
          </cell>
          <cell r="K113">
            <v>2</v>
          </cell>
          <cell r="L113">
            <v>52</v>
          </cell>
          <cell r="M113" t="str">
            <v>肝内胆管结石伴萎缩性胆管炎  胆囊切除术后  胆肠吻合术后  肠粘连  2型糖尿病  菌血症（大肠埃希氏菌）                              ,肝胆管结石</v>
          </cell>
          <cell r="N113" t="str">
            <v>/</v>
          </cell>
          <cell r="O113">
            <v>162</v>
          </cell>
          <cell r="P113">
            <v>50</v>
          </cell>
          <cell r="Q113">
            <v>0</v>
          </cell>
          <cell r="R113">
            <v>1</v>
          </cell>
          <cell r="S113">
            <v>0</v>
          </cell>
          <cell r="T113">
            <v>0</v>
          </cell>
          <cell r="U113">
            <v>0</v>
          </cell>
          <cell r="V113">
            <v>0</v>
          </cell>
          <cell r="W113">
            <v>0</v>
          </cell>
          <cell r="X113">
            <v>0</v>
          </cell>
          <cell r="Y113">
            <v>131</v>
          </cell>
          <cell r="Z113">
            <v>96</v>
          </cell>
          <cell r="AA113">
            <v>0.39</v>
          </cell>
          <cell r="AB113">
            <v>0.28000000000000003</v>
          </cell>
          <cell r="AC113">
            <v>183</v>
          </cell>
          <cell r="AD113">
            <v>117</v>
          </cell>
          <cell r="AE113">
            <v>55</v>
          </cell>
          <cell r="AF113">
            <v>7</v>
          </cell>
          <cell r="AG113">
            <v>3.2</v>
          </cell>
          <cell r="AH113">
            <v>34.700000000000003</v>
          </cell>
          <cell r="AK113">
            <v>1.2</v>
          </cell>
          <cell r="AL113">
            <v>1.26</v>
          </cell>
          <cell r="AO113">
            <v>13.9</v>
          </cell>
          <cell r="AP113">
            <v>2</v>
          </cell>
          <cell r="AQ113">
            <v>11.1</v>
          </cell>
          <cell r="AR113">
            <v>8.3000000000000007</v>
          </cell>
          <cell r="AS113">
            <v>5.4</v>
          </cell>
          <cell r="AT113">
            <v>34.299999999999997</v>
          </cell>
          <cell r="AU113">
            <v>28.2</v>
          </cell>
          <cell r="AV113">
            <v>27.9</v>
          </cell>
          <cell r="AW113">
            <v>12</v>
          </cell>
          <cell r="AX113">
            <v>239</v>
          </cell>
          <cell r="AY113">
            <v>219</v>
          </cell>
          <cell r="AZ113">
            <v>181</v>
          </cell>
          <cell r="BA113">
            <v>19</v>
          </cell>
          <cell r="BB113">
            <v>236</v>
          </cell>
          <cell r="BC113">
            <v>77</v>
          </cell>
          <cell r="BD113">
            <v>49</v>
          </cell>
          <cell r="BE113">
            <v>12.9</v>
          </cell>
          <cell r="BF113">
            <v>124.15</v>
          </cell>
          <cell r="BG113">
            <v>123.29</v>
          </cell>
          <cell r="BH113">
            <v>126.87</v>
          </cell>
          <cell r="BI113">
            <v>85</v>
          </cell>
          <cell r="BJ113">
            <v>47</v>
          </cell>
          <cell r="BK113">
            <v>48</v>
          </cell>
          <cell r="BL113">
            <v>44</v>
          </cell>
          <cell r="BM113">
            <v>4.9000000000000004</v>
          </cell>
          <cell r="BN113">
            <v>2.1</v>
          </cell>
          <cell r="BO113">
            <v>1.8</v>
          </cell>
          <cell r="BP113">
            <v>1.1000000000000001</v>
          </cell>
          <cell r="BR113">
            <v>2</v>
          </cell>
          <cell r="BS113">
            <v>0</v>
          </cell>
          <cell r="BT113">
            <v>0</v>
          </cell>
          <cell r="BU113">
            <v>0</v>
          </cell>
          <cell r="BV113">
            <v>0</v>
          </cell>
          <cell r="BW113">
            <v>1850</v>
          </cell>
          <cell r="BX113">
            <v>1000</v>
          </cell>
          <cell r="BZ113">
            <v>0</v>
          </cell>
          <cell r="CC113">
            <v>4.1399999999999997</v>
          </cell>
          <cell r="CD113">
            <v>4</v>
          </cell>
          <cell r="CE113">
            <v>14</v>
          </cell>
          <cell r="CF113">
            <v>254</v>
          </cell>
          <cell r="CI113">
            <v>0</v>
          </cell>
          <cell r="CJ113">
            <v>0</v>
          </cell>
          <cell r="CK113">
            <v>0</v>
          </cell>
        </row>
        <row r="114">
          <cell r="J114">
            <v>20529979</v>
          </cell>
          <cell r="K114">
            <v>2</v>
          </cell>
          <cell r="L114">
            <v>55</v>
          </cell>
          <cell r="M114" t="str">
            <v>梗阻性黄疸  手术后胆管狭窄  低蛋白性营养不良  肝功能异常                                  ,梗阻性黄疸,手术后胆管狭窄</v>
          </cell>
          <cell r="N114" t="str">
            <v>/</v>
          </cell>
          <cell r="O114">
            <v>155</v>
          </cell>
          <cell r="P114">
            <v>55</v>
          </cell>
          <cell r="Q114">
            <v>0</v>
          </cell>
          <cell r="R114">
            <v>0</v>
          </cell>
          <cell r="S114">
            <v>0</v>
          </cell>
          <cell r="T114">
            <v>0</v>
          </cell>
          <cell r="U114">
            <v>0</v>
          </cell>
          <cell r="V114">
            <v>0</v>
          </cell>
          <cell r="W114">
            <v>0</v>
          </cell>
          <cell r="X114">
            <v>0</v>
          </cell>
          <cell r="Y114">
            <v>18</v>
          </cell>
          <cell r="Z114">
            <v>11</v>
          </cell>
          <cell r="AA114">
            <v>0.33</v>
          </cell>
          <cell r="AB114">
            <v>0.3</v>
          </cell>
          <cell r="AC114">
            <v>195</v>
          </cell>
          <cell r="AD114">
            <v>152</v>
          </cell>
          <cell r="AF114">
            <v>177</v>
          </cell>
          <cell r="AG114">
            <v>24.6</v>
          </cell>
          <cell r="AK114">
            <v>1.6</v>
          </cell>
          <cell r="AO114">
            <v>13.2</v>
          </cell>
          <cell r="AP114">
            <v>19</v>
          </cell>
          <cell r="AR114">
            <v>12.8</v>
          </cell>
          <cell r="AS114">
            <v>35.700000000000003</v>
          </cell>
          <cell r="AT114">
            <v>24</v>
          </cell>
          <cell r="AV114">
            <v>32.799999999999997</v>
          </cell>
          <cell r="AW114">
            <v>25</v>
          </cell>
          <cell r="AX114">
            <v>49</v>
          </cell>
          <cell r="AZ114">
            <v>376</v>
          </cell>
          <cell r="BA114">
            <v>113</v>
          </cell>
          <cell r="BB114">
            <v>935</v>
          </cell>
          <cell r="BD114">
            <v>267</v>
          </cell>
          <cell r="BE114">
            <v>97.5</v>
          </cell>
          <cell r="BF114">
            <v>97.5</v>
          </cell>
          <cell r="BH114">
            <v>87.89</v>
          </cell>
          <cell r="BI114">
            <v>7</v>
          </cell>
          <cell r="BJ114">
            <v>7</v>
          </cell>
          <cell r="BL114">
            <v>83</v>
          </cell>
          <cell r="BM114">
            <v>4.3</v>
          </cell>
          <cell r="BN114">
            <v>3.1</v>
          </cell>
          <cell r="BP114">
            <v>4.0999999999999996</v>
          </cell>
          <cell r="BQ114">
            <v>2</v>
          </cell>
          <cell r="BS114">
            <v>0</v>
          </cell>
          <cell r="BT114">
            <v>0</v>
          </cell>
          <cell r="BU114">
            <v>0</v>
          </cell>
          <cell r="BV114">
            <v>0</v>
          </cell>
          <cell r="BW114">
            <v>1100</v>
          </cell>
          <cell r="BX114">
            <v>500</v>
          </cell>
          <cell r="BY114">
            <v>1200</v>
          </cell>
          <cell r="BZ114">
            <v>0</v>
          </cell>
          <cell r="CC114">
            <v>4.3</v>
          </cell>
          <cell r="CD114">
            <v>4</v>
          </cell>
          <cell r="CE114">
            <v>30</v>
          </cell>
          <cell r="CF114">
            <v>270</v>
          </cell>
          <cell r="CI114">
            <v>0</v>
          </cell>
          <cell r="CJ114">
            <v>0</v>
          </cell>
          <cell r="CK114">
            <v>0</v>
          </cell>
        </row>
        <row r="115">
          <cell r="J115">
            <v>21030536</v>
          </cell>
          <cell r="K115">
            <v>1</v>
          </cell>
          <cell r="L115">
            <v>65</v>
          </cell>
          <cell r="M115" t="str">
            <v>肝占位，考虑原发性肝细胞癌BCLCC期  肝硬化  胃底静脉曲张  门脉高压症  乙型肝炎病毒携带者(复治）                                ,肝占位性病变</v>
          </cell>
          <cell r="N115">
            <v>15</v>
          </cell>
          <cell r="O115">
            <v>164</v>
          </cell>
          <cell r="P115">
            <v>61</v>
          </cell>
          <cell r="Q115">
            <v>0</v>
          </cell>
          <cell r="R115">
            <v>0</v>
          </cell>
          <cell r="S115">
            <v>0</v>
          </cell>
          <cell r="T115">
            <v>0</v>
          </cell>
          <cell r="U115">
            <v>0</v>
          </cell>
          <cell r="V115">
            <v>1</v>
          </cell>
          <cell r="W115">
            <v>0</v>
          </cell>
          <cell r="X115">
            <v>1</v>
          </cell>
          <cell r="Y115">
            <v>9</v>
          </cell>
          <cell r="Z115">
            <v>88</v>
          </cell>
          <cell r="AA115">
            <v>0.32</v>
          </cell>
          <cell r="AB115">
            <v>0.3</v>
          </cell>
          <cell r="AC115">
            <v>122</v>
          </cell>
          <cell r="AD115">
            <v>13</v>
          </cell>
          <cell r="AF115">
            <v>87</v>
          </cell>
          <cell r="AG115">
            <v>27.9</v>
          </cell>
          <cell r="AH115">
            <v>31.4</v>
          </cell>
          <cell r="AI115">
            <v>34.4</v>
          </cell>
          <cell r="AK115">
            <v>1.6</v>
          </cell>
          <cell r="AL115">
            <v>1.74</v>
          </cell>
          <cell r="AM115">
            <v>1.37</v>
          </cell>
          <cell r="AO115">
            <v>67.3</v>
          </cell>
          <cell r="AP115">
            <v>85.3</v>
          </cell>
          <cell r="AQ115">
            <v>93.3</v>
          </cell>
          <cell r="AS115">
            <v>35.6</v>
          </cell>
          <cell r="AT115">
            <v>29.9</v>
          </cell>
          <cell r="AU115">
            <v>34.700000000000003</v>
          </cell>
          <cell r="AW115">
            <v>66</v>
          </cell>
          <cell r="AX115">
            <v>36</v>
          </cell>
          <cell r="AY115">
            <v>292</v>
          </cell>
          <cell r="BA115">
            <v>52</v>
          </cell>
          <cell r="BB115">
            <v>442</v>
          </cell>
          <cell r="BC115">
            <v>27</v>
          </cell>
          <cell r="BE115">
            <v>12</v>
          </cell>
          <cell r="BF115">
            <v>118.22</v>
          </cell>
          <cell r="BG115">
            <v>112.73</v>
          </cell>
          <cell r="BI115">
            <v>45</v>
          </cell>
          <cell r="BJ115">
            <v>52</v>
          </cell>
          <cell r="BK115">
            <v>46</v>
          </cell>
          <cell r="BM115">
            <v>3.6</v>
          </cell>
          <cell r="BN115">
            <v>2.7</v>
          </cell>
          <cell r="BO115">
            <v>3.3</v>
          </cell>
          <cell r="BQ115">
            <v>3</v>
          </cell>
          <cell r="BR115">
            <v>3</v>
          </cell>
          <cell r="BS115">
            <v>0</v>
          </cell>
          <cell r="BT115">
            <v>7</v>
          </cell>
          <cell r="BU115">
            <v>350</v>
          </cell>
          <cell r="BV115">
            <v>0</v>
          </cell>
          <cell r="BW115">
            <v>2350</v>
          </cell>
          <cell r="BX115">
            <v>2000</v>
          </cell>
          <cell r="BY115">
            <v>650</v>
          </cell>
          <cell r="BZ115">
            <v>1.3</v>
          </cell>
          <cell r="CC115">
            <v>7.45</v>
          </cell>
          <cell r="CD115">
            <v>7</v>
          </cell>
          <cell r="CE115">
            <v>45</v>
          </cell>
          <cell r="CF115">
            <v>465</v>
          </cell>
          <cell r="CI115">
            <v>0</v>
          </cell>
          <cell r="CJ115">
            <v>0</v>
          </cell>
          <cell r="CK115">
            <v>0</v>
          </cell>
        </row>
        <row r="116">
          <cell r="J116">
            <v>21053888</v>
          </cell>
          <cell r="K116">
            <v>1</v>
          </cell>
          <cell r="L116">
            <v>36</v>
          </cell>
          <cell r="M116" t="str">
            <v>肝泡状棘球蚴病  乙肝后肝硬化  慢性活动性乙型病毒性肝炎（复治）                                    ,肝肿瘤</v>
          </cell>
          <cell r="N116">
            <v>8</v>
          </cell>
          <cell r="O116">
            <v>168</v>
          </cell>
          <cell r="P116">
            <v>55</v>
          </cell>
          <cell r="Q116">
            <v>0</v>
          </cell>
          <cell r="R116">
            <v>0</v>
          </cell>
          <cell r="S116">
            <v>0</v>
          </cell>
          <cell r="T116">
            <v>0</v>
          </cell>
          <cell r="U116">
            <v>0</v>
          </cell>
          <cell r="V116">
            <v>1</v>
          </cell>
          <cell r="W116">
            <v>0</v>
          </cell>
          <cell r="X116">
            <v>1</v>
          </cell>
          <cell r="Y116">
            <v>126</v>
          </cell>
          <cell r="Z116">
            <v>16</v>
          </cell>
          <cell r="AA116">
            <v>0.39</v>
          </cell>
          <cell r="AB116">
            <v>0.32</v>
          </cell>
          <cell r="AC116">
            <v>157</v>
          </cell>
          <cell r="AD116">
            <v>131</v>
          </cell>
          <cell r="AE116">
            <v>111</v>
          </cell>
          <cell r="AG116">
            <v>26.2</v>
          </cell>
          <cell r="AH116">
            <v>31.8</v>
          </cell>
          <cell r="AI116">
            <v>37.200000000000003</v>
          </cell>
          <cell r="AK116">
            <v>1.5</v>
          </cell>
          <cell r="AL116">
            <v>1.1200000000000001</v>
          </cell>
          <cell r="AM116">
            <v>1.1599999999999999</v>
          </cell>
          <cell r="AO116">
            <v>1.1000000000000001</v>
          </cell>
          <cell r="AP116">
            <v>37.700000000000003</v>
          </cell>
          <cell r="AQ116">
            <v>26.6</v>
          </cell>
          <cell r="AS116">
            <v>44.2</v>
          </cell>
          <cell r="AT116">
            <v>35.6</v>
          </cell>
          <cell r="AU116">
            <v>36.200000000000003</v>
          </cell>
          <cell r="AW116">
            <v>32</v>
          </cell>
          <cell r="AX116">
            <v>6</v>
          </cell>
          <cell r="AY116">
            <v>436</v>
          </cell>
          <cell r="BA116">
            <v>29</v>
          </cell>
          <cell r="BB116">
            <v>799</v>
          </cell>
          <cell r="BC116">
            <v>198</v>
          </cell>
          <cell r="BE116">
            <v>78.489999999999995</v>
          </cell>
          <cell r="BF116">
            <v>78.489999999999995</v>
          </cell>
          <cell r="BG116">
            <v>59.59</v>
          </cell>
          <cell r="BI116">
            <v>86</v>
          </cell>
          <cell r="BJ116">
            <v>86</v>
          </cell>
          <cell r="BK116">
            <v>18</v>
          </cell>
          <cell r="BM116">
            <v>7.6</v>
          </cell>
          <cell r="BN116">
            <v>5.7</v>
          </cell>
          <cell r="BO116">
            <v>7.33</v>
          </cell>
          <cell r="BQ116">
            <v>3</v>
          </cell>
          <cell r="BR116">
            <v>2</v>
          </cell>
          <cell r="BS116">
            <v>0</v>
          </cell>
          <cell r="BT116">
            <v>0</v>
          </cell>
          <cell r="BU116">
            <v>0</v>
          </cell>
          <cell r="BV116">
            <v>0</v>
          </cell>
          <cell r="BW116">
            <v>3800</v>
          </cell>
          <cell r="BX116">
            <v>1500</v>
          </cell>
          <cell r="BY116">
            <v>1400</v>
          </cell>
          <cell r="BZ116">
            <v>0</v>
          </cell>
          <cell r="CC116">
            <v>3.5</v>
          </cell>
          <cell r="CD116">
            <v>3</v>
          </cell>
          <cell r="CE116">
            <v>5</v>
          </cell>
          <cell r="CF116">
            <v>185</v>
          </cell>
          <cell r="CI116">
            <v>1</v>
          </cell>
          <cell r="CJ116">
            <v>0</v>
          </cell>
          <cell r="CK116">
            <v>0</v>
          </cell>
        </row>
        <row r="117">
          <cell r="J117">
            <v>17258851</v>
          </cell>
          <cell r="K117">
            <v>2</v>
          </cell>
          <cell r="L117">
            <v>70</v>
          </cell>
          <cell r="M117" t="str">
            <v>肝肿瘤：血管瘤？  胆囊结石伴慢性胆囊炎  肺部淋巴结增大                                    ,肝肿瘤</v>
          </cell>
          <cell r="N117">
            <v>10</v>
          </cell>
          <cell r="O117">
            <v>150</v>
          </cell>
          <cell r="P117">
            <v>50</v>
          </cell>
          <cell r="Q117">
            <v>0</v>
          </cell>
          <cell r="R117">
            <v>0</v>
          </cell>
          <cell r="S117">
            <v>0</v>
          </cell>
          <cell r="T117">
            <v>0</v>
          </cell>
          <cell r="U117">
            <v>0</v>
          </cell>
          <cell r="V117">
            <v>0</v>
          </cell>
          <cell r="W117">
            <v>0</v>
          </cell>
          <cell r="X117">
            <v>0</v>
          </cell>
          <cell r="Y117">
            <v>148</v>
          </cell>
          <cell r="Z117">
            <v>132</v>
          </cell>
          <cell r="AA117">
            <v>0.45</v>
          </cell>
          <cell r="AB117">
            <v>0.41</v>
          </cell>
          <cell r="AC117">
            <v>168</v>
          </cell>
          <cell r="AD117">
            <v>136</v>
          </cell>
          <cell r="AF117">
            <v>134</v>
          </cell>
          <cell r="AG117">
            <v>27.6</v>
          </cell>
          <cell r="AH117">
            <v>28</v>
          </cell>
          <cell r="AJ117">
            <v>28.5</v>
          </cell>
          <cell r="AK117">
            <v>0.96</v>
          </cell>
          <cell r="AL117">
            <v>1.4</v>
          </cell>
          <cell r="AN117">
            <v>4</v>
          </cell>
          <cell r="AO117">
            <v>9</v>
          </cell>
          <cell r="AP117">
            <v>13.9</v>
          </cell>
          <cell r="AR117">
            <v>27.2</v>
          </cell>
          <cell r="AS117">
            <v>42.3</v>
          </cell>
          <cell r="AT117">
            <v>35.200000000000003</v>
          </cell>
          <cell r="AV117">
            <v>41.2</v>
          </cell>
          <cell r="AW117">
            <v>1</v>
          </cell>
          <cell r="AX117">
            <v>385</v>
          </cell>
          <cell r="AZ117">
            <v>671</v>
          </cell>
          <cell r="BA117">
            <v>14</v>
          </cell>
          <cell r="BB117">
            <v>394</v>
          </cell>
          <cell r="BD117">
            <v>228</v>
          </cell>
          <cell r="BE117">
            <v>15.46</v>
          </cell>
          <cell r="BF117">
            <v>112.25</v>
          </cell>
          <cell r="BH117">
            <v>19.36</v>
          </cell>
          <cell r="BI117">
            <v>71</v>
          </cell>
          <cell r="BJ117">
            <v>61</v>
          </cell>
          <cell r="BL117">
            <v>65</v>
          </cell>
          <cell r="BM117">
            <v>6.1</v>
          </cell>
          <cell r="BN117">
            <v>3.9</v>
          </cell>
          <cell r="BP117">
            <v>4.5999999999999996</v>
          </cell>
          <cell r="BQ117">
            <v>2</v>
          </cell>
          <cell r="BR117">
            <v>3</v>
          </cell>
          <cell r="BS117">
            <v>0</v>
          </cell>
          <cell r="BT117">
            <v>0</v>
          </cell>
          <cell r="BU117">
            <v>0</v>
          </cell>
          <cell r="BV117">
            <v>0</v>
          </cell>
          <cell r="BW117">
            <v>800</v>
          </cell>
          <cell r="BX117">
            <v>500</v>
          </cell>
          <cell r="BY117">
            <v>500</v>
          </cell>
          <cell r="BZ117">
            <v>0</v>
          </cell>
          <cell r="CC117">
            <v>1.5</v>
          </cell>
          <cell r="CD117">
            <v>1</v>
          </cell>
          <cell r="CE117">
            <v>50</v>
          </cell>
          <cell r="CF117">
            <v>110</v>
          </cell>
          <cell r="CI117">
            <v>0</v>
          </cell>
          <cell r="CJ117">
            <v>0</v>
          </cell>
          <cell r="CK117">
            <v>0</v>
          </cell>
        </row>
        <row r="118">
          <cell r="J118">
            <v>20886920</v>
          </cell>
          <cell r="K118">
            <v>2</v>
          </cell>
          <cell r="L118">
            <v>62</v>
          </cell>
          <cell r="M118" t="str">
            <v>肝内外胆管结石伴慢性胆管炎  肾囊肿  胆囊切除术后  胆道探查术后  肠粘连  继发性胆汁性肝硬化                              ,肝胆管结石</v>
          </cell>
          <cell r="N118" t="str">
            <v>/</v>
          </cell>
          <cell r="O118">
            <v>155</v>
          </cell>
          <cell r="P118">
            <v>42.5</v>
          </cell>
          <cell r="Q118">
            <v>0</v>
          </cell>
          <cell r="R118">
            <v>0</v>
          </cell>
          <cell r="S118">
            <v>0</v>
          </cell>
          <cell r="T118">
            <v>0</v>
          </cell>
          <cell r="U118">
            <v>0</v>
          </cell>
          <cell r="V118">
            <v>0</v>
          </cell>
          <cell r="W118">
            <v>0</v>
          </cell>
          <cell r="X118">
            <v>1</v>
          </cell>
          <cell r="Y118">
            <v>112</v>
          </cell>
          <cell r="Z118">
            <v>19</v>
          </cell>
          <cell r="AA118">
            <v>0.34</v>
          </cell>
          <cell r="AB118">
            <v>0.33</v>
          </cell>
          <cell r="AC118">
            <v>18</v>
          </cell>
          <cell r="AD118">
            <v>1</v>
          </cell>
          <cell r="AF118">
            <v>82</v>
          </cell>
          <cell r="AG118">
            <v>29.3</v>
          </cell>
          <cell r="AH118">
            <v>31.2</v>
          </cell>
          <cell r="AJ118">
            <v>34.6</v>
          </cell>
          <cell r="AK118">
            <v>1</v>
          </cell>
          <cell r="AL118">
            <v>1.1299999999999999</v>
          </cell>
          <cell r="AN118">
            <v>1.18</v>
          </cell>
          <cell r="AO118">
            <v>6.7</v>
          </cell>
          <cell r="AP118">
            <v>9.3000000000000007</v>
          </cell>
          <cell r="AR118">
            <v>12.8</v>
          </cell>
          <cell r="AS118">
            <v>38.5</v>
          </cell>
          <cell r="AT118">
            <v>28.5</v>
          </cell>
          <cell r="AV118">
            <v>34.200000000000003</v>
          </cell>
          <cell r="AW118">
            <v>39</v>
          </cell>
          <cell r="AX118">
            <v>89</v>
          </cell>
          <cell r="AZ118">
            <v>114</v>
          </cell>
          <cell r="BA118">
            <v>64</v>
          </cell>
          <cell r="BB118">
            <v>168</v>
          </cell>
          <cell r="BD118">
            <v>16</v>
          </cell>
          <cell r="BE118">
            <v>76.290000000000006</v>
          </cell>
          <cell r="BF118">
            <v>57.67</v>
          </cell>
          <cell r="BH118">
            <v>84.62</v>
          </cell>
          <cell r="BI118">
            <v>73</v>
          </cell>
          <cell r="BJ118">
            <v>92</v>
          </cell>
          <cell r="BL118">
            <v>67</v>
          </cell>
          <cell r="BM118">
            <v>7.9</v>
          </cell>
          <cell r="BN118">
            <v>5.3</v>
          </cell>
          <cell r="BP118">
            <v>5.6</v>
          </cell>
          <cell r="BQ118">
            <v>2</v>
          </cell>
          <cell r="BR118">
            <v>2</v>
          </cell>
          <cell r="BS118">
            <v>0</v>
          </cell>
          <cell r="BT118">
            <v>0</v>
          </cell>
          <cell r="BU118">
            <v>0</v>
          </cell>
          <cell r="BV118">
            <v>0</v>
          </cell>
          <cell r="BW118">
            <v>1800</v>
          </cell>
          <cell r="BX118">
            <v>1000</v>
          </cell>
          <cell r="BY118">
            <v>300</v>
          </cell>
          <cell r="BZ118">
            <v>0</v>
          </cell>
          <cell r="CC118">
            <v>3.35</v>
          </cell>
          <cell r="CD118">
            <v>3</v>
          </cell>
          <cell r="CE118">
            <v>35</v>
          </cell>
          <cell r="CF118">
            <v>215</v>
          </cell>
          <cell r="CI118">
            <v>0</v>
          </cell>
          <cell r="CJ118">
            <v>0</v>
          </cell>
          <cell r="CK118">
            <v>0</v>
          </cell>
        </row>
        <row r="119">
          <cell r="J119">
            <v>21080375</v>
          </cell>
          <cell r="K119">
            <v>2</v>
          </cell>
          <cell r="L119">
            <v>53</v>
          </cell>
          <cell r="M119" t="str">
            <v>,肝胆管结石</v>
          </cell>
          <cell r="N119" t="str">
            <v>/</v>
          </cell>
          <cell r="O119">
            <v>150</v>
          </cell>
          <cell r="P119">
            <v>52.5</v>
          </cell>
          <cell r="Q119">
            <v>0</v>
          </cell>
          <cell r="R119">
            <v>0</v>
          </cell>
          <cell r="S119">
            <v>0</v>
          </cell>
          <cell r="T119">
            <v>0</v>
          </cell>
          <cell r="U119">
            <v>0</v>
          </cell>
          <cell r="V119">
            <v>0</v>
          </cell>
          <cell r="W119">
            <v>0</v>
          </cell>
          <cell r="X119">
            <v>0</v>
          </cell>
          <cell r="Y119">
            <v>114</v>
          </cell>
          <cell r="Z119">
            <v>111</v>
          </cell>
          <cell r="AA119">
            <v>0.36</v>
          </cell>
          <cell r="AB119">
            <v>0.33</v>
          </cell>
          <cell r="AC119">
            <v>368</v>
          </cell>
          <cell r="AD119">
            <v>339</v>
          </cell>
          <cell r="AG119">
            <v>29.2</v>
          </cell>
          <cell r="AH119">
            <v>26.4</v>
          </cell>
          <cell r="AK119">
            <v>1.9</v>
          </cell>
          <cell r="AL119">
            <v>1.1599999999999999</v>
          </cell>
          <cell r="AO119">
            <v>3.3</v>
          </cell>
          <cell r="AP119">
            <v>6.2</v>
          </cell>
          <cell r="AS119">
            <v>36.5</v>
          </cell>
          <cell r="AT119">
            <v>33</v>
          </cell>
          <cell r="AW119">
            <v>6</v>
          </cell>
          <cell r="AX119">
            <v>22</v>
          </cell>
          <cell r="BA119">
            <v>13</v>
          </cell>
          <cell r="BB119">
            <v>93</v>
          </cell>
          <cell r="BE119">
            <v>117.69</v>
          </cell>
          <cell r="BF119">
            <v>135.30000000000001</v>
          </cell>
          <cell r="BI119">
            <v>41</v>
          </cell>
          <cell r="BJ119">
            <v>27</v>
          </cell>
          <cell r="BM119">
            <v>6.68</v>
          </cell>
          <cell r="BN119">
            <v>2.8</v>
          </cell>
          <cell r="BQ119">
            <v>2</v>
          </cell>
          <cell r="BR119">
            <v>2</v>
          </cell>
          <cell r="BS119">
            <v>0</v>
          </cell>
          <cell r="BT119">
            <v>0</v>
          </cell>
          <cell r="BU119">
            <v>0</v>
          </cell>
          <cell r="BV119">
            <v>0</v>
          </cell>
          <cell r="BW119">
            <v>1700</v>
          </cell>
          <cell r="BX119">
            <v>1000</v>
          </cell>
          <cell r="BZ119">
            <v>0</v>
          </cell>
          <cell r="CC119">
            <v>3.35</v>
          </cell>
          <cell r="CD119">
            <v>3</v>
          </cell>
          <cell r="CE119">
            <v>35</v>
          </cell>
          <cell r="CF119">
            <v>215</v>
          </cell>
          <cell r="CI119">
            <v>0</v>
          </cell>
          <cell r="CJ119">
            <v>0</v>
          </cell>
          <cell r="CK119">
            <v>0</v>
          </cell>
        </row>
        <row r="120">
          <cell r="J120">
            <v>19715681</v>
          </cell>
          <cell r="K120">
            <v>1</v>
          </cell>
          <cell r="L120">
            <v>52</v>
          </cell>
          <cell r="M120" t="str">
            <v>肝癌术后  乙肝后肝硬化代偿期  脾肿大  胆囊切除术后  2型糖尿病  慢性乙型肝炎（复治）                              ,肝肿物</v>
          </cell>
          <cell r="N120" t="str">
            <v>/</v>
          </cell>
          <cell r="O120">
            <v>180</v>
          </cell>
          <cell r="P120">
            <v>85</v>
          </cell>
          <cell r="Q120">
            <v>0</v>
          </cell>
          <cell r="R120">
            <v>1</v>
          </cell>
          <cell r="S120">
            <v>0</v>
          </cell>
          <cell r="T120">
            <v>0</v>
          </cell>
          <cell r="U120">
            <v>0</v>
          </cell>
          <cell r="V120">
            <v>1</v>
          </cell>
          <cell r="W120">
            <v>0</v>
          </cell>
          <cell r="X120">
            <v>1</v>
          </cell>
          <cell r="Y120">
            <v>14</v>
          </cell>
          <cell r="Z120">
            <v>128</v>
          </cell>
          <cell r="AA120">
            <v>0.43</v>
          </cell>
          <cell r="AB120">
            <v>0.39</v>
          </cell>
          <cell r="AC120">
            <v>356</v>
          </cell>
          <cell r="AD120">
            <v>23</v>
          </cell>
          <cell r="AF120">
            <v>142</v>
          </cell>
          <cell r="AG120">
            <v>29.1</v>
          </cell>
          <cell r="AH120">
            <v>28.2</v>
          </cell>
          <cell r="AJ120">
            <v>29.1</v>
          </cell>
          <cell r="AK120">
            <v>1.3</v>
          </cell>
          <cell r="AL120">
            <v>1.1000000000000001</v>
          </cell>
          <cell r="AN120">
            <v>1.3</v>
          </cell>
          <cell r="AO120">
            <v>8.6999999999999993</v>
          </cell>
          <cell r="AP120">
            <v>16.3</v>
          </cell>
          <cell r="AR120">
            <v>26.6</v>
          </cell>
          <cell r="AS120">
            <v>34.9</v>
          </cell>
          <cell r="AT120">
            <v>31.8</v>
          </cell>
          <cell r="AV120">
            <v>29.5</v>
          </cell>
          <cell r="AW120">
            <v>39</v>
          </cell>
          <cell r="AX120">
            <v>181</v>
          </cell>
          <cell r="AZ120">
            <v>197</v>
          </cell>
          <cell r="BA120">
            <v>56</v>
          </cell>
          <cell r="BB120">
            <v>225</v>
          </cell>
          <cell r="BD120">
            <v>15</v>
          </cell>
          <cell r="BE120">
            <v>11.84</v>
          </cell>
          <cell r="BF120">
            <v>18.77</v>
          </cell>
          <cell r="BH120">
            <v>113.4</v>
          </cell>
          <cell r="BI120">
            <v>64</v>
          </cell>
          <cell r="BJ120">
            <v>67</v>
          </cell>
          <cell r="BL120">
            <v>61</v>
          </cell>
          <cell r="BM120">
            <v>3.9</v>
          </cell>
          <cell r="BN120">
            <v>3.3</v>
          </cell>
          <cell r="BP120">
            <v>2.7</v>
          </cell>
          <cell r="BQ120">
            <v>2</v>
          </cell>
          <cell r="BR120">
            <v>2</v>
          </cell>
          <cell r="BS120">
            <v>0</v>
          </cell>
          <cell r="BT120">
            <v>0</v>
          </cell>
          <cell r="BU120">
            <v>0</v>
          </cell>
          <cell r="BV120">
            <v>0</v>
          </cell>
          <cell r="BW120">
            <v>2400</v>
          </cell>
          <cell r="BX120">
            <v>1000</v>
          </cell>
          <cell r="BY120">
            <v>550</v>
          </cell>
          <cell r="BZ120">
            <v>0.7</v>
          </cell>
          <cell r="CC120">
            <v>4.2</v>
          </cell>
          <cell r="CD120">
            <v>4</v>
          </cell>
          <cell r="CE120">
            <v>20</v>
          </cell>
          <cell r="CF120">
            <v>260</v>
          </cell>
          <cell r="CI120">
            <v>0</v>
          </cell>
          <cell r="CJ120">
            <v>0</v>
          </cell>
          <cell r="CK120">
            <v>0</v>
          </cell>
        </row>
        <row r="121">
          <cell r="J121">
            <v>19744042</v>
          </cell>
          <cell r="K121">
            <v>1</v>
          </cell>
          <cell r="L121">
            <v>50</v>
          </cell>
          <cell r="M121" t="str">
            <v>肝内胆管结石伴慢性胆管炎  胆总管结石伴慢性胆囊炎  继发性胆汁性肝硬化                                    ,肝胆管结石</v>
          </cell>
          <cell r="N121" t="str">
            <v>/</v>
          </cell>
          <cell r="O121">
            <v>169</v>
          </cell>
          <cell r="P121">
            <v>65</v>
          </cell>
          <cell r="Q121">
            <v>0</v>
          </cell>
          <cell r="R121">
            <v>0</v>
          </cell>
          <cell r="S121">
            <v>0</v>
          </cell>
          <cell r="T121">
            <v>0</v>
          </cell>
          <cell r="U121">
            <v>0</v>
          </cell>
          <cell r="V121">
            <v>0</v>
          </cell>
          <cell r="W121">
            <v>0</v>
          </cell>
          <cell r="X121">
            <v>1</v>
          </cell>
          <cell r="Y121">
            <v>118</v>
          </cell>
          <cell r="Z121">
            <v>15</v>
          </cell>
          <cell r="AA121">
            <v>0.34</v>
          </cell>
          <cell r="AB121">
            <v>0.32</v>
          </cell>
          <cell r="AC121">
            <v>146</v>
          </cell>
          <cell r="AD121">
            <v>144</v>
          </cell>
          <cell r="AG121">
            <v>25.2</v>
          </cell>
          <cell r="AH121">
            <v>32.5</v>
          </cell>
          <cell r="AK121">
            <v>0.96</v>
          </cell>
          <cell r="AL121">
            <v>1.33</v>
          </cell>
          <cell r="AO121">
            <v>11.2</v>
          </cell>
          <cell r="AP121">
            <v>22.6</v>
          </cell>
          <cell r="AS121">
            <v>38.5</v>
          </cell>
          <cell r="AT121">
            <v>33.6</v>
          </cell>
          <cell r="AW121">
            <v>28</v>
          </cell>
          <cell r="AX121">
            <v>166</v>
          </cell>
          <cell r="BA121">
            <v>24</v>
          </cell>
          <cell r="BB121">
            <v>138</v>
          </cell>
          <cell r="BE121">
            <v>1.41</v>
          </cell>
          <cell r="BF121">
            <v>15.16</v>
          </cell>
          <cell r="BI121">
            <v>61</v>
          </cell>
          <cell r="BJ121">
            <v>53</v>
          </cell>
          <cell r="BM121">
            <v>5.3</v>
          </cell>
          <cell r="BN121">
            <v>4.2</v>
          </cell>
          <cell r="BQ121">
            <v>2</v>
          </cell>
          <cell r="BR121">
            <v>3</v>
          </cell>
          <cell r="BS121">
            <v>0</v>
          </cell>
          <cell r="BT121">
            <v>0</v>
          </cell>
          <cell r="BU121">
            <v>0</v>
          </cell>
          <cell r="BV121">
            <v>0</v>
          </cell>
          <cell r="BW121">
            <v>2100</v>
          </cell>
          <cell r="BX121">
            <v>500</v>
          </cell>
          <cell r="BZ121">
            <v>0</v>
          </cell>
          <cell r="CC121">
            <v>2.15</v>
          </cell>
          <cell r="CD121">
            <v>2</v>
          </cell>
          <cell r="CE121">
            <v>15</v>
          </cell>
          <cell r="CF121">
            <v>135</v>
          </cell>
          <cell r="CI121">
            <v>0</v>
          </cell>
          <cell r="CJ121">
            <v>0</v>
          </cell>
          <cell r="CK121">
            <v>0</v>
          </cell>
        </row>
        <row r="122">
          <cell r="J122">
            <v>18337941</v>
          </cell>
          <cell r="K122">
            <v>2</v>
          </cell>
          <cell r="L122">
            <v>52</v>
          </cell>
          <cell r="M122" t="str">
            <v>直肠下段腺癌（cT3N2Mx）  乙肝小三阳                                      ,直肠恶性肿瘤</v>
          </cell>
          <cell r="N122">
            <v>3</v>
          </cell>
          <cell r="O122">
            <v>155</v>
          </cell>
          <cell r="P122">
            <v>48</v>
          </cell>
          <cell r="Q122">
            <v>0</v>
          </cell>
          <cell r="R122">
            <v>0</v>
          </cell>
          <cell r="S122">
            <v>0</v>
          </cell>
          <cell r="T122">
            <v>0</v>
          </cell>
          <cell r="U122">
            <v>0</v>
          </cell>
          <cell r="V122">
            <v>1</v>
          </cell>
          <cell r="W122">
            <v>0</v>
          </cell>
          <cell r="X122">
            <v>0</v>
          </cell>
          <cell r="Y122">
            <v>148</v>
          </cell>
          <cell r="Z122">
            <v>92</v>
          </cell>
          <cell r="AA122">
            <v>0.44</v>
          </cell>
          <cell r="AB122">
            <v>0.28000000000000003</v>
          </cell>
          <cell r="AC122">
            <v>137</v>
          </cell>
          <cell r="AD122">
            <v>157</v>
          </cell>
          <cell r="AE122">
            <v>132</v>
          </cell>
          <cell r="AF122">
            <v>136</v>
          </cell>
          <cell r="AG122">
            <v>28.8</v>
          </cell>
          <cell r="AH122">
            <v>31.3</v>
          </cell>
          <cell r="AI122">
            <v>29.2</v>
          </cell>
          <cell r="AJ122">
            <v>28.5</v>
          </cell>
          <cell r="AK122">
            <v>1.9</v>
          </cell>
          <cell r="AL122">
            <v>1.31</v>
          </cell>
          <cell r="AM122">
            <v>1.31</v>
          </cell>
          <cell r="AN122">
            <v>1.21</v>
          </cell>
          <cell r="AO122">
            <v>16.8</v>
          </cell>
          <cell r="AP122">
            <v>26.8</v>
          </cell>
          <cell r="AQ122">
            <v>291</v>
          </cell>
          <cell r="AR122">
            <v>17.3</v>
          </cell>
          <cell r="AS122">
            <v>42.4</v>
          </cell>
          <cell r="AT122">
            <v>32.200000000000003</v>
          </cell>
          <cell r="AU122">
            <v>4.5</v>
          </cell>
          <cell r="AV122">
            <v>37.700000000000003</v>
          </cell>
          <cell r="AW122">
            <v>61</v>
          </cell>
          <cell r="AX122">
            <v>124</v>
          </cell>
          <cell r="AY122">
            <v>819</v>
          </cell>
          <cell r="AZ122">
            <v>498</v>
          </cell>
          <cell r="BA122">
            <v>39</v>
          </cell>
          <cell r="BB122">
            <v>1464</v>
          </cell>
          <cell r="BC122">
            <v>374</v>
          </cell>
          <cell r="BD122">
            <v>135</v>
          </cell>
          <cell r="BE122">
            <v>121.53</v>
          </cell>
          <cell r="BF122">
            <v>127.55</v>
          </cell>
          <cell r="BG122">
            <v>133.77000000000001</v>
          </cell>
          <cell r="BH122">
            <v>14.3</v>
          </cell>
          <cell r="BI122">
            <v>72</v>
          </cell>
          <cell r="BJ122">
            <v>64</v>
          </cell>
          <cell r="BK122">
            <v>57</v>
          </cell>
          <cell r="BL122">
            <v>51</v>
          </cell>
          <cell r="BM122">
            <v>3.4</v>
          </cell>
          <cell r="BN122">
            <v>2.9</v>
          </cell>
          <cell r="BO122">
            <v>0.9</v>
          </cell>
          <cell r="BP122">
            <v>1.9</v>
          </cell>
          <cell r="BQ122">
            <v>2</v>
          </cell>
          <cell r="BR122">
            <v>2</v>
          </cell>
          <cell r="BS122">
            <v>0</v>
          </cell>
          <cell r="BT122">
            <v>0</v>
          </cell>
          <cell r="BU122">
            <v>0</v>
          </cell>
          <cell r="BV122">
            <v>0</v>
          </cell>
          <cell r="BW122">
            <v>1400</v>
          </cell>
          <cell r="BX122">
            <v>500</v>
          </cell>
          <cell r="BY122">
            <v>150</v>
          </cell>
          <cell r="BZ122">
            <v>0.1</v>
          </cell>
          <cell r="CC122">
            <v>3.5</v>
          </cell>
          <cell r="CD122">
            <v>3</v>
          </cell>
          <cell r="CE122">
            <v>50</v>
          </cell>
          <cell r="CF122">
            <v>230</v>
          </cell>
          <cell r="CI122">
            <v>0</v>
          </cell>
          <cell r="CJ122">
            <v>0</v>
          </cell>
          <cell r="CK122">
            <v>0</v>
          </cell>
        </row>
        <row r="123">
          <cell r="J123">
            <v>19287409</v>
          </cell>
          <cell r="K123">
            <v>1</v>
          </cell>
          <cell r="L123">
            <v>61</v>
          </cell>
          <cell r="M123" t="str">
            <v>原发性肝癌  慢性乙型肝炎  原发性高血压2级高危组。                                    ,肝细胞癌</v>
          </cell>
          <cell r="N123" t="str">
            <v>/</v>
          </cell>
          <cell r="O123">
            <v>160</v>
          </cell>
          <cell r="P123">
            <v>65</v>
          </cell>
          <cell r="Q123">
            <v>1</v>
          </cell>
          <cell r="R123">
            <v>0</v>
          </cell>
          <cell r="S123">
            <v>0</v>
          </cell>
          <cell r="T123">
            <v>0</v>
          </cell>
          <cell r="U123">
            <v>0</v>
          </cell>
          <cell r="V123">
            <v>1</v>
          </cell>
          <cell r="W123">
            <v>0</v>
          </cell>
          <cell r="X123">
            <v>0</v>
          </cell>
          <cell r="Y123">
            <v>124</v>
          </cell>
          <cell r="Z123">
            <v>17</v>
          </cell>
          <cell r="AA123">
            <v>0.38</v>
          </cell>
          <cell r="AB123">
            <v>0.33</v>
          </cell>
          <cell r="AC123">
            <v>175</v>
          </cell>
          <cell r="AD123">
            <v>176</v>
          </cell>
          <cell r="AF123">
            <v>125</v>
          </cell>
          <cell r="AG123">
            <v>26.7</v>
          </cell>
          <cell r="AH123">
            <v>25.6</v>
          </cell>
          <cell r="AJ123">
            <v>27.6</v>
          </cell>
          <cell r="AK123">
            <v>0.93</v>
          </cell>
          <cell r="AL123">
            <v>0.97</v>
          </cell>
          <cell r="AN123">
            <v>0.99</v>
          </cell>
          <cell r="AO123">
            <v>12.1</v>
          </cell>
          <cell r="AP123">
            <v>12.2</v>
          </cell>
          <cell r="AR123">
            <v>14.4</v>
          </cell>
          <cell r="AS123">
            <v>45.1</v>
          </cell>
          <cell r="AT123">
            <v>32.4</v>
          </cell>
          <cell r="AV123">
            <v>36</v>
          </cell>
          <cell r="AW123">
            <v>1</v>
          </cell>
          <cell r="AX123">
            <v>159</v>
          </cell>
          <cell r="AZ123">
            <v>13</v>
          </cell>
          <cell r="BA123">
            <v>17</v>
          </cell>
          <cell r="BB123">
            <v>285</v>
          </cell>
          <cell r="BD123">
            <v>67</v>
          </cell>
          <cell r="BE123">
            <v>1.3</v>
          </cell>
          <cell r="BF123">
            <v>13.5</v>
          </cell>
          <cell r="BH123">
            <v>15.63</v>
          </cell>
          <cell r="BI123">
            <v>55</v>
          </cell>
          <cell r="BJ123">
            <v>5</v>
          </cell>
          <cell r="BL123">
            <v>47</v>
          </cell>
          <cell r="BM123">
            <v>4</v>
          </cell>
          <cell r="BN123">
            <v>1.8</v>
          </cell>
          <cell r="BP123">
            <v>2.1</v>
          </cell>
          <cell r="BQ123">
            <v>2</v>
          </cell>
          <cell r="BR123">
            <v>2</v>
          </cell>
          <cell r="BS123">
            <v>0</v>
          </cell>
          <cell r="BT123">
            <v>0</v>
          </cell>
          <cell r="BU123">
            <v>0</v>
          </cell>
          <cell r="BV123">
            <v>0</v>
          </cell>
          <cell r="BW123">
            <v>1400</v>
          </cell>
          <cell r="BX123">
            <v>500</v>
          </cell>
          <cell r="BY123">
            <v>700</v>
          </cell>
          <cell r="BZ123">
            <v>0</v>
          </cell>
          <cell r="CC123">
            <v>3.55</v>
          </cell>
          <cell r="CD123">
            <v>3</v>
          </cell>
          <cell r="CE123">
            <v>55</v>
          </cell>
          <cell r="CF123">
            <v>235</v>
          </cell>
          <cell r="CI123">
            <v>0</v>
          </cell>
          <cell r="CJ123">
            <v>0</v>
          </cell>
          <cell r="CK123">
            <v>0</v>
          </cell>
        </row>
        <row r="124">
          <cell r="J124">
            <v>617870</v>
          </cell>
          <cell r="K124">
            <v>1</v>
          </cell>
          <cell r="L124">
            <v>74</v>
          </cell>
          <cell r="M124" t="str">
            <v>胆道损伤  肝总管十二指肠瘘  胆囊切除术后  胆漏  焦虑症  腹腔粘连                              ,梗阻性黄疸</v>
          </cell>
          <cell r="N124" t="str">
            <v>/</v>
          </cell>
          <cell r="O124">
            <v>160</v>
          </cell>
          <cell r="P124">
            <v>52</v>
          </cell>
          <cell r="Q124">
            <v>0</v>
          </cell>
          <cell r="R124">
            <v>0</v>
          </cell>
          <cell r="S124">
            <v>0</v>
          </cell>
          <cell r="T124">
            <v>0</v>
          </cell>
          <cell r="U124">
            <v>0</v>
          </cell>
          <cell r="V124">
            <v>0</v>
          </cell>
          <cell r="W124">
            <v>0</v>
          </cell>
          <cell r="X124">
            <v>0</v>
          </cell>
          <cell r="Y124">
            <v>147</v>
          </cell>
          <cell r="Z124">
            <v>14</v>
          </cell>
          <cell r="AA124">
            <v>0.43</v>
          </cell>
          <cell r="AB124">
            <v>0.41</v>
          </cell>
          <cell r="AC124">
            <v>121</v>
          </cell>
          <cell r="AD124">
            <v>92</v>
          </cell>
          <cell r="AG124">
            <v>24.3</v>
          </cell>
          <cell r="AH124">
            <v>23.8</v>
          </cell>
          <cell r="AK124">
            <v>1</v>
          </cell>
          <cell r="AL124">
            <v>0.99</v>
          </cell>
          <cell r="AO124">
            <v>11.7</v>
          </cell>
          <cell r="AP124">
            <v>21.3</v>
          </cell>
          <cell r="AS124">
            <v>45.6</v>
          </cell>
          <cell r="AT124">
            <v>33</v>
          </cell>
          <cell r="AW124">
            <v>29</v>
          </cell>
          <cell r="AX124">
            <v>587</v>
          </cell>
          <cell r="BA124">
            <v>22</v>
          </cell>
          <cell r="BB124">
            <v>65</v>
          </cell>
          <cell r="BE124">
            <v>17.100000000000001</v>
          </cell>
          <cell r="BF124">
            <v>15.67</v>
          </cell>
          <cell r="BI124">
            <v>64</v>
          </cell>
          <cell r="BJ124">
            <v>66</v>
          </cell>
          <cell r="BM124">
            <v>4.4000000000000004</v>
          </cell>
          <cell r="BN124">
            <v>4.3</v>
          </cell>
          <cell r="BQ124">
            <v>3</v>
          </cell>
          <cell r="BR124">
            <v>2</v>
          </cell>
          <cell r="BS124">
            <v>0</v>
          </cell>
          <cell r="BT124">
            <v>0</v>
          </cell>
          <cell r="BU124">
            <v>0</v>
          </cell>
          <cell r="BV124">
            <v>0</v>
          </cell>
          <cell r="BW124">
            <v>1400</v>
          </cell>
          <cell r="BX124">
            <v>1000</v>
          </cell>
          <cell r="BY124">
            <v>500</v>
          </cell>
          <cell r="BZ124">
            <v>0</v>
          </cell>
          <cell r="CC124">
            <v>5.55</v>
          </cell>
          <cell r="CD124">
            <v>5</v>
          </cell>
          <cell r="CE124">
            <v>55</v>
          </cell>
          <cell r="CF124">
            <v>355</v>
          </cell>
          <cell r="CI124">
            <v>0</v>
          </cell>
          <cell r="CJ124">
            <v>0</v>
          </cell>
          <cell r="CK124">
            <v>0</v>
          </cell>
        </row>
        <row r="125">
          <cell r="J125">
            <v>20975423</v>
          </cell>
          <cell r="K125">
            <v>1</v>
          </cell>
          <cell r="L125">
            <v>49</v>
          </cell>
          <cell r="M125" t="str">
            <v>肝门部胆管癌伴门静脉侵犯  梗阻性黄疸  肝功能异常  PTCD术后  门静脉血栓形成  代谢性酸中毒  乳酸性酸中毒  凝血机能异常  低蛋白血症  失血性贫血  电解质紊乱</v>
          </cell>
          <cell r="N125" t="str">
            <v>/</v>
          </cell>
          <cell r="O125">
            <v>167</v>
          </cell>
          <cell r="P125">
            <v>55</v>
          </cell>
          <cell r="Q125">
            <v>0</v>
          </cell>
          <cell r="R125">
            <v>0</v>
          </cell>
          <cell r="S125">
            <v>0</v>
          </cell>
          <cell r="T125">
            <v>0</v>
          </cell>
          <cell r="U125">
            <v>0</v>
          </cell>
          <cell r="V125">
            <v>0</v>
          </cell>
          <cell r="W125">
            <v>0</v>
          </cell>
          <cell r="X125">
            <v>0</v>
          </cell>
          <cell r="Y125">
            <v>112</v>
          </cell>
          <cell r="Z125">
            <v>97</v>
          </cell>
          <cell r="AA125">
            <v>0.4</v>
          </cell>
          <cell r="AB125">
            <v>0.35</v>
          </cell>
          <cell r="AC125">
            <v>135</v>
          </cell>
          <cell r="AD125">
            <v>13</v>
          </cell>
          <cell r="AG125">
            <v>3</v>
          </cell>
          <cell r="AK125">
            <v>1.7</v>
          </cell>
          <cell r="AO125">
            <v>7.1</v>
          </cell>
          <cell r="AP125">
            <v>13.3</v>
          </cell>
          <cell r="AS125">
            <v>43</v>
          </cell>
          <cell r="AT125">
            <v>33.200000000000003</v>
          </cell>
          <cell r="AW125">
            <v>42</v>
          </cell>
          <cell r="AX125">
            <v>352</v>
          </cell>
          <cell r="BA125">
            <v>32</v>
          </cell>
          <cell r="BB125">
            <v>451</v>
          </cell>
          <cell r="BE125">
            <v>16.87</v>
          </cell>
          <cell r="BF125">
            <v>11.69</v>
          </cell>
          <cell r="BI125">
            <v>61</v>
          </cell>
          <cell r="BJ125">
            <v>56</v>
          </cell>
          <cell r="BM125">
            <v>3.5</v>
          </cell>
          <cell r="BN125">
            <v>3.3</v>
          </cell>
          <cell r="BQ125">
            <v>2</v>
          </cell>
          <cell r="BR125">
            <v>2</v>
          </cell>
          <cell r="BS125">
            <v>0</v>
          </cell>
          <cell r="BT125">
            <v>1.5</v>
          </cell>
          <cell r="BU125">
            <v>400</v>
          </cell>
          <cell r="BV125">
            <v>0</v>
          </cell>
          <cell r="BW125">
            <v>7400</v>
          </cell>
          <cell r="BX125">
            <v>4000</v>
          </cell>
          <cell r="BY125">
            <v>1100</v>
          </cell>
          <cell r="BZ125">
            <v>0.9</v>
          </cell>
          <cell r="CC125">
            <v>11.45</v>
          </cell>
          <cell r="CD125">
            <v>11</v>
          </cell>
          <cell r="CE125">
            <v>45</v>
          </cell>
          <cell r="CF125">
            <v>705</v>
          </cell>
          <cell r="CI125">
            <v>0</v>
          </cell>
          <cell r="CJ125">
            <v>0</v>
          </cell>
          <cell r="CK125">
            <v>0</v>
          </cell>
        </row>
        <row r="126">
          <cell r="J126">
            <v>21127910</v>
          </cell>
          <cell r="K126">
            <v>1</v>
          </cell>
          <cell r="L126">
            <v>53</v>
          </cell>
          <cell r="M126" t="str">
            <v>原发性肝癌中国分期IABCLC分期A1  慢性乙型病毒性肝炎(复治)  胆囊息肉  肝脏囊肿  双肾囊肿  慢性乙肝后肝硬化                              ,肝占位性病变</v>
          </cell>
          <cell r="N126">
            <v>3.5</v>
          </cell>
          <cell r="O126">
            <v>165</v>
          </cell>
          <cell r="P126">
            <v>65</v>
          </cell>
          <cell r="Q126">
            <v>0</v>
          </cell>
          <cell r="R126">
            <v>0</v>
          </cell>
          <cell r="S126">
            <v>0</v>
          </cell>
          <cell r="T126">
            <v>0</v>
          </cell>
          <cell r="U126">
            <v>0</v>
          </cell>
          <cell r="V126">
            <v>1</v>
          </cell>
          <cell r="W126">
            <v>0</v>
          </cell>
          <cell r="X126">
            <v>1</v>
          </cell>
          <cell r="Y126">
            <v>143</v>
          </cell>
          <cell r="Z126">
            <v>112</v>
          </cell>
          <cell r="AA126">
            <v>0.43</v>
          </cell>
          <cell r="AB126">
            <v>0.35</v>
          </cell>
          <cell r="AC126">
            <v>216</v>
          </cell>
          <cell r="AD126">
            <v>132</v>
          </cell>
          <cell r="AF126">
            <v>92</v>
          </cell>
          <cell r="AG126">
            <v>27.3</v>
          </cell>
          <cell r="AK126">
            <v>1.6</v>
          </cell>
          <cell r="AO126">
            <v>1.3</v>
          </cell>
          <cell r="AP126">
            <v>34.299999999999997</v>
          </cell>
          <cell r="AR126">
            <v>48.1</v>
          </cell>
          <cell r="AS126">
            <v>43.7</v>
          </cell>
          <cell r="AT126">
            <v>22.8</v>
          </cell>
          <cell r="AV126">
            <v>36.200000000000003</v>
          </cell>
          <cell r="AW126">
            <v>54</v>
          </cell>
          <cell r="AX126">
            <v>77</v>
          </cell>
          <cell r="AZ126">
            <v>284</v>
          </cell>
          <cell r="BA126">
            <v>33</v>
          </cell>
          <cell r="BB126">
            <v>69</v>
          </cell>
          <cell r="BD126">
            <v>124</v>
          </cell>
          <cell r="BE126">
            <v>11.29</v>
          </cell>
          <cell r="BF126">
            <v>14.73</v>
          </cell>
          <cell r="BH126">
            <v>17.25</v>
          </cell>
          <cell r="BI126">
            <v>77</v>
          </cell>
          <cell r="BJ126">
            <v>71</v>
          </cell>
          <cell r="BL126">
            <v>67</v>
          </cell>
          <cell r="BM126">
            <v>6.8</v>
          </cell>
          <cell r="BN126">
            <v>3.9</v>
          </cell>
          <cell r="BP126">
            <v>2.4</v>
          </cell>
          <cell r="BQ126">
            <v>2</v>
          </cell>
          <cell r="BR126">
            <v>2</v>
          </cell>
          <cell r="BS126">
            <v>0</v>
          </cell>
          <cell r="BT126">
            <v>0</v>
          </cell>
          <cell r="BU126">
            <v>0</v>
          </cell>
          <cell r="BV126">
            <v>0</v>
          </cell>
          <cell r="BW126">
            <v>1100</v>
          </cell>
          <cell r="BX126">
            <v>1000</v>
          </cell>
          <cell r="BY126">
            <v>100</v>
          </cell>
          <cell r="BZ126">
            <v>0</v>
          </cell>
          <cell r="CC126">
            <v>3.1</v>
          </cell>
          <cell r="CD126">
            <v>3</v>
          </cell>
          <cell r="CE126">
            <v>10</v>
          </cell>
          <cell r="CF126">
            <v>190</v>
          </cell>
          <cell r="CI126">
            <v>1</v>
          </cell>
          <cell r="CJ126">
            <v>1</v>
          </cell>
          <cell r="CK126">
            <v>0</v>
          </cell>
        </row>
        <row r="127">
          <cell r="J127">
            <v>17806752</v>
          </cell>
          <cell r="K127">
            <v>1</v>
          </cell>
          <cell r="L127">
            <v>54</v>
          </cell>
          <cell r="M127" t="str">
            <v>1.直肠高分化腺癌肝转移原发灶切除术后（pT3N2M1a IV期）、2.右肝转移癌术后、3.骨继发恶性肿瘤。</v>
          </cell>
          <cell r="N127">
            <v>7</v>
          </cell>
          <cell r="O127">
            <v>165</v>
          </cell>
          <cell r="P127">
            <v>68</v>
          </cell>
          <cell r="Q127">
            <v>0</v>
          </cell>
          <cell r="R127">
            <v>0</v>
          </cell>
          <cell r="S127">
            <v>0</v>
          </cell>
          <cell r="T127">
            <v>0</v>
          </cell>
          <cell r="U127">
            <v>0</v>
          </cell>
          <cell r="V127">
            <v>0</v>
          </cell>
          <cell r="W127">
            <v>0</v>
          </cell>
          <cell r="X127">
            <v>0</v>
          </cell>
          <cell r="Y127">
            <v>123</v>
          </cell>
          <cell r="Z127">
            <v>115</v>
          </cell>
          <cell r="AA127">
            <v>0.37</v>
          </cell>
          <cell r="AB127">
            <v>0.31</v>
          </cell>
          <cell r="AC127">
            <v>212</v>
          </cell>
          <cell r="AD127">
            <v>17</v>
          </cell>
          <cell r="AE127">
            <v>137</v>
          </cell>
          <cell r="AF127">
            <v>148</v>
          </cell>
          <cell r="AG127">
            <v>29.2</v>
          </cell>
          <cell r="AH127">
            <v>29.3</v>
          </cell>
          <cell r="AI127">
            <v>34.6</v>
          </cell>
          <cell r="AJ127">
            <v>34.1</v>
          </cell>
          <cell r="AK127">
            <v>1.1200000000000001</v>
          </cell>
          <cell r="AL127">
            <v>1.39</v>
          </cell>
          <cell r="AM127">
            <v>1.58</v>
          </cell>
          <cell r="AN127">
            <v>1.44</v>
          </cell>
          <cell r="AO127">
            <v>14.6</v>
          </cell>
          <cell r="AP127">
            <v>22.2</v>
          </cell>
          <cell r="AQ127">
            <v>31.3</v>
          </cell>
          <cell r="AR127">
            <v>34.5</v>
          </cell>
          <cell r="AS127">
            <v>33.700000000000003</v>
          </cell>
          <cell r="AT127">
            <v>25.9</v>
          </cell>
          <cell r="AU127">
            <v>3.5</v>
          </cell>
          <cell r="AV127">
            <v>33.799999999999997</v>
          </cell>
          <cell r="AW127">
            <v>89</v>
          </cell>
          <cell r="AX127">
            <v>158</v>
          </cell>
          <cell r="AY127">
            <v>218</v>
          </cell>
          <cell r="AZ127">
            <v>163</v>
          </cell>
          <cell r="BA127">
            <v>49</v>
          </cell>
          <cell r="BB127">
            <v>173</v>
          </cell>
          <cell r="BC127">
            <v>22</v>
          </cell>
          <cell r="BD127">
            <v>13</v>
          </cell>
          <cell r="BE127">
            <v>16.899999999999999</v>
          </cell>
          <cell r="BF127">
            <v>13.55</v>
          </cell>
          <cell r="BG127">
            <v>97.79</v>
          </cell>
          <cell r="BH127">
            <v>16.2</v>
          </cell>
          <cell r="BI127">
            <v>62</v>
          </cell>
          <cell r="BJ127">
            <v>67</v>
          </cell>
          <cell r="BK127">
            <v>77</v>
          </cell>
          <cell r="BL127">
            <v>63</v>
          </cell>
          <cell r="BM127">
            <v>3.7</v>
          </cell>
          <cell r="BN127">
            <v>6.6</v>
          </cell>
          <cell r="BO127">
            <v>5.2</v>
          </cell>
          <cell r="BP127">
            <v>3.6</v>
          </cell>
          <cell r="BQ127">
            <v>3</v>
          </cell>
          <cell r="BR127">
            <v>3</v>
          </cell>
          <cell r="BS127">
            <v>0</v>
          </cell>
          <cell r="BT127">
            <v>0</v>
          </cell>
          <cell r="BU127">
            <v>0</v>
          </cell>
          <cell r="BV127">
            <v>0</v>
          </cell>
          <cell r="BW127">
            <v>1500</v>
          </cell>
          <cell r="BX127">
            <v>500</v>
          </cell>
          <cell r="BZ127">
            <v>0</v>
          </cell>
          <cell r="CC127">
            <v>4</v>
          </cell>
          <cell r="CD127">
            <v>4</v>
          </cell>
          <cell r="CE127">
            <v>0</v>
          </cell>
          <cell r="CF127">
            <v>240</v>
          </cell>
          <cell r="CI127">
            <v>0</v>
          </cell>
          <cell r="CJ127">
            <v>0</v>
          </cell>
          <cell r="CK127">
            <v>0</v>
          </cell>
        </row>
        <row r="128">
          <cell r="J128">
            <v>21329810</v>
          </cell>
          <cell r="K128">
            <v>1</v>
          </cell>
          <cell r="L128">
            <v>52</v>
          </cell>
          <cell r="M128" t="str">
            <v>原发性肝癌中国分期IIABCLC分期A1  慢性乙型病毒性肝炎复治  慢性乙肝后肝硬化  左肾囊肿  肺部感染                                ,肝肿物,肝恶性肿瘤,肝炎后肝硬化</v>
          </cell>
          <cell r="N128">
            <v>10</v>
          </cell>
          <cell r="O128">
            <v>170</v>
          </cell>
          <cell r="P128">
            <v>67</v>
          </cell>
          <cell r="Q128">
            <v>0</v>
          </cell>
          <cell r="R128">
            <v>0</v>
          </cell>
          <cell r="S128">
            <v>0</v>
          </cell>
          <cell r="T128">
            <v>0</v>
          </cell>
          <cell r="U128">
            <v>0</v>
          </cell>
          <cell r="V128">
            <v>1</v>
          </cell>
          <cell r="W128">
            <v>0</v>
          </cell>
          <cell r="X128">
            <v>1</v>
          </cell>
          <cell r="Y128">
            <v>183</v>
          </cell>
          <cell r="Z128">
            <v>153</v>
          </cell>
          <cell r="AA128">
            <v>0.56999999999999995</v>
          </cell>
          <cell r="AB128">
            <v>0.49</v>
          </cell>
          <cell r="AC128">
            <v>285</v>
          </cell>
          <cell r="AD128">
            <v>278</v>
          </cell>
          <cell r="AG128">
            <v>3.5</v>
          </cell>
          <cell r="AK128">
            <v>1.1000000000000001</v>
          </cell>
          <cell r="AO128">
            <v>9.6</v>
          </cell>
          <cell r="AP128">
            <v>2.1</v>
          </cell>
          <cell r="AS128">
            <v>7.8</v>
          </cell>
          <cell r="AT128">
            <v>52.5</v>
          </cell>
          <cell r="AW128">
            <v>16</v>
          </cell>
          <cell r="AX128">
            <v>39</v>
          </cell>
          <cell r="BA128">
            <v>31</v>
          </cell>
          <cell r="BB128">
            <v>46</v>
          </cell>
          <cell r="BE128">
            <v>82.67</v>
          </cell>
          <cell r="BF128">
            <v>57.63</v>
          </cell>
          <cell r="BI128">
            <v>92</v>
          </cell>
          <cell r="BJ128">
            <v>124</v>
          </cell>
          <cell r="BM128">
            <v>7</v>
          </cell>
          <cell r="BN128">
            <v>8.5</v>
          </cell>
          <cell r="BQ128">
            <v>2</v>
          </cell>
          <cell r="BR128">
            <v>2</v>
          </cell>
          <cell r="BS128">
            <v>0</v>
          </cell>
          <cell r="BT128">
            <v>0</v>
          </cell>
          <cell r="BU128">
            <v>0</v>
          </cell>
          <cell r="BV128">
            <v>0</v>
          </cell>
          <cell r="BW128">
            <v>1500</v>
          </cell>
          <cell r="BX128">
            <v>1000</v>
          </cell>
          <cell r="BY128">
            <v>150</v>
          </cell>
          <cell r="BZ128">
            <v>0</v>
          </cell>
          <cell r="CC128">
            <v>4.3</v>
          </cell>
          <cell r="CD128">
            <v>4</v>
          </cell>
          <cell r="CE128">
            <v>30</v>
          </cell>
          <cell r="CF128">
            <v>270</v>
          </cell>
          <cell r="CI128">
            <v>0</v>
          </cell>
          <cell r="CJ128">
            <v>0</v>
          </cell>
          <cell r="CK128">
            <v>0</v>
          </cell>
        </row>
        <row r="129">
          <cell r="J129">
            <v>5104585</v>
          </cell>
          <cell r="K129">
            <v>1</v>
          </cell>
          <cell r="L129">
            <v>55</v>
          </cell>
          <cell r="M129" t="str">
            <v>1.直肠腺癌术后肝转移（pT3N0M1a IVa期）术后；2.高血压 3级 很高危</v>
          </cell>
          <cell r="N129">
            <v>5</v>
          </cell>
          <cell r="O129">
            <v>163</v>
          </cell>
          <cell r="P129">
            <v>66</v>
          </cell>
          <cell r="Q129">
            <v>1</v>
          </cell>
          <cell r="R129">
            <v>0</v>
          </cell>
          <cell r="S129">
            <v>0</v>
          </cell>
          <cell r="T129">
            <v>0</v>
          </cell>
          <cell r="U129">
            <v>0</v>
          </cell>
          <cell r="V129">
            <v>0</v>
          </cell>
          <cell r="W129">
            <v>0</v>
          </cell>
          <cell r="X129">
            <v>0</v>
          </cell>
          <cell r="Y129">
            <v>14</v>
          </cell>
          <cell r="Z129">
            <v>127</v>
          </cell>
          <cell r="AA129">
            <v>0.42</v>
          </cell>
          <cell r="AB129">
            <v>0.38</v>
          </cell>
          <cell r="AC129">
            <v>142</v>
          </cell>
          <cell r="AD129">
            <v>124</v>
          </cell>
          <cell r="AF129">
            <v>11</v>
          </cell>
          <cell r="AG129">
            <v>26.9</v>
          </cell>
          <cell r="AH129">
            <v>27.1</v>
          </cell>
          <cell r="AK129">
            <v>1.2</v>
          </cell>
          <cell r="AL129">
            <v>1.26</v>
          </cell>
          <cell r="AO129">
            <v>11.6</v>
          </cell>
          <cell r="AP129">
            <v>22.2</v>
          </cell>
          <cell r="AR129">
            <v>24.9</v>
          </cell>
          <cell r="AS129">
            <v>38.4</v>
          </cell>
          <cell r="AT129">
            <v>25.8</v>
          </cell>
          <cell r="AV129">
            <v>38.200000000000003</v>
          </cell>
          <cell r="AW129">
            <v>17</v>
          </cell>
          <cell r="AX129">
            <v>29</v>
          </cell>
          <cell r="AZ129">
            <v>271</v>
          </cell>
          <cell r="BA129">
            <v>2</v>
          </cell>
          <cell r="BB129">
            <v>277</v>
          </cell>
          <cell r="BD129">
            <v>171</v>
          </cell>
          <cell r="BE129">
            <v>92.45</v>
          </cell>
          <cell r="BF129">
            <v>96.71</v>
          </cell>
          <cell r="BH129">
            <v>96.71</v>
          </cell>
          <cell r="BI129">
            <v>77</v>
          </cell>
          <cell r="BJ129">
            <v>69</v>
          </cell>
          <cell r="BL129">
            <v>69</v>
          </cell>
          <cell r="BM129">
            <v>7.2</v>
          </cell>
          <cell r="BN129">
            <v>7.1</v>
          </cell>
          <cell r="BP129">
            <v>5</v>
          </cell>
          <cell r="BQ129">
            <v>2</v>
          </cell>
          <cell r="BR129">
            <v>2</v>
          </cell>
          <cell r="BS129">
            <v>0</v>
          </cell>
          <cell r="BT129">
            <v>0</v>
          </cell>
          <cell r="BU129">
            <v>0</v>
          </cell>
          <cell r="BV129">
            <v>0</v>
          </cell>
          <cell r="BW129">
            <v>2300</v>
          </cell>
          <cell r="BX129">
            <v>1500</v>
          </cell>
          <cell r="BY129">
            <v>1000</v>
          </cell>
          <cell r="BZ129">
            <v>0</v>
          </cell>
          <cell r="CC129">
            <v>4.4000000000000004</v>
          </cell>
          <cell r="CD129">
            <v>4</v>
          </cell>
          <cell r="CE129">
            <v>40</v>
          </cell>
          <cell r="CF129">
            <v>280</v>
          </cell>
          <cell r="CI129">
            <v>0</v>
          </cell>
          <cell r="CJ129">
            <v>0</v>
          </cell>
          <cell r="CK129">
            <v>0</v>
          </cell>
        </row>
        <row r="130">
          <cell r="J130">
            <v>15433415</v>
          </cell>
          <cell r="K130">
            <v>1</v>
          </cell>
          <cell r="L130">
            <v>63</v>
          </cell>
          <cell r="M130" t="str">
            <v>1.双肺转移瘤、2.肝癌术后肝内转移、3.肝癌术后复发、腹腔内转移（ⅣB期）、4.双肺感染 5.第7颈椎转移瘤、6.新型冠状病毒肺炎 （重型）、7.低钠血症、8.低蛋白血症、9.慢性乙肝（复诊）、10.肝硬化、11.门脉高压、12.重度贫血</v>
          </cell>
          <cell r="N130">
            <v>7</v>
          </cell>
          <cell r="O130">
            <v>162</v>
          </cell>
          <cell r="P130">
            <v>58</v>
          </cell>
          <cell r="Q130">
            <v>0</v>
          </cell>
          <cell r="R130">
            <v>0</v>
          </cell>
          <cell r="S130">
            <v>0</v>
          </cell>
          <cell r="T130">
            <v>0</v>
          </cell>
          <cell r="U130">
            <v>0</v>
          </cell>
          <cell r="V130">
            <v>1</v>
          </cell>
          <cell r="W130">
            <v>0</v>
          </cell>
          <cell r="X130">
            <v>1</v>
          </cell>
          <cell r="Y130">
            <v>144</v>
          </cell>
          <cell r="Z130">
            <v>99</v>
          </cell>
          <cell r="AA130">
            <v>0.43</v>
          </cell>
          <cell r="AB130">
            <v>0.31</v>
          </cell>
          <cell r="AC130">
            <v>96</v>
          </cell>
          <cell r="AD130">
            <v>82</v>
          </cell>
          <cell r="AF130">
            <v>68</v>
          </cell>
          <cell r="AG130">
            <v>26.5</v>
          </cell>
          <cell r="AH130">
            <v>31.1</v>
          </cell>
          <cell r="AJ130">
            <v>34.799999999999997</v>
          </cell>
          <cell r="AK130">
            <v>1.9</v>
          </cell>
          <cell r="AL130">
            <v>1.95</v>
          </cell>
          <cell r="AN130">
            <v>1.86</v>
          </cell>
          <cell r="AO130">
            <v>19</v>
          </cell>
          <cell r="AP130">
            <v>4.5</v>
          </cell>
          <cell r="AR130">
            <v>36.4</v>
          </cell>
          <cell r="AS130">
            <v>47.7</v>
          </cell>
          <cell r="AT130">
            <v>25.3</v>
          </cell>
          <cell r="AV130">
            <v>36.299999999999997</v>
          </cell>
          <cell r="AW130">
            <v>83</v>
          </cell>
          <cell r="AX130">
            <v>38</v>
          </cell>
          <cell r="AZ130">
            <v>13</v>
          </cell>
          <cell r="BA130">
            <v>12</v>
          </cell>
          <cell r="BB130">
            <v>579</v>
          </cell>
          <cell r="BD130">
            <v>79</v>
          </cell>
          <cell r="BE130">
            <v>89.89</v>
          </cell>
          <cell r="BF130">
            <v>84.26</v>
          </cell>
          <cell r="BH130">
            <v>89.41</v>
          </cell>
          <cell r="BI130">
            <v>77</v>
          </cell>
          <cell r="BJ130">
            <v>83</v>
          </cell>
          <cell r="BL130">
            <v>78</v>
          </cell>
          <cell r="BM130">
            <v>5.2</v>
          </cell>
          <cell r="BN130">
            <v>7.9</v>
          </cell>
          <cell r="BP130">
            <v>7.3</v>
          </cell>
          <cell r="BR130">
            <v>2</v>
          </cell>
          <cell r="BS130">
            <v>0</v>
          </cell>
          <cell r="BT130">
            <v>2</v>
          </cell>
          <cell r="BU130">
            <v>0</v>
          </cell>
          <cell r="BV130">
            <v>0</v>
          </cell>
          <cell r="BW130">
            <v>1100</v>
          </cell>
          <cell r="BX130">
            <v>1000</v>
          </cell>
          <cell r="BY130">
            <v>250</v>
          </cell>
          <cell r="BZ130">
            <v>0</v>
          </cell>
          <cell r="CC130">
            <v>4.1500000000000004</v>
          </cell>
          <cell r="CD130">
            <v>4</v>
          </cell>
          <cell r="CE130">
            <v>15</v>
          </cell>
          <cell r="CF130">
            <v>255</v>
          </cell>
          <cell r="CI130">
            <v>0</v>
          </cell>
          <cell r="CJ130">
            <v>0</v>
          </cell>
          <cell r="CK130">
            <v>0</v>
          </cell>
        </row>
        <row r="131">
          <cell r="J131">
            <v>21453376</v>
          </cell>
          <cell r="K131">
            <v>1</v>
          </cell>
          <cell r="L131">
            <v>62</v>
          </cell>
          <cell r="M131" t="str">
            <v>肝细胞癌(中国分期IABCLC分期A1)  肝囊肿  慢性乙肝复治  窦性心动过缓  左肾囊肿  慢性糜烂性胃炎                              ,肝占位性病变,肝炎后肝硬化失代偿期</v>
          </cell>
          <cell r="N131">
            <v>4</v>
          </cell>
          <cell r="O131">
            <v>166</v>
          </cell>
          <cell r="P131">
            <v>65</v>
          </cell>
          <cell r="Q131">
            <v>0</v>
          </cell>
          <cell r="R131">
            <v>0</v>
          </cell>
          <cell r="S131">
            <v>0</v>
          </cell>
          <cell r="T131">
            <v>0</v>
          </cell>
          <cell r="U131">
            <v>0</v>
          </cell>
          <cell r="V131">
            <v>1</v>
          </cell>
          <cell r="W131">
            <v>0</v>
          </cell>
          <cell r="X131">
            <v>1</v>
          </cell>
          <cell r="Y131">
            <v>153</v>
          </cell>
          <cell r="Z131">
            <v>151</v>
          </cell>
          <cell r="AA131">
            <v>0.44</v>
          </cell>
          <cell r="AB131">
            <v>0.42</v>
          </cell>
          <cell r="AC131">
            <v>123</v>
          </cell>
          <cell r="AD131">
            <v>121</v>
          </cell>
          <cell r="AF131">
            <v>127</v>
          </cell>
          <cell r="AG131">
            <v>23.8</v>
          </cell>
          <cell r="AK131">
            <v>0.95</v>
          </cell>
          <cell r="AO131">
            <v>17.899999999999999</v>
          </cell>
          <cell r="AP131">
            <v>3.5</v>
          </cell>
          <cell r="AR131">
            <v>18</v>
          </cell>
          <cell r="AS131">
            <v>42.9</v>
          </cell>
          <cell r="AT131">
            <v>38.5</v>
          </cell>
          <cell r="AV131">
            <v>42.2</v>
          </cell>
          <cell r="AW131">
            <v>9</v>
          </cell>
          <cell r="AX131">
            <v>342</v>
          </cell>
          <cell r="AZ131">
            <v>232</v>
          </cell>
          <cell r="BA131">
            <v>17</v>
          </cell>
          <cell r="BB131">
            <v>422</v>
          </cell>
          <cell r="BD131">
            <v>132</v>
          </cell>
          <cell r="BE131">
            <v>89.35</v>
          </cell>
          <cell r="BF131">
            <v>9.2100000000000009</v>
          </cell>
          <cell r="BH131">
            <v>84.23</v>
          </cell>
          <cell r="BI131">
            <v>8</v>
          </cell>
          <cell r="BJ131">
            <v>79</v>
          </cell>
          <cell r="BL131">
            <v>84</v>
          </cell>
          <cell r="BM131">
            <v>5.8</v>
          </cell>
          <cell r="BN131">
            <v>4.9000000000000004</v>
          </cell>
          <cell r="BP131">
            <v>4.7</v>
          </cell>
          <cell r="BQ131">
            <v>2</v>
          </cell>
          <cell r="BR131">
            <v>2</v>
          </cell>
          <cell r="BS131">
            <v>0</v>
          </cell>
          <cell r="BT131">
            <v>0</v>
          </cell>
          <cell r="BU131">
            <v>0</v>
          </cell>
          <cell r="BV131">
            <v>0</v>
          </cell>
          <cell r="BW131">
            <v>1400</v>
          </cell>
          <cell r="BX131">
            <v>1000</v>
          </cell>
          <cell r="BY131">
            <v>300</v>
          </cell>
          <cell r="BZ131">
            <v>0</v>
          </cell>
          <cell r="CC131">
            <v>4.4000000000000004</v>
          </cell>
          <cell r="CD131">
            <v>4</v>
          </cell>
          <cell r="CE131">
            <v>40</v>
          </cell>
          <cell r="CF131">
            <v>280</v>
          </cell>
          <cell r="CI131">
            <v>0</v>
          </cell>
          <cell r="CJ131">
            <v>0</v>
          </cell>
          <cell r="CK131">
            <v>0</v>
          </cell>
        </row>
        <row r="132">
          <cell r="J132">
            <v>21554189</v>
          </cell>
          <cell r="K132">
            <v>2</v>
          </cell>
          <cell r="L132">
            <v>24</v>
          </cell>
          <cell r="M132" t="str">
            <v>1.肝囊肿并囊内出血感染；2.肺部感染</v>
          </cell>
          <cell r="N132">
            <v>15</v>
          </cell>
          <cell r="O132">
            <v>164</v>
          </cell>
          <cell r="P132">
            <v>76</v>
          </cell>
          <cell r="Q132">
            <v>0</v>
          </cell>
          <cell r="R132">
            <v>0</v>
          </cell>
          <cell r="S132">
            <v>0</v>
          </cell>
          <cell r="T132">
            <v>0</v>
          </cell>
          <cell r="U132">
            <v>0</v>
          </cell>
          <cell r="V132">
            <v>0</v>
          </cell>
          <cell r="W132">
            <v>0</v>
          </cell>
          <cell r="X132">
            <v>0</v>
          </cell>
          <cell r="Y132">
            <v>117</v>
          </cell>
          <cell r="Z132">
            <v>18</v>
          </cell>
          <cell r="AA132">
            <v>0.38</v>
          </cell>
          <cell r="AB132">
            <v>0.35</v>
          </cell>
          <cell r="AC132">
            <v>364</v>
          </cell>
          <cell r="AD132">
            <v>34</v>
          </cell>
          <cell r="AE132">
            <v>345</v>
          </cell>
          <cell r="AF132">
            <v>261</v>
          </cell>
          <cell r="AG132">
            <v>31</v>
          </cell>
          <cell r="AH132">
            <v>42.9</v>
          </cell>
          <cell r="AI132">
            <v>44.1</v>
          </cell>
          <cell r="AJ132">
            <v>36.6</v>
          </cell>
          <cell r="AK132">
            <v>1.2</v>
          </cell>
          <cell r="AL132">
            <v>1.1599999999999999</v>
          </cell>
          <cell r="AM132">
            <v>1.8</v>
          </cell>
          <cell r="AN132">
            <v>1.49</v>
          </cell>
          <cell r="AO132">
            <v>14.9</v>
          </cell>
          <cell r="AP132">
            <v>68.5</v>
          </cell>
          <cell r="AQ132">
            <v>9</v>
          </cell>
          <cell r="AR132">
            <v>28.2</v>
          </cell>
          <cell r="AS132">
            <v>33.5</v>
          </cell>
          <cell r="AT132">
            <v>14.4</v>
          </cell>
          <cell r="AU132">
            <v>14.3</v>
          </cell>
          <cell r="AV132">
            <v>14.5</v>
          </cell>
          <cell r="AW132">
            <v>36</v>
          </cell>
          <cell r="AX132">
            <v>18</v>
          </cell>
          <cell r="AY132">
            <v>111</v>
          </cell>
          <cell r="AZ132">
            <v>88</v>
          </cell>
          <cell r="BA132">
            <v>37</v>
          </cell>
          <cell r="BB132">
            <v>18</v>
          </cell>
          <cell r="BC132">
            <v>159</v>
          </cell>
          <cell r="BD132">
            <v>95</v>
          </cell>
          <cell r="BE132">
            <v>67.86</v>
          </cell>
          <cell r="BF132">
            <v>68.709999999999994</v>
          </cell>
          <cell r="BG132">
            <v>84.38</v>
          </cell>
          <cell r="BH132">
            <v>86.94</v>
          </cell>
          <cell r="BI132">
            <v>97</v>
          </cell>
          <cell r="BJ132">
            <v>96</v>
          </cell>
          <cell r="BK132">
            <v>81</v>
          </cell>
          <cell r="BL132">
            <v>78</v>
          </cell>
          <cell r="BM132">
            <v>4.3</v>
          </cell>
          <cell r="BN132">
            <v>5.5</v>
          </cell>
          <cell r="BO132">
            <v>9.8000000000000007</v>
          </cell>
          <cell r="BP132">
            <v>1</v>
          </cell>
          <cell r="BQ132">
            <v>3</v>
          </cell>
          <cell r="BR132">
            <v>2</v>
          </cell>
          <cell r="BS132">
            <v>0</v>
          </cell>
          <cell r="BT132">
            <v>0</v>
          </cell>
          <cell r="BU132">
            <v>0</v>
          </cell>
          <cell r="BV132">
            <v>0</v>
          </cell>
          <cell r="BW132">
            <v>2300</v>
          </cell>
          <cell r="BX132">
            <v>500</v>
          </cell>
          <cell r="BY132">
            <v>600</v>
          </cell>
          <cell r="BZ132">
            <v>0</v>
          </cell>
          <cell r="CC132">
            <v>6.35</v>
          </cell>
          <cell r="CD132">
            <v>6</v>
          </cell>
          <cell r="CE132">
            <v>35</v>
          </cell>
          <cell r="CF132">
            <v>395</v>
          </cell>
          <cell r="CI132">
            <v>0</v>
          </cell>
          <cell r="CJ132">
            <v>0</v>
          </cell>
          <cell r="CK132">
            <v>1</v>
          </cell>
        </row>
        <row r="133">
          <cell r="J133">
            <v>5407472</v>
          </cell>
          <cell r="K133">
            <v>1</v>
          </cell>
          <cell r="L133">
            <v>55</v>
          </cell>
          <cell r="M133" t="str">
            <v>1.肝细胞癌术后（伴MVI）；2.慢性乙型病毒性肝炎。</v>
          </cell>
          <cell r="N133">
            <v>12</v>
          </cell>
          <cell r="O133">
            <v>170</v>
          </cell>
          <cell r="P133">
            <v>69.5</v>
          </cell>
          <cell r="Q133">
            <v>0</v>
          </cell>
          <cell r="R133">
            <v>0</v>
          </cell>
          <cell r="S133">
            <v>0</v>
          </cell>
          <cell r="T133">
            <v>0</v>
          </cell>
          <cell r="U133">
            <v>0</v>
          </cell>
          <cell r="V133">
            <v>1</v>
          </cell>
          <cell r="W133">
            <v>0</v>
          </cell>
          <cell r="X133">
            <v>0</v>
          </cell>
          <cell r="Y133">
            <v>123</v>
          </cell>
          <cell r="Z133">
            <v>1</v>
          </cell>
          <cell r="AA133">
            <v>0.39</v>
          </cell>
          <cell r="AB133">
            <v>0.31</v>
          </cell>
          <cell r="AC133">
            <v>288</v>
          </cell>
          <cell r="AD133">
            <v>196</v>
          </cell>
          <cell r="AE133">
            <v>217</v>
          </cell>
          <cell r="AF133">
            <v>189</v>
          </cell>
          <cell r="AG133">
            <v>3</v>
          </cell>
          <cell r="AH133">
            <v>27.6</v>
          </cell>
          <cell r="AI133">
            <v>26.1</v>
          </cell>
          <cell r="AK133">
            <v>1.1299999999999999</v>
          </cell>
          <cell r="AL133">
            <v>1.29</v>
          </cell>
          <cell r="AM133">
            <v>1.22</v>
          </cell>
          <cell r="AO133">
            <v>1.4</v>
          </cell>
          <cell r="AP133">
            <v>11</v>
          </cell>
          <cell r="AQ133">
            <v>12.4</v>
          </cell>
          <cell r="AR133">
            <v>14.1</v>
          </cell>
          <cell r="AS133">
            <v>37.9</v>
          </cell>
          <cell r="AT133">
            <v>24</v>
          </cell>
          <cell r="AU133">
            <v>35.4</v>
          </cell>
          <cell r="AV133">
            <v>36.9</v>
          </cell>
          <cell r="AW133">
            <v>24</v>
          </cell>
          <cell r="AX133">
            <v>22</v>
          </cell>
          <cell r="AY133">
            <v>17</v>
          </cell>
          <cell r="AZ133">
            <v>1</v>
          </cell>
          <cell r="BA133">
            <v>33</v>
          </cell>
          <cell r="BB133">
            <v>412</v>
          </cell>
          <cell r="BC133">
            <v>184</v>
          </cell>
          <cell r="BD133">
            <v>76</v>
          </cell>
          <cell r="BE133">
            <v>122.23</v>
          </cell>
          <cell r="BF133">
            <v>124.28</v>
          </cell>
          <cell r="BG133">
            <v>135.1</v>
          </cell>
          <cell r="BH133">
            <v>138.19999999999999</v>
          </cell>
          <cell r="BI133">
            <v>61</v>
          </cell>
          <cell r="BJ133">
            <v>58</v>
          </cell>
          <cell r="BK133">
            <v>45</v>
          </cell>
          <cell r="BL133">
            <v>42</v>
          </cell>
          <cell r="BM133">
            <v>3.1</v>
          </cell>
          <cell r="BN133">
            <v>4</v>
          </cell>
          <cell r="BO133">
            <v>2.5</v>
          </cell>
          <cell r="BP133">
            <v>3.4</v>
          </cell>
          <cell r="BQ133">
            <v>2</v>
          </cell>
          <cell r="BR133">
            <v>2</v>
          </cell>
          <cell r="BS133">
            <v>0</v>
          </cell>
          <cell r="BT133">
            <v>0</v>
          </cell>
          <cell r="BU133">
            <v>0</v>
          </cell>
          <cell r="BV133">
            <v>0</v>
          </cell>
          <cell r="BW133">
            <v>2700</v>
          </cell>
          <cell r="BX133">
            <v>1500</v>
          </cell>
          <cell r="BY133">
            <v>550</v>
          </cell>
          <cell r="BZ133">
            <v>0</v>
          </cell>
          <cell r="CC133">
            <v>6.35</v>
          </cell>
          <cell r="CD133">
            <v>6</v>
          </cell>
          <cell r="CE133">
            <v>35</v>
          </cell>
          <cell r="CF133">
            <v>395</v>
          </cell>
          <cell r="CI133">
            <v>0</v>
          </cell>
          <cell r="CJ133">
            <v>0</v>
          </cell>
          <cell r="CK133">
            <v>0</v>
          </cell>
        </row>
        <row r="134">
          <cell r="J134">
            <v>3149227</v>
          </cell>
          <cell r="K134">
            <v>1</v>
          </cell>
          <cell r="L134">
            <v>49</v>
          </cell>
          <cell r="M134" t="str">
            <v>横结肠腺癌肝转移  肝硬化，食管胃底静脉曲张  肝囊肿  慢性胃炎  贫血                                ,结肠恶性肿瘤</v>
          </cell>
          <cell r="N134" t="str">
            <v>/</v>
          </cell>
          <cell r="O134">
            <v>160</v>
          </cell>
          <cell r="P134">
            <v>58</v>
          </cell>
          <cell r="Q134">
            <v>0</v>
          </cell>
          <cell r="R134">
            <v>0</v>
          </cell>
          <cell r="S134">
            <v>0</v>
          </cell>
          <cell r="T134">
            <v>0</v>
          </cell>
          <cell r="U134">
            <v>0</v>
          </cell>
          <cell r="V134">
            <v>0</v>
          </cell>
          <cell r="W134">
            <v>0</v>
          </cell>
          <cell r="X134">
            <v>1</v>
          </cell>
          <cell r="Y134">
            <v>167</v>
          </cell>
          <cell r="Z134">
            <v>148</v>
          </cell>
          <cell r="AA134">
            <v>0.49</v>
          </cell>
          <cell r="AB134">
            <v>0.45</v>
          </cell>
          <cell r="AC134">
            <v>53</v>
          </cell>
          <cell r="AD134">
            <v>46</v>
          </cell>
          <cell r="AE134">
            <v>42</v>
          </cell>
          <cell r="AF134">
            <v>44</v>
          </cell>
          <cell r="AG134">
            <v>36.4</v>
          </cell>
          <cell r="AH134">
            <v>3.8</v>
          </cell>
          <cell r="AI134">
            <v>27.5</v>
          </cell>
          <cell r="AJ134">
            <v>28.7</v>
          </cell>
          <cell r="AK134">
            <v>1.1499999999999999</v>
          </cell>
          <cell r="AL134">
            <v>116</v>
          </cell>
          <cell r="AM134">
            <v>1.7</v>
          </cell>
          <cell r="AN134">
            <v>1.1100000000000001</v>
          </cell>
          <cell r="AO134">
            <v>23</v>
          </cell>
          <cell r="AP134">
            <v>16.7</v>
          </cell>
          <cell r="AQ134">
            <v>22.4</v>
          </cell>
          <cell r="AR134">
            <v>25.8</v>
          </cell>
          <cell r="AS134">
            <v>42.1</v>
          </cell>
          <cell r="AT134">
            <v>34.299999999999997</v>
          </cell>
          <cell r="AU134">
            <v>42.5</v>
          </cell>
          <cell r="AV134">
            <v>44.2</v>
          </cell>
          <cell r="AW134">
            <v>5</v>
          </cell>
          <cell r="AX134">
            <v>31</v>
          </cell>
          <cell r="AY134">
            <v>359</v>
          </cell>
          <cell r="AZ134">
            <v>261</v>
          </cell>
          <cell r="BA134">
            <v>34</v>
          </cell>
          <cell r="BB134">
            <v>38</v>
          </cell>
          <cell r="BC134">
            <v>224</v>
          </cell>
          <cell r="BD134">
            <v>18</v>
          </cell>
          <cell r="BE134">
            <v>1.94</v>
          </cell>
          <cell r="BF134">
            <v>17.350000000000001</v>
          </cell>
          <cell r="BG134">
            <v>16.71</v>
          </cell>
          <cell r="BH134">
            <v>16.71</v>
          </cell>
          <cell r="BI134">
            <v>79</v>
          </cell>
          <cell r="BJ134">
            <v>68</v>
          </cell>
          <cell r="BK134">
            <v>68</v>
          </cell>
          <cell r="BL134">
            <v>69</v>
          </cell>
          <cell r="BM134">
            <v>5.8</v>
          </cell>
          <cell r="BN134">
            <v>4.8</v>
          </cell>
          <cell r="BO134">
            <v>4.2</v>
          </cell>
          <cell r="BP134">
            <v>5.8</v>
          </cell>
          <cell r="BQ134">
            <v>2</v>
          </cell>
          <cell r="BR134">
            <v>2</v>
          </cell>
          <cell r="BS134">
            <v>0</v>
          </cell>
          <cell r="BT134">
            <v>2</v>
          </cell>
          <cell r="BU134">
            <v>0</v>
          </cell>
          <cell r="BV134">
            <v>0</v>
          </cell>
          <cell r="BW134">
            <v>3800</v>
          </cell>
          <cell r="BX134">
            <v>2000</v>
          </cell>
          <cell r="BY134">
            <v>1250</v>
          </cell>
          <cell r="BZ134">
            <v>0</v>
          </cell>
          <cell r="CC134">
            <v>7.25</v>
          </cell>
          <cell r="CD134">
            <v>7</v>
          </cell>
          <cell r="CE134">
            <v>25</v>
          </cell>
          <cell r="CF134">
            <v>445</v>
          </cell>
          <cell r="CI134">
            <v>0</v>
          </cell>
          <cell r="CJ134">
            <v>0</v>
          </cell>
          <cell r="CK134">
            <v>0</v>
          </cell>
        </row>
        <row r="135">
          <cell r="J135">
            <v>32103174</v>
          </cell>
          <cell r="K135">
            <v>1</v>
          </cell>
          <cell r="L135">
            <v>55</v>
          </cell>
          <cell r="M135" t="str">
            <v>1.直肠癌肝转移术后复发；2.肝硬化；3.高血压1级；4.肾移植术后；5.肺部结节；6.下肢浅静脉血栓。</v>
          </cell>
          <cell r="N135">
            <v>4</v>
          </cell>
          <cell r="O135">
            <v>165</v>
          </cell>
          <cell r="P135">
            <v>72</v>
          </cell>
          <cell r="Q135">
            <v>1</v>
          </cell>
          <cell r="R135">
            <v>0</v>
          </cell>
          <cell r="S135">
            <v>0</v>
          </cell>
          <cell r="T135">
            <v>0</v>
          </cell>
          <cell r="U135">
            <v>0</v>
          </cell>
          <cell r="V135">
            <v>0</v>
          </cell>
          <cell r="W135">
            <v>0</v>
          </cell>
          <cell r="X135">
            <v>1</v>
          </cell>
          <cell r="Y135">
            <v>144</v>
          </cell>
          <cell r="Z135">
            <v>124</v>
          </cell>
          <cell r="AA135">
            <v>0.45</v>
          </cell>
          <cell r="AB135">
            <v>0.38</v>
          </cell>
          <cell r="AC135">
            <v>247</v>
          </cell>
          <cell r="AD135">
            <v>111</v>
          </cell>
          <cell r="AF135">
            <v>96</v>
          </cell>
          <cell r="AG135">
            <v>28.4</v>
          </cell>
          <cell r="AK135">
            <v>1</v>
          </cell>
          <cell r="AO135">
            <v>8.6999999999999993</v>
          </cell>
          <cell r="AP135">
            <v>14</v>
          </cell>
          <cell r="AR135">
            <v>16.5</v>
          </cell>
          <cell r="AS135">
            <v>43.4</v>
          </cell>
          <cell r="AT135">
            <v>3.3</v>
          </cell>
          <cell r="AV135">
            <v>28.7</v>
          </cell>
          <cell r="AW135">
            <v>2</v>
          </cell>
          <cell r="AX135">
            <v>417</v>
          </cell>
          <cell r="AZ135">
            <v>286</v>
          </cell>
          <cell r="BA135">
            <v>27</v>
          </cell>
          <cell r="BB135">
            <v>485</v>
          </cell>
          <cell r="BD135">
            <v>156</v>
          </cell>
          <cell r="BE135">
            <v>89.98</v>
          </cell>
          <cell r="BF135">
            <v>95.47</v>
          </cell>
          <cell r="BH135">
            <v>96.16</v>
          </cell>
          <cell r="BI135">
            <v>67</v>
          </cell>
          <cell r="BJ135">
            <v>58</v>
          </cell>
          <cell r="BL135">
            <v>57</v>
          </cell>
          <cell r="BM135">
            <v>5.5</v>
          </cell>
          <cell r="BN135">
            <v>5.2</v>
          </cell>
          <cell r="BP135">
            <v>2.9</v>
          </cell>
          <cell r="BQ135">
            <v>2</v>
          </cell>
          <cell r="BR135">
            <v>3</v>
          </cell>
          <cell r="BS135">
            <v>0</v>
          </cell>
          <cell r="BT135">
            <v>0</v>
          </cell>
          <cell r="BU135">
            <v>0</v>
          </cell>
          <cell r="BV135">
            <v>0</v>
          </cell>
          <cell r="BW135">
            <v>1800</v>
          </cell>
          <cell r="BX135">
            <v>1000</v>
          </cell>
          <cell r="BY135">
            <v>400</v>
          </cell>
          <cell r="BZ135">
            <v>0</v>
          </cell>
          <cell r="CC135">
            <v>3.5</v>
          </cell>
          <cell r="CD135">
            <v>3</v>
          </cell>
          <cell r="CE135">
            <v>50</v>
          </cell>
          <cell r="CF135">
            <v>230</v>
          </cell>
          <cell r="CI135">
            <v>0</v>
          </cell>
          <cell r="CJ135">
            <v>0</v>
          </cell>
          <cell r="CK135">
            <v>0</v>
          </cell>
        </row>
        <row r="136">
          <cell r="J136">
            <v>20040283</v>
          </cell>
          <cell r="K136">
            <v>1</v>
          </cell>
          <cell r="L136">
            <v>55</v>
          </cell>
          <cell r="M136" t="str">
            <v>肝肿瘤  酒精性肝硬化                                      ,肝细胞癌</v>
          </cell>
          <cell r="N136">
            <v>10</v>
          </cell>
          <cell r="O136">
            <v>170</v>
          </cell>
          <cell r="P136">
            <v>67</v>
          </cell>
          <cell r="Q136">
            <v>0</v>
          </cell>
          <cell r="R136">
            <v>0</v>
          </cell>
          <cell r="S136">
            <v>0</v>
          </cell>
          <cell r="T136">
            <v>0</v>
          </cell>
          <cell r="U136">
            <v>0</v>
          </cell>
          <cell r="V136">
            <v>0</v>
          </cell>
          <cell r="W136">
            <v>0</v>
          </cell>
          <cell r="X136">
            <v>1</v>
          </cell>
          <cell r="Y136">
            <v>119</v>
          </cell>
          <cell r="Z136">
            <v>118</v>
          </cell>
          <cell r="AA136">
            <v>0.37</v>
          </cell>
          <cell r="AB136">
            <v>0.35</v>
          </cell>
          <cell r="AC136">
            <v>183</v>
          </cell>
          <cell r="AD136">
            <v>119</v>
          </cell>
          <cell r="AG136">
            <v>3.3</v>
          </cell>
          <cell r="AH136">
            <v>33.1</v>
          </cell>
          <cell r="AK136">
            <v>1.1200000000000001</v>
          </cell>
          <cell r="AL136">
            <v>1.25</v>
          </cell>
          <cell r="AO136">
            <v>13.1</v>
          </cell>
          <cell r="AP136">
            <v>19.8</v>
          </cell>
          <cell r="AS136">
            <v>37.4</v>
          </cell>
          <cell r="AT136">
            <v>29.5</v>
          </cell>
          <cell r="AW136">
            <v>4</v>
          </cell>
          <cell r="AX136">
            <v>223</v>
          </cell>
          <cell r="BA136">
            <v>38</v>
          </cell>
          <cell r="BB136">
            <v>268</v>
          </cell>
          <cell r="BE136">
            <v>17.46</v>
          </cell>
          <cell r="BF136">
            <v>18.77</v>
          </cell>
          <cell r="BI136">
            <v>69</v>
          </cell>
          <cell r="BJ136">
            <v>67</v>
          </cell>
          <cell r="BM136">
            <v>4.7</v>
          </cell>
          <cell r="BN136">
            <v>3.6</v>
          </cell>
          <cell r="BQ136">
            <v>2</v>
          </cell>
          <cell r="BR136">
            <v>2</v>
          </cell>
          <cell r="BS136">
            <v>0</v>
          </cell>
          <cell r="BT136">
            <v>0</v>
          </cell>
          <cell r="BU136">
            <v>0</v>
          </cell>
          <cell r="BV136">
            <v>0</v>
          </cell>
          <cell r="BW136">
            <v>1300</v>
          </cell>
          <cell r="BX136">
            <v>500</v>
          </cell>
          <cell r="BY136">
            <v>250</v>
          </cell>
          <cell r="BZ136">
            <v>0</v>
          </cell>
          <cell r="CC136">
            <v>2.5</v>
          </cell>
          <cell r="CD136">
            <v>2</v>
          </cell>
          <cell r="CE136">
            <v>50</v>
          </cell>
          <cell r="CF136">
            <v>170</v>
          </cell>
          <cell r="CI136">
            <v>0</v>
          </cell>
          <cell r="CJ136">
            <v>0</v>
          </cell>
          <cell r="CK136">
            <v>0</v>
          </cell>
        </row>
        <row r="137">
          <cell r="J137">
            <v>32184639</v>
          </cell>
          <cell r="K137">
            <v>1</v>
          </cell>
          <cell r="L137">
            <v>46</v>
          </cell>
          <cell r="M137" t="str">
            <v>1.肝细胞癌（中国肝癌分期Ia 期，BCLC stage A）；2.乙肝后肝硬化；3.肝功能不全；4.慢性乙型病毒性肝炎（复治）。</v>
          </cell>
          <cell r="N137">
            <v>2</v>
          </cell>
          <cell r="O137">
            <v>170</v>
          </cell>
          <cell r="P137">
            <v>73</v>
          </cell>
          <cell r="Q137">
            <v>0</v>
          </cell>
          <cell r="R137">
            <v>0</v>
          </cell>
          <cell r="S137">
            <v>0</v>
          </cell>
          <cell r="T137">
            <v>0</v>
          </cell>
          <cell r="U137">
            <v>0</v>
          </cell>
          <cell r="V137">
            <v>1</v>
          </cell>
          <cell r="W137">
            <v>0</v>
          </cell>
          <cell r="X137">
            <v>1</v>
          </cell>
          <cell r="Y137">
            <v>134</v>
          </cell>
          <cell r="Z137">
            <v>124</v>
          </cell>
          <cell r="AA137">
            <v>0.39</v>
          </cell>
          <cell r="AB137">
            <v>0.37</v>
          </cell>
          <cell r="AC137">
            <v>281</v>
          </cell>
          <cell r="AD137">
            <v>395</v>
          </cell>
          <cell r="AE137">
            <v>265</v>
          </cell>
          <cell r="AF137">
            <v>265</v>
          </cell>
          <cell r="AG137">
            <v>38.799999999999997</v>
          </cell>
          <cell r="AH137">
            <v>42</v>
          </cell>
          <cell r="AI137">
            <v>4.2</v>
          </cell>
          <cell r="AK137">
            <v>1.39</v>
          </cell>
          <cell r="AL137">
            <v>2</v>
          </cell>
          <cell r="AM137">
            <v>1.28</v>
          </cell>
          <cell r="AO137">
            <v>77.2</v>
          </cell>
          <cell r="AP137">
            <v>75.5</v>
          </cell>
          <cell r="AQ137">
            <v>64.3</v>
          </cell>
          <cell r="AS137">
            <v>43.4</v>
          </cell>
          <cell r="AT137">
            <v>25.2</v>
          </cell>
          <cell r="AU137">
            <v>33.799999999999997</v>
          </cell>
          <cell r="AW137">
            <v>115</v>
          </cell>
          <cell r="AX137">
            <v>196</v>
          </cell>
          <cell r="AY137">
            <v>411</v>
          </cell>
          <cell r="BA137">
            <v>65</v>
          </cell>
          <cell r="BB137">
            <v>1223</v>
          </cell>
          <cell r="BC137">
            <v>154</v>
          </cell>
          <cell r="BE137">
            <v>1.23</v>
          </cell>
          <cell r="BF137">
            <v>12.39</v>
          </cell>
          <cell r="BG137">
            <v>14.12</v>
          </cell>
          <cell r="BI137">
            <v>79</v>
          </cell>
          <cell r="BJ137">
            <v>75</v>
          </cell>
          <cell r="BK137">
            <v>72</v>
          </cell>
          <cell r="BM137">
            <v>4.0999999999999996</v>
          </cell>
          <cell r="BN137">
            <v>5.4</v>
          </cell>
          <cell r="BO137">
            <v>5.2</v>
          </cell>
          <cell r="BQ137">
            <v>2</v>
          </cell>
          <cell r="BR137">
            <v>2</v>
          </cell>
          <cell r="BS137">
            <v>0</v>
          </cell>
          <cell r="BT137">
            <v>0</v>
          </cell>
          <cell r="BU137">
            <v>0</v>
          </cell>
          <cell r="BV137">
            <v>0</v>
          </cell>
          <cell r="BW137">
            <v>1700</v>
          </cell>
          <cell r="BX137">
            <v>1000</v>
          </cell>
          <cell r="BY137">
            <v>400</v>
          </cell>
          <cell r="BZ137">
            <v>0</v>
          </cell>
          <cell r="CC137">
            <v>2.35</v>
          </cell>
          <cell r="CD137">
            <v>2</v>
          </cell>
          <cell r="CE137">
            <v>35</v>
          </cell>
          <cell r="CF137">
            <v>155</v>
          </cell>
          <cell r="CI137">
            <v>0</v>
          </cell>
          <cell r="CJ137">
            <v>0</v>
          </cell>
          <cell r="CK137">
            <v>0</v>
          </cell>
        </row>
        <row r="138">
          <cell r="J138">
            <v>14973505</v>
          </cell>
          <cell r="K138">
            <v>1</v>
          </cell>
          <cell r="L138">
            <v>63</v>
          </cell>
          <cell r="M138" t="str">
            <v>直肠癌（T3N1M0）  直肠息肉  前列腺增生  肝囊肿  右肾囊肿                                ,直肠恶性肿瘤</v>
          </cell>
          <cell r="N138">
            <v>3.6</v>
          </cell>
          <cell r="O138">
            <v>174</v>
          </cell>
          <cell r="P138">
            <v>69</v>
          </cell>
          <cell r="Q138">
            <v>0</v>
          </cell>
          <cell r="R138">
            <v>0</v>
          </cell>
          <cell r="S138">
            <v>0</v>
          </cell>
          <cell r="T138">
            <v>0</v>
          </cell>
          <cell r="U138">
            <v>0</v>
          </cell>
          <cell r="V138">
            <v>0</v>
          </cell>
          <cell r="W138">
            <v>0</v>
          </cell>
          <cell r="X138">
            <v>0</v>
          </cell>
          <cell r="Y138">
            <v>148</v>
          </cell>
          <cell r="Z138">
            <v>136</v>
          </cell>
          <cell r="AA138">
            <v>0.44</v>
          </cell>
          <cell r="AB138">
            <v>0.41</v>
          </cell>
          <cell r="AC138">
            <v>226</v>
          </cell>
          <cell r="AD138">
            <v>124</v>
          </cell>
          <cell r="AE138">
            <v>118</v>
          </cell>
          <cell r="AF138">
            <v>123</v>
          </cell>
          <cell r="AG138">
            <v>25.8</v>
          </cell>
          <cell r="AH138">
            <v>25.7</v>
          </cell>
          <cell r="AI138">
            <v>27.1</v>
          </cell>
          <cell r="AJ138">
            <v>27.3</v>
          </cell>
          <cell r="AK138">
            <v>0.95</v>
          </cell>
          <cell r="AL138">
            <v>1.6</v>
          </cell>
          <cell r="AM138">
            <v>1.6</v>
          </cell>
          <cell r="AN138">
            <v>1.8</v>
          </cell>
          <cell r="AO138">
            <v>16.8</v>
          </cell>
          <cell r="AP138">
            <v>32.4</v>
          </cell>
          <cell r="AQ138">
            <v>3.6</v>
          </cell>
          <cell r="AR138">
            <v>26.6</v>
          </cell>
          <cell r="AS138">
            <v>51.5</v>
          </cell>
          <cell r="AT138">
            <v>42.5</v>
          </cell>
          <cell r="AU138">
            <v>4.2</v>
          </cell>
          <cell r="AV138">
            <v>37.700000000000003</v>
          </cell>
          <cell r="AW138">
            <v>27</v>
          </cell>
          <cell r="AX138">
            <v>81</v>
          </cell>
          <cell r="AY138">
            <v>863</v>
          </cell>
          <cell r="AZ138">
            <v>586</v>
          </cell>
          <cell r="BA138">
            <v>27</v>
          </cell>
          <cell r="BB138">
            <v>1384</v>
          </cell>
          <cell r="BC138">
            <v>685</v>
          </cell>
          <cell r="BD138">
            <v>242</v>
          </cell>
          <cell r="BE138">
            <v>16.579999999999998</v>
          </cell>
          <cell r="BF138">
            <v>11.78</v>
          </cell>
          <cell r="BG138">
            <v>112.76</v>
          </cell>
          <cell r="BH138">
            <v>11.14</v>
          </cell>
          <cell r="BI138">
            <v>78</v>
          </cell>
          <cell r="BJ138">
            <v>71</v>
          </cell>
          <cell r="BK138">
            <v>68</v>
          </cell>
          <cell r="BL138">
            <v>72</v>
          </cell>
          <cell r="BM138">
            <v>5.0999999999999996</v>
          </cell>
          <cell r="BN138">
            <v>3.4</v>
          </cell>
          <cell r="BO138">
            <v>3.3</v>
          </cell>
          <cell r="BP138">
            <v>3</v>
          </cell>
          <cell r="BQ138">
            <v>2</v>
          </cell>
          <cell r="BR138">
            <v>3</v>
          </cell>
          <cell r="BS138">
            <v>0</v>
          </cell>
          <cell r="BT138">
            <v>0</v>
          </cell>
          <cell r="BU138">
            <v>0</v>
          </cell>
          <cell r="BV138">
            <v>0</v>
          </cell>
          <cell r="BW138">
            <v>2500</v>
          </cell>
          <cell r="BX138">
            <v>1000</v>
          </cell>
          <cell r="BY138">
            <v>600</v>
          </cell>
          <cell r="BZ138">
            <v>0</v>
          </cell>
          <cell r="CC138">
            <v>3.35</v>
          </cell>
          <cell r="CD138">
            <v>3</v>
          </cell>
          <cell r="CE138">
            <v>35</v>
          </cell>
          <cell r="CF138">
            <v>215</v>
          </cell>
          <cell r="CI138">
            <v>0</v>
          </cell>
          <cell r="CJ138">
            <v>0</v>
          </cell>
          <cell r="CK138">
            <v>0</v>
          </cell>
        </row>
        <row r="139">
          <cell r="J139">
            <v>32194884</v>
          </cell>
          <cell r="K139">
            <v>1</v>
          </cell>
          <cell r="L139">
            <v>62</v>
          </cell>
          <cell r="M139" t="str">
            <v>1.肝癌（中国肝癌分期Ib 期，BCLC stage A）；2.肝硬化。</v>
          </cell>
          <cell r="N139">
            <v>18</v>
          </cell>
          <cell r="O139">
            <v>157</v>
          </cell>
          <cell r="P139">
            <v>47.5</v>
          </cell>
          <cell r="Q139">
            <v>0</v>
          </cell>
          <cell r="R139">
            <v>0</v>
          </cell>
          <cell r="S139">
            <v>0</v>
          </cell>
          <cell r="T139">
            <v>0</v>
          </cell>
          <cell r="U139">
            <v>0</v>
          </cell>
          <cell r="V139">
            <v>0</v>
          </cell>
          <cell r="W139">
            <v>0</v>
          </cell>
          <cell r="X139">
            <v>1</v>
          </cell>
          <cell r="Y139">
            <v>13</v>
          </cell>
          <cell r="Z139">
            <v>88</v>
          </cell>
          <cell r="AA139">
            <v>0.35</v>
          </cell>
          <cell r="AB139">
            <v>0.28999999999999998</v>
          </cell>
          <cell r="AC139">
            <v>354</v>
          </cell>
          <cell r="AD139">
            <v>299</v>
          </cell>
          <cell r="AG139">
            <v>37.9</v>
          </cell>
          <cell r="AH139">
            <v>32.6</v>
          </cell>
          <cell r="AK139">
            <v>1.1000000000000001</v>
          </cell>
          <cell r="AL139">
            <v>1.1599999999999999</v>
          </cell>
          <cell r="AO139">
            <v>11.8</v>
          </cell>
          <cell r="AP139">
            <v>11.8</v>
          </cell>
          <cell r="AS139">
            <v>42.6</v>
          </cell>
          <cell r="AT139">
            <v>28.7</v>
          </cell>
          <cell r="AW139">
            <v>7</v>
          </cell>
          <cell r="AX139">
            <v>8</v>
          </cell>
          <cell r="BA139">
            <v>18</v>
          </cell>
          <cell r="BB139">
            <v>134</v>
          </cell>
          <cell r="BE139">
            <v>124.84</v>
          </cell>
          <cell r="BF139">
            <v>138.33000000000001</v>
          </cell>
          <cell r="BI139">
            <v>56</v>
          </cell>
          <cell r="BJ139">
            <v>41</v>
          </cell>
          <cell r="BM139">
            <v>7.5</v>
          </cell>
          <cell r="BN139">
            <v>2.7</v>
          </cell>
          <cell r="BQ139">
            <v>2</v>
          </cell>
          <cell r="BR139">
            <v>2</v>
          </cell>
          <cell r="BS139">
            <v>0</v>
          </cell>
          <cell r="BT139">
            <v>0</v>
          </cell>
          <cell r="BU139">
            <v>0</v>
          </cell>
          <cell r="BV139">
            <v>0</v>
          </cell>
          <cell r="BW139">
            <v>3900</v>
          </cell>
          <cell r="BX139">
            <v>500</v>
          </cell>
          <cell r="BY139">
            <v>600</v>
          </cell>
          <cell r="BZ139">
            <v>0</v>
          </cell>
          <cell r="CC139">
            <v>4.1500000000000004</v>
          </cell>
          <cell r="CD139">
            <v>4</v>
          </cell>
          <cell r="CE139">
            <v>15</v>
          </cell>
          <cell r="CF139">
            <v>255</v>
          </cell>
          <cell r="CI139">
            <v>0</v>
          </cell>
          <cell r="CJ139">
            <v>0</v>
          </cell>
          <cell r="CK139">
            <v>0</v>
          </cell>
        </row>
        <row r="140">
          <cell r="J140">
            <v>32192725</v>
          </cell>
          <cell r="K140">
            <v>2</v>
          </cell>
          <cell r="L140">
            <v>54</v>
          </cell>
          <cell r="M140" t="str">
            <v>1.肝内胆管癌 、2.肝囊肿</v>
          </cell>
          <cell r="N140" t="str">
            <v>/</v>
          </cell>
          <cell r="O140">
            <v>160</v>
          </cell>
          <cell r="P140">
            <v>56.5</v>
          </cell>
          <cell r="Q140">
            <v>0</v>
          </cell>
          <cell r="R140">
            <v>0</v>
          </cell>
          <cell r="S140">
            <v>0</v>
          </cell>
          <cell r="T140">
            <v>0</v>
          </cell>
          <cell r="U140">
            <v>0</v>
          </cell>
          <cell r="V140">
            <v>0</v>
          </cell>
          <cell r="W140">
            <v>0</v>
          </cell>
          <cell r="X140">
            <v>0</v>
          </cell>
          <cell r="Y140">
            <v>134</v>
          </cell>
          <cell r="Z140">
            <v>117</v>
          </cell>
          <cell r="AA140">
            <v>0.41</v>
          </cell>
          <cell r="AB140">
            <v>0.35</v>
          </cell>
          <cell r="AC140">
            <v>139</v>
          </cell>
          <cell r="AD140">
            <v>18</v>
          </cell>
          <cell r="AE140">
            <v>88</v>
          </cell>
          <cell r="AF140">
            <v>95</v>
          </cell>
          <cell r="AG140">
            <v>27.6</v>
          </cell>
          <cell r="AH140">
            <v>28.1</v>
          </cell>
          <cell r="AI140">
            <v>27.4</v>
          </cell>
          <cell r="AJ140">
            <v>27.7</v>
          </cell>
          <cell r="AK140">
            <v>1.4</v>
          </cell>
          <cell r="AL140">
            <v>1.28</v>
          </cell>
          <cell r="AM140">
            <v>1.23</v>
          </cell>
          <cell r="AN140">
            <v>1.18</v>
          </cell>
          <cell r="AO140">
            <v>23.5</v>
          </cell>
          <cell r="AP140">
            <v>38.299999999999997</v>
          </cell>
          <cell r="AQ140">
            <v>34.5</v>
          </cell>
          <cell r="AR140">
            <v>45.5</v>
          </cell>
          <cell r="AS140">
            <v>38.799999999999997</v>
          </cell>
          <cell r="AT140">
            <v>36.4</v>
          </cell>
          <cell r="AU140">
            <v>37.200000000000003</v>
          </cell>
          <cell r="AV140">
            <v>4.9000000000000004</v>
          </cell>
          <cell r="AW140">
            <v>54</v>
          </cell>
          <cell r="AX140">
            <v>162</v>
          </cell>
          <cell r="AY140">
            <v>188</v>
          </cell>
          <cell r="AZ140">
            <v>161</v>
          </cell>
          <cell r="BA140">
            <v>48</v>
          </cell>
          <cell r="BB140">
            <v>168</v>
          </cell>
          <cell r="BC140">
            <v>176</v>
          </cell>
          <cell r="BD140">
            <v>13</v>
          </cell>
          <cell r="BE140">
            <v>12.31</v>
          </cell>
          <cell r="BF140">
            <v>14.85</v>
          </cell>
          <cell r="BG140">
            <v>16.2</v>
          </cell>
          <cell r="BH140">
            <v>17.62</v>
          </cell>
          <cell r="BI140">
            <v>69</v>
          </cell>
          <cell r="BJ140">
            <v>65</v>
          </cell>
          <cell r="BK140">
            <v>63</v>
          </cell>
          <cell r="BL140">
            <v>61</v>
          </cell>
          <cell r="BM140">
            <v>4.5</v>
          </cell>
          <cell r="BN140">
            <v>4.7</v>
          </cell>
          <cell r="BO140">
            <v>3.4</v>
          </cell>
          <cell r="BP140">
            <v>4.4000000000000004</v>
          </cell>
          <cell r="BQ140">
            <v>2</v>
          </cell>
          <cell r="BR140">
            <v>2</v>
          </cell>
          <cell r="BS140">
            <v>0</v>
          </cell>
          <cell r="BT140">
            <v>0</v>
          </cell>
          <cell r="BU140">
            <v>0</v>
          </cell>
          <cell r="BV140">
            <v>0</v>
          </cell>
          <cell r="BW140">
            <v>2900</v>
          </cell>
          <cell r="BX140">
            <v>1500</v>
          </cell>
          <cell r="BY140">
            <v>400</v>
          </cell>
          <cell r="BZ140">
            <v>0</v>
          </cell>
          <cell r="CC140">
            <v>8.5</v>
          </cell>
          <cell r="CD140">
            <v>8</v>
          </cell>
          <cell r="CE140">
            <v>50</v>
          </cell>
          <cell r="CF140">
            <v>530</v>
          </cell>
          <cell r="CI140">
            <v>0</v>
          </cell>
          <cell r="CJ140">
            <v>0</v>
          </cell>
          <cell r="CK140">
            <v>0</v>
          </cell>
        </row>
        <row r="141">
          <cell r="J141">
            <v>32167527</v>
          </cell>
          <cell r="K141">
            <v>1</v>
          </cell>
          <cell r="L141">
            <v>56</v>
          </cell>
          <cell r="M141" t="str">
            <v>1.肝细胞癌（中国肝癌分期Ia 期，BCLC stage A）；2.肝硬化。</v>
          </cell>
          <cell r="N141">
            <v>2.5</v>
          </cell>
          <cell r="O141">
            <v>153</v>
          </cell>
          <cell r="P141">
            <v>65</v>
          </cell>
          <cell r="Q141">
            <v>0</v>
          </cell>
          <cell r="R141">
            <v>0</v>
          </cell>
          <cell r="S141">
            <v>0</v>
          </cell>
          <cell r="T141">
            <v>0</v>
          </cell>
          <cell r="U141">
            <v>0</v>
          </cell>
          <cell r="V141">
            <v>0</v>
          </cell>
          <cell r="W141">
            <v>0</v>
          </cell>
          <cell r="X141">
            <v>1</v>
          </cell>
          <cell r="Y141">
            <v>151</v>
          </cell>
          <cell r="Z141">
            <v>139</v>
          </cell>
          <cell r="AA141">
            <v>0.47</v>
          </cell>
          <cell r="AB141">
            <v>0.4</v>
          </cell>
          <cell r="AC141">
            <v>15</v>
          </cell>
          <cell r="AD141">
            <v>143</v>
          </cell>
          <cell r="AE141">
            <v>142</v>
          </cell>
          <cell r="AF141">
            <v>82</v>
          </cell>
          <cell r="AG141">
            <v>2.6</v>
          </cell>
          <cell r="AH141">
            <v>28.1</v>
          </cell>
          <cell r="AI141">
            <v>26.1</v>
          </cell>
          <cell r="AJ141">
            <v>35.1</v>
          </cell>
          <cell r="AK141">
            <v>0.86</v>
          </cell>
          <cell r="AL141">
            <v>1.23</v>
          </cell>
          <cell r="AM141">
            <v>1.24</v>
          </cell>
          <cell r="AN141">
            <v>1.28</v>
          </cell>
          <cell r="AO141">
            <v>13.5</v>
          </cell>
          <cell r="AP141">
            <v>29.1</v>
          </cell>
          <cell r="AQ141">
            <v>25.3</v>
          </cell>
          <cell r="AR141">
            <v>25.9</v>
          </cell>
          <cell r="AS141">
            <v>46.7</v>
          </cell>
          <cell r="AT141">
            <v>28.5</v>
          </cell>
          <cell r="AU141">
            <v>29.4</v>
          </cell>
          <cell r="AV141">
            <v>34.700000000000003</v>
          </cell>
          <cell r="AW141">
            <v>99</v>
          </cell>
          <cell r="AX141">
            <v>813</v>
          </cell>
          <cell r="AY141">
            <v>1391</v>
          </cell>
          <cell r="AZ141">
            <v>1368</v>
          </cell>
          <cell r="BA141">
            <v>74</v>
          </cell>
          <cell r="BB141">
            <v>699</v>
          </cell>
          <cell r="BC141">
            <v>1236</v>
          </cell>
          <cell r="BD141">
            <v>93</v>
          </cell>
          <cell r="BE141">
            <v>119.33</v>
          </cell>
          <cell r="BG141">
            <v>129.30000000000001</v>
          </cell>
          <cell r="BH141">
            <v>135.72</v>
          </cell>
          <cell r="BI141">
            <v>67</v>
          </cell>
          <cell r="BJ141">
            <v>57</v>
          </cell>
          <cell r="BK141">
            <v>54</v>
          </cell>
          <cell r="BL141">
            <v>48</v>
          </cell>
          <cell r="BM141">
            <v>5.5</v>
          </cell>
          <cell r="BN141">
            <v>4.3</v>
          </cell>
          <cell r="BO141">
            <v>5.9</v>
          </cell>
          <cell r="BP141">
            <v>4.2</v>
          </cell>
          <cell r="BQ141">
            <v>2</v>
          </cell>
          <cell r="BR141">
            <v>2</v>
          </cell>
          <cell r="BS141">
            <v>0</v>
          </cell>
          <cell r="BT141">
            <v>0</v>
          </cell>
          <cell r="BU141">
            <v>0</v>
          </cell>
          <cell r="BV141">
            <v>0</v>
          </cell>
          <cell r="BW141">
            <v>1200</v>
          </cell>
          <cell r="BX141">
            <v>500</v>
          </cell>
          <cell r="BZ141">
            <v>0</v>
          </cell>
          <cell r="CC141">
            <v>2.4900000000000002</v>
          </cell>
          <cell r="CD141">
            <v>2</v>
          </cell>
          <cell r="CE141">
            <v>49</v>
          </cell>
          <cell r="CF141">
            <v>169</v>
          </cell>
          <cell r="CI141">
            <v>0</v>
          </cell>
          <cell r="CJ141">
            <v>0</v>
          </cell>
          <cell r="CK141">
            <v>0</v>
          </cell>
        </row>
        <row r="142">
          <cell r="J142">
            <v>20609405</v>
          </cell>
          <cell r="K142">
            <v>1</v>
          </cell>
          <cell r="L142">
            <v>59</v>
          </cell>
          <cell r="M142" t="str">
            <v>1.直肠中下段癌（T4aN2M1）伴肝脏、左肾上腺转移 新辅助化疗后；2.胆囊结石伴慢性胆囊炎；3.慢性乙型病毒性（复治）；4.高血压一级 很高危组；5.2型糖尿病</v>
          </cell>
          <cell r="N142">
            <v>4</v>
          </cell>
          <cell r="O142">
            <v>172</v>
          </cell>
          <cell r="P142">
            <v>75</v>
          </cell>
          <cell r="Q142">
            <v>1</v>
          </cell>
          <cell r="R142">
            <v>1</v>
          </cell>
          <cell r="S142">
            <v>0</v>
          </cell>
          <cell r="T142">
            <v>0</v>
          </cell>
          <cell r="U142">
            <v>0</v>
          </cell>
          <cell r="V142">
            <v>1</v>
          </cell>
          <cell r="W142">
            <v>0</v>
          </cell>
          <cell r="X142">
            <v>0</v>
          </cell>
          <cell r="Y142">
            <v>142</v>
          </cell>
          <cell r="Z142">
            <v>12</v>
          </cell>
          <cell r="AA142">
            <v>0.42</v>
          </cell>
          <cell r="AB142">
            <v>0.36</v>
          </cell>
          <cell r="AC142">
            <v>255</v>
          </cell>
          <cell r="AD142">
            <v>151</v>
          </cell>
          <cell r="AE142">
            <v>123</v>
          </cell>
          <cell r="AF142">
            <v>89</v>
          </cell>
          <cell r="AG142">
            <v>27.2</v>
          </cell>
          <cell r="AH142">
            <v>24.5</v>
          </cell>
          <cell r="AI142">
            <v>29.9</v>
          </cell>
          <cell r="AJ142">
            <v>27.3</v>
          </cell>
          <cell r="AK142">
            <v>0.99</v>
          </cell>
          <cell r="AL142">
            <v>1.28</v>
          </cell>
          <cell r="AM142">
            <v>1.18</v>
          </cell>
          <cell r="AN142">
            <v>1.17</v>
          </cell>
          <cell r="AO142">
            <v>4.4000000000000004</v>
          </cell>
          <cell r="AP142">
            <v>11.8</v>
          </cell>
          <cell r="AQ142">
            <v>15.1</v>
          </cell>
          <cell r="AR142">
            <v>9.1999999999999993</v>
          </cell>
          <cell r="AS142">
            <v>42.5</v>
          </cell>
          <cell r="AT142">
            <v>38.200000000000003</v>
          </cell>
          <cell r="AU142">
            <v>35.9</v>
          </cell>
          <cell r="AV142">
            <v>37.200000000000003</v>
          </cell>
          <cell r="AW142">
            <v>2</v>
          </cell>
          <cell r="AX142">
            <v>552</v>
          </cell>
          <cell r="AY142">
            <v>394</v>
          </cell>
          <cell r="AZ142">
            <v>265</v>
          </cell>
          <cell r="BA142">
            <v>15</v>
          </cell>
          <cell r="BB142">
            <v>399</v>
          </cell>
          <cell r="BC142">
            <v>226</v>
          </cell>
          <cell r="BD142">
            <v>113</v>
          </cell>
          <cell r="BE142">
            <v>1118.8499999999999</v>
          </cell>
          <cell r="BF142">
            <v>126.8</v>
          </cell>
          <cell r="BG142">
            <v>129.63999999999999</v>
          </cell>
          <cell r="BH142">
            <v>131.69</v>
          </cell>
          <cell r="BI142">
            <v>56</v>
          </cell>
          <cell r="BJ142">
            <v>46</v>
          </cell>
          <cell r="BK142">
            <v>43</v>
          </cell>
          <cell r="BL142">
            <v>41</v>
          </cell>
          <cell r="BM142">
            <v>2.6</v>
          </cell>
          <cell r="BN142">
            <v>2</v>
          </cell>
          <cell r="BO142">
            <v>1.4</v>
          </cell>
          <cell r="BP142">
            <v>1</v>
          </cell>
          <cell r="BQ142">
            <v>2</v>
          </cell>
          <cell r="BR142">
            <v>2</v>
          </cell>
          <cell r="BS142">
            <v>0</v>
          </cell>
          <cell r="BT142">
            <v>0</v>
          </cell>
          <cell r="BU142">
            <v>0</v>
          </cell>
          <cell r="BV142">
            <v>0</v>
          </cell>
          <cell r="BW142">
            <v>1600</v>
          </cell>
          <cell r="BX142">
            <v>500</v>
          </cell>
          <cell r="BY142">
            <v>6000</v>
          </cell>
          <cell r="BZ142">
            <v>0</v>
          </cell>
          <cell r="CC142">
            <v>3.4</v>
          </cell>
          <cell r="CD142">
            <v>3</v>
          </cell>
          <cell r="CE142">
            <v>40</v>
          </cell>
          <cell r="CF142">
            <v>220</v>
          </cell>
          <cell r="CI142">
            <v>0</v>
          </cell>
          <cell r="CJ142">
            <v>0</v>
          </cell>
          <cell r="CK142">
            <v>0</v>
          </cell>
        </row>
        <row r="143">
          <cell r="J143">
            <v>32207346</v>
          </cell>
          <cell r="K143">
            <v>1</v>
          </cell>
          <cell r="L143">
            <v>47</v>
          </cell>
          <cell r="M143" t="str">
            <v>1.原发性肝细胞肝癌术后肝内、腹腔淋巴结转移 、2.慢性乙型病毒性肝炎 、3.乙肝后肝硬化失代偿 Child Pugh B级 、4.脾大 、5.血小板II度降低</v>
          </cell>
          <cell r="N143">
            <v>5</v>
          </cell>
          <cell r="O143">
            <v>173</v>
          </cell>
          <cell r="P143">
            <v>63</v>
          </cell>
          <cell r="Q143">
            <v>0</v>
          </cell>
          <cell r="R143">
            <v>0</v>
          </cell>
          <cell r="S143">
            <v>0</v>
          </cell>
          <cell r="T143">
            <v>0</v>
          </cell>
          <cell r="U143">
            <v>0</v>
          </cell>
          <cell r="V143">
            <v>1</v>
          </cell>
          <cell r="W143">
            <v>0</v>
          </cell>
          <cell r="X143">
            <v>1</v>
          </cell>
          <cell r="Y143">
            <v>154</v>
          </cell>
          <cell r="Z143">
            <v>142</v>
          </cell>
          <cell r="AA143">
            <v>0.44</v>
          </cell>
          <cell r="AB143">
            <v>0.41</v>
          </cell>
          <cell r="AC143">
            <v>18</v>
          </cell>
          <cell r="AD143">
            <v>9</v>
          </cell>
          <cell r="AG143">
            <v>27.1</v>
          </cell>
          <cell r="AH143">
            <v>31.3</v>
          </cell>
          <cell r="AK143">
            <v>1.8</v>
          </cell>
          <cell r="AL143">
            <v>1.24</v>
          </cell>
          <cell r="AO143">
            <v>111.2</v>
          </cell>
          <cell r="AP143">
            <v>31.3</v>
          </cell>
          <cell r="AS143">
            <v>45.5</v>
          </cell>
          <cell r="AT143">
            <v>31.9</v>
          </cell>
          <cell r="AW143">
            <v>19</v>
          </cell>
          <cell r="AX143">
            <v>158</v>
          </cell>
          <cell r="BA143">
            <v>34</v>
          </cell>
          <cell r="BB143">
            <v>282</v>
          </cell>
          <cell r="BE143">
            <v>76.78</v>
          </cell>
          <cell r="BF143">
            <v>94.51</v>
          </cell>
          <cell r="BI143">
            <v>95</v>
          </cell>
          <cell r="BJ143">
            <v>8</v>
          </cell>
          <cell r="BM143">
            <v>4.2</v>
          </cell>
          <cell r="BN143">
            <v>4.8</v>
          </cell>
          <cell r="BQ143">
            <v>2</v>
          </cell>
          <cell r="BR143">
            <v>2</v>
          </cell>
          <cell r="BS143">
            <v>0</v>
          </cell>
          <cell r="BT143">
            <v>0</v>
          </cell>
          <cell r="BU143">
            <v>0</v>
          </cell>
          <cell r="BV143">
            <v>0</v>
          </cell>
          <cell r="BW143">
            <v>1800</v>
          </cell>
          <cell r="BX143">
            <v>1000</v>
          </cell>
          <cell r="BY143">
            <v>150</v>
          </cell>
          <cell r="BZ143">
            <v>0</v>
          </cell>
          <cell r="CC143">
            <v>3.2</v>
          </cell>
          <cell r="CD143">
            <v>3</v>
          </cell>
          <cell r="CE143">
            <v>20</v>
          </cell>
          <cell r="CF143">
            <v>200</v>
          </cell>
          <cell r="CI143">
            <v>0</v>
          </cell>
          <cell r="CJ143">
            <v>0</v>
          </cell>
          <cell r="CK143">
            <v>0</v>
          </cell>
        </row>
        <row r="144">
          <cell r="J144">
            <v>32193898</v>
          </cell>
          <cell r="K144">
            <v>1</v>
          </cell>
          <cell r="L144">
            <v>75</v>
          </cell>
          <cell r="M144" t="str">
            <v>1.肝胆管结石伴慢性胆管炎；2.胆囊结石伴胆囊炎；3.继发性胆汁性肝硬化；4.胆漏。,</v>
          </cell>
          <cell r="N144" t="str">
            <v>/</v>
          </cell>
          <cell r="O144">
            <v>155</v>
          </cell>
          <cell r="P144">
            <v>55</v>
          </cell>
          <cell r="Q144">
            <v>0</v>
          </cell>
          <cell r="R144">
            <v>0</v>
          </cell>
          <cell r="S144">
            <v>0</v>
          </cell>
          <cell r="T144">
            <v>0</v>
          </cell>
          <cell r="U144">
            <v>0</v>
          </cell>
          <cell r="V144">
            <v>0</v>
          </cell>
          <cell r="W144">
            <v>0</v>
          </cell>
          <cell r="X144">
            <v>1</v>
          </cell>
          <cell r="Y144">
            <v>124</v>
          </cell>
          <cell r="Z144">
            <v>11</v>
          </cell>
          <cell r="AA144">
            <v>0.39</v>
          </cell>
          <cell r="AB144">
            <v>0.33</v>
          </cell>
          <cell r="AC144">
            <v>279</v>
          </cell>
          <cell r="AD144">
            <v>374</v>
          </cell>
          <cell r="AF144">
            <v>251</v>
          </cell>
          <cell r="AG144">
            <v>27.6</v>
          </cell>
          <cell r="AH144">
            <v>28.6</v>
          </cell>
          <cell r="AJ144">
            <v>29.4</v>
          </cell>
          <cell r="AK144">
            <v>0.97</v>
          </cell>
          <cell r="AL144">
            <v>1.1599999999999999</v>
          </cell>
          <cell r="AN144">
            <v>1.1399999999999999</v>
          </cell>
          <cell r="AO144">
            <v>12.3</v>
          </cell>
          <cell r="AP144">
            <v>15</v>
          </cell>
          <cell r="AR144">
            <v>12.5</v>
          </cell>
          <cell r="AS144">
            <v>43</v>
          </cell>
          <cell r="AT144">
            <v>35.299999999999997</v>
          </cell>
          <cell r="AV144">
            <v>32</v>
          </cell>
          <cell r="AW144">
            <v>13</v>
          </cell>
          <cell r="AX144">
            <v>21</v>
          </cell>
          <cell r="AZ144">
            <v>169</v>
          </cell>
          <cell r="BA144">
            <v>23</v>
          </cell>
          <cell r="BB144">
            <v>278</v>
          </cell>
          <cell r="BD144">
            <v>78</v>
          </cell>
          <cell r="BE144">
            <v>113.32</v>
          </cell>
          <cell r="BF144">
            <v>122.38</v>
          </cell>
          <cell r="BH144">
            <v>12.33</v>
          </cell>
          <cell r="BI144">
            <v>48</v>
          </cell>
          <cell r="BJ144">
            <v>38</v>
          </cell>
          <cell r="BL144">
            <v>4</v>
          </cell>
          <cell r="BM144">
            <v>3</v>
          </cell>
          <cell r="BN144">
            <v>3.3</v>
          </cell>
          <cell r="BP144">
            <v>2.2999999999999998</v>
          </cell>
          <cell r="BQ144">
            <v>2</v>
          </cell>
          <cell r="BR144">
            <v>3</v>
          </cell>
          <cell r="BS144">
            <v>0</v>
          </cell>
          <cell r="BT144">
            <v>0</v>
          </cell>
          <cell r="BU144">
            <v>0</v>
          </cell>
          <cell r="BV144">
            <v>0</v>
          </cell>
          <cell r="BW144">
            <v>1500</v>
          </cell>
          <cell r="BX144">
            <v>1000</v>
          </cell>
          <cell r="BZ144">
            <v>0</v>
          </cell>
          <cell r="CC144">
            <v>2.5499999999999998</v>
          </cell>
          <cell r="CD144">
            <v>2</v>
          </cell>
          <cell r="CE144">
            <v>55</v>
          </cell>
          <cell r="CF144">
            <v>175</v>
          </cell>
          <cell r="CI144">
            <v>0</v>
          </cell>
          <cell r="CJ144">
            <v>0</v>
          </cell>
          <cell r="CK144">
            <v>0</v>
          </cell>
        </row>
        <row r="145">
          <cell r="J145">
            <v>32224609</v>
          </cell>
          <cell r="K145">
            <v>1</v>
          </cell>
          <cell r="L145">
            <v>50</v>
          </cell>
          <cell r="M145" t="str">
            <v>1.肝胆管结石伴慢性胆管炎；2.肝囊肿；3.胆囊切除术后；4.肠粘连。,</v>
          </cell>
          <cell r="N145" t="str">
            <v>/</v>
          </cell>
          <cell r="O145">
            <v>160</v>
          </cell>
          <cell r="P145">
            <v>45</v>
          </cell>
          <cell r="Q145">
            <v>0</v>
          </cell>
          <cell r="R145">
            <v>0</v>
          </cell>
          <cell r="S145">
            <v>0</v>
          </cell>
          <cell r="T145">
            <v>0</v>
          </cell>
          <cell r="U145">
            <v>0</v>
          </cell>
          <cell r="V145">
            <v>0</v>
          </cell>
          <cell r="W145">
            <v>0</v>
          </cell>
          <cell r="X145">
            <v>0</v>
          </cell>
          <cell r="Y145">
            <v>14</v>
          </cell>
          <cell r="Z145">
            <v>126</v>
          </cell>
          <cell r="AA145">
            <v>0.43</v>
          </cell>
          <cell r="AB145">
            <v>0.39</v>
          </cell>
          <cell r="AC145">
            <v>213</v>
          </cell>
          <cell r="AD145">
            <v>16</v>
          </cell>
          <cell r="AE145">
            <v>123</v>
          </cell>
          <cell r="AF145">
            <v>121</v>
          </cell>
          <cell r="AG145">
            <v>26.6</v>
          </cell>
          <cell r="AH145">
            <v>26.5</v>
          </cell>
          <cell r="AI145">
            <v>29.7</v>
          </cell>
          <cell r="AJ145">
            <v>3.1</v>
          </cell>
          <cell r="AK145">
            <v>0.96</v>
          </cell>
          <cell r="AL145">
            <v>1.1100000000000001</v>
          </cell>
          <cell r="AM145">
            <v>1.1200000000000001</v>
          </cell>
          <cell r="AN145">
            <v>0.97</v>
          </cell>
          <cell r="AO145">
            <v>9.4</v>
          </cell>
          <cell r="AP145">
            <v>18.2</v>
          </cell>
          <cell r="AQ145">
            <v>17.8</v>
          </cell>
          <cell r="AR145">
            <v>12.3</v>
          </cell>
          <cell r="AS145">
            <v>51.3</v>
          </cell>
          <cell r="AT145">
            <v>34.5</v>
          </cell>
          <cell r="AU145">
            <v>32.299999999999997</v>
          </cell>
          <cell r="AV145">
            <v>32.6</v>
          </cell>
          <cell r="AW145">
            <v>21</v>
          </cell>
          <cell r="AX145">
            <v>61</v>
          </cell>
          <cell r="AY145">
            <v>564</v>
          </cell>
          <cell r="AZ145">
            <v>399</v>
          </cell>
          <cell r="BA145">
            <v>17</v>
          </cell>
          <cell r="BB145">
            <v>592</v>
          </cell>
          <cell r="BC145">
            <v>311</v>
          </cell>
          <cell r="BD145">
            <v>138</v>
          </cell>
          <cell r="BE145">
            <v>8.4600000000000009</v>
          </cell>
          <cell r="BF145">
            <v>77.430000000000007</v>
          </cell>
          <cell r="BG145">
            <v>99.1</v>
          </cell>
          <cell r="BH145">
            <v>15.59</v>
          </cell>
          <cell r="BI145">
            <v>93</v>
          </cell>
          <cell r="BJ145">
            <v>96</v>
          </cell>
          <cell r="BK145">
            <v>76</v>
          </cell>
          <cell r="BL145">
            <v>65</v>
          </cell>
          <cell r="BM145">
            <v>5</v>
          </cell>
          <cell r="BN145">
            <v>4.9000000000000004</v>
          </cell>
          <cell r="BO145">
            <v>4</v>
          </cell>
          <cell r="BP145">
            <v>3.2</v>
          </cell>
          <cell r="BQ145">
            <v>2</v>
          </cell>
          <cell r="BR145">
            <v>2</v>
          </cell>
          <cell r="BS145">
            <v>0</v>
          </cell>
          <cell r="BT145">
            <v>0</v>
          </cell>
          <cell r="BU145">
            <v>0</v>
          </cell>
          <cell r="BV145">
            <v>0</v>
          </cell>
          <cell r="BW145">
            <v>1400</v>
          </cell>
          <cell r="BX145">
            <v>1000</v>
          </cell>
          <cell r="BY145">
            <v>750</v>
          </cell>
          <cell r="BZ145">
            <v>0</v>
          </cell>
          <cell r="CC145">
            <v>2.35</v>
          </cell>
          <cell r="CD145">
            <v>2</v>
          </cell>
          <cell r="CE145">
            <v>35</v>
          </cell>
          <cell r="CF145">
            <v>155</v>
          </cell>
          <cell r="CI145">
            <v>0</v>
          </cell>
          <cell r="CJ145">
            <v>0</v>
          </cell>
          <cell r="CK145">
            <v>0</v>
          </cell>
        </row>
        <row r="146">
          <cell r="J146">
            <v>2530407</v>
          </cell>
          <cell r="K146">
            <v>1</v>
          </cell>
          <cell r="L146">
            <v>68</v>
          </cell>
          <cell r="M146" t="str">
            <v>1.梗阻性黄疸：肝门胆管癌；2.高血压病；3.2型糖尿病</v>
          </cell>
          <cell r="N146" t="str">
            <v>/</v>
          </cell>
          <cell r="O146">
            <v>160</v>
          </cell>
          <cell r="P146">
            <v>66</v>
          </cell>
          <cell r="Q146">
            <v>1</v>
          </cell>
          <cell r="R146">
            <v>1</v>
          </cell>
          <cell r="S146">
            <v>0</v>
          </cell>
          <cell r="T146">
            <v>0</v>
          </cell>
          <cell r="U146">
            <v>0</v>
          </cell>
          <cell r="V146">
            <v>0</v>
          </cell>
          <cell r="W146">
            <v>0</v>
          </cell>
          <cell r="X146">
            <v>0</v>
          </cell>
          <cell r="Y146">
            <v>161</v>
          </cell>
          <cell r="Z146">
            <v>145</v>
          </cell>
          <cell r="AA146">
            <v>0.48</v>
          </cell>
          <cell r="AB146">
            <v>0.43</v>
          </cell>
          <cell r="AC146">
            <v>274</v>
          </cell>
          <cell r="AD146">
            <v>23</v>
          </cell>
          <cell r="AE146">
            <v>222</v>
          </cell>
          <cell r="AG146">
            <v>35.1</v>
          </cell>
          <cell r="AH146">
            <v>35</v>
          </cell>
          <cell r="AI146">
            <v>3.4</v>
          </cell>
          <cell r="AK146">
            <v>1.17</v>
          </cell>
          <cell r="AL146">
            <v>1.45</v>
          </cell>
          <cell r="AM146">
            <v>1.34</v>
          </cell>
          <cell r="AO146">
            <v>17.8</v>
          </cell>
          <cell r="AP146">
            <v>21</v>
          </cell>
          <cell r="AQ146">
            <v>2.9</v>
          </cell>
          <cell r="AS146">
            <v>37.9</v>
          </cell>
          <cell r="AT146">
            <v>27.7</v>
          </cell>
          <cell r="AU146">
            <v>35.200000000000003</v>
          </cell>
          <cell r="AW146">
            <v>18</v>
          </cell>
          <cell r="AX146">
            <v>32</v>
          </cell>
          <cell r="AY146">
            <v>31</v>
          </cell>
          <cell r="BA146">
            <v>38</v>
          </cell>
          <cell r="BB146">
            <v>381</v>
          </cell>
          <cell r="BC146">
            <v>233</v>
          </cell>
          <cell r="BE146">
            <v>15.1</v>
          </cell>
          <cell r="BF146">
            <v>19.89</v>
          </cell>
          <cell r="BG146">
            <v>15.1</v>
          </cell>
          <cell r="BI146">
            <v>67</v>
          </cell>
          <cell r="BJ146">
            <v>6</v>
          </cell>
          <cell r="BK146">
            <v>67</v>
          </cell>
          <cell r="BM146">
            <v>5.9</v>
          </cell>
          <cell r="BN146">
            <v>5.2</v>
          </cell>
          <cell r="BO146">
            <v>4.3</v>
          </cell>
          <cell r="BQ146">
            <v>2</v>
          </cell>
          <cell r="BR146">
            <v>3</v>
          </cell>
          <cell r="BS146">
            <v>0</v>
          </cell>
          <cell r="BT146">
            <v>0</v>
          </cell>
          <cell r="BU146">
            <v>0</v>
          </cell>
          <cell r="BV146">
            <v>0</v>
          </cell>
          <cell r="BW146">
            <v>2200</v>
          </cell>
          <cell r="BX146">
            <v>1000</v>
          </cell>
          <cell r="BY146">
            <v>1400</v>
          </cell>
          <cell r="BZ146">
            <v>0</v>
          </cell>
          <cell r="CC146">
            <v>5.3</v>
          </cell>
          <cell r="CD146">
            <v>5</v>
          </cell>
          <cell r="CE146">
            <v>30</v>
          </cell>
          <cell r="CF146">
            <v>330</v>
          </cell>
          <cell r="CI146">
            <v>0</v>
          </cell>
          <cell r="CJ146">
            <v>0</v>
          </cell>
          <cell r="CK146">
            <v>0</v>
          </cell>
        </row>
        <row r="147">
          <cell r="J147">
            <v>17854939</v>
          </cell>
          <cell r="K147">
            <v>1</v>
          </cell>
          <cell r="L147">
            <v>60</v>
          </cell>
          <cell r="M147" t="str">
            <v>1.肝肿瘤：直肠癌肝转移？ 、2.直肠癌术后 、3.肝部分切除术后,</v>
          </cell>
          <cell r="N147">
            <v>8</v>
          </cell>
          <cell r="O147">
            <v>155</v>
          </cell>
          <cell r="P147">
            <v>52</v>
          </cell>
          <cell r="Q147">
            <v>0</v>
          </cell>
          <cell r="R147">
            <v>0</v>
          </cell>
          <cell r="S147">
            <v>0</v>
          </cell>
          <cell r="T147">
            <v>0</v>
          </cell>
          <cell r="U147">
            <v>0</v>
          </cell>
          <cell r="V147">
            <v>0</v>
          </cell>
          <cell r="W147">
            <v>0</v>
          </cell>
          <cell r="X147">
            <v>0</v>
          </cell>
          <cell r="Y147">
            <v>13</v>
          </cell>
          <cell r="Z147">
            <v>12</v>
          </cell>
          <cell r="AA147">
            <v>0.34</v>
          </cell>
          <cell r="AB147">
            <v>0.33</v>
          </cell>
          <cell r="AC147">
            <v>27</v>
          </cell>
          <cell r="AD147">
            <v>2323</v>
          </cell>
          <cell r="AE147">
            <v>231</v>
          </cell>
          <cell r="AF147">
            <v>221</v>
          </cell>
          <cell r="AG147">
            <v>29</v>
          </cell>
          <cell r="AH147">
            <v>3</v>
          </cell>
          <cell r="AK147">
            <v>0.97</v>
          </cell>
          <cell r="AL147">
            <v>1.22</v>
          </cell>
          <cell r="AO147">
            <v>6.4</v>
          </cell>
          <cell r="AP147">
            <v>22.8</v>
          </cell>
          <cell r="AQ147">
            <v>31.4</v>
          </cell>
          <cell r="AR147">
            <v>31.3</v>
          </cell>
          <cell r="AS147">
            <v>44.5</v>
          </cell>
          <cell r="AT147">
            <v>32.4</v>
          </cell>
          <cell r="AU147">
            <v>34.700000000000003</v>
          </cell>
          <cell r="AV147">
            <v>31.3</v>
          </cell>
          <cell r="AW147">
            <v>8</v>
          </cell>
          <cell r="AX147">
            <v>6</v>
          </cell>
          <cell r="AY147">
            <v>57</v>
          </cell>
          <cell r="AZ147">
            <v>39</v>
          </cell>
          <cell r="BA147">
            <v>2</v>
          </cell>
          <cell r="BB147">
            <v>223</v>
          </cell>
          <cell r="BC147">
            <v>138</v>
          </cell>
          <cell r="BD147">
            <v>64</v>
          </cell>
          <cell r="BE147">
            <v>97.98</v>
          </cell>
          <cell r="BF147">
            <v>13.15</v>
          </cell>
          <cell r="BG147">
            <v>14.6</v>
          </cell>
          <cell r="BH147">
            <v>16.91</v>
          </cell>
          <cell r="BI147">
            <v>68</v>
          </cell>
          <cell r="BJ147">
            <v>6</v>
          </cell>
          <cell r="BK147">
            <v>58</v>
          </cell>
          <cell r="BL147">
            <v>55</v>
          </cell>
          <cell r="BM147">
            <v>4.5999999999999996</v>
          </cell>
          <cell r="BN147">
            <v>3.1</v>
          </cell>
          <cell r="BO147">
            <v>1.6</v>
          </cell>
          <cell r="BP147">
            <v>2.2000000000000002</v>
          </cell>
          <cell r="BQ147">
            <v>2</v>
          </cell>
          <cell r="BR147">
            <v>2</v>
          </cell>
          <cell r="BS147">
            <v>0</v>
          </cell>
          <cell r="BT147">
            <v>0</v>
          </cell>
          <cell r="BU147">
            <v>0</v>
          </cell>
          <cell r="BV147">
            <v>0</v>
          </cell>
          <cell r="BW147">
            <v>1900</v>
          </cell>
          <cell r="BX147">
            <v>500</v>
          </cell>
          <cell r="BY147">
            <v>200</v>
          </cell>
          <cell r="BZ147">
            <v>0</v>
          </cell>
          <cell r="CC147">
            <v>2.15</v>
          </cell>
          <cell r="CD147">
            <v>2</v>
          </cell>
          <cell r="CE147">
            <v>15</v>
          </cell>
          <cell r="CF147">
            <v>135</v>
          </cell>
          <cell r="CI147">
            <v>0</v>
          </cell>
          <cell r="CJ147">
            <v>0</v>
          </cell>
          <cell r="CK147">
            <v>0</v>
          </cell>
        </row>
        <row r="148">
          <cell r="J148">
            <v>2162883</v>
          </cell>
          <cell r="K148">
            <v>2</v>
          </cell>
          <cell r="L148">
            <v>51</v>
          </cell>
          <cell r="M148" t="str">
            <v>1、急性胆管炎2、胆总管结石3、胆道术后</v>
          </cell>
          <cell r="N148" t="str">
            <v>/</v>
          </cell>
          <cell r="O148">
            <v>156</v>
          </cell>
          <cell r="P148">
            <v>49.5</v>
          </cell>
          <cell r="Q148">
            <v>0</v>
          </cell>
          <cell r="R148">
            <v>0</v>
          </cell>
          <cell r="S148">
            <v>0</v>
          </cell>
          <cell r="T148">
            <v>0</v>
          </cell>
          <cell r="U148">
            <v>0</v>
          </cell>
          <cell r="V148">
            <v>0</v>
          </cell>
          <cell r="W148">
            <v>0</v>
          </cell>
          <cell r="X148">
            <v>0</v>
          </cell>
          <cell r="Y148">
            <v>157</v>
          </cell>
          <cell r="Z148">
            <v>138</v>
          </cell>
          <cell r="AA148">
            <v>0.47</v>
          </cell>
          <cell r="AB148">
            <v>0.4</v>
          </cell>
          <cell r="AC148">
            <v>219</v>
          </cell>
          <cell r="AD148">
            <v>173</v>
          </cell>
          <cell r="AF148">
            <v>16</v>
          </cell>
          <cell r="AG148">
            <v>28.3</v>
          </cell>
          <cell r="AH148">
            <v>27.9</v>
          </cell>
          <cell r="AJ148">
            <v>27.2</v>
          </cell>
          <cell r="AK148">
            <v>1.2</v>
          </cell>
          <cell r="AL148">
            <v>1.2</v>
          </cell>
          <cell r="AN148">
            <v>1.7</v>
          </cell>
          <cell r="AO148">
            <v>21.4</v>
          </cell>
          <cell r="AP148">
            <v>24</v>
          </cell>
          <cell r="AR148">
            <v>26.7</v>
          </cell>
          <cell r="AS148">
            <v>46.2</v>
          </cell>
          <cell r="AT148">
            <v>36.200000000000003</v>
          </cell>
          <cell r="AV148">
            <v>41</v>
          </cell>
          <cell r="AW148">
            <v>43</v>
          </cell>
          <cell r="AX148">
            <v>248</v>
          </cell>
          <cell r="AZ148">
            <v>188</v>
          </cell>
          <cell r="BA148">
            <v>34</v>
          </cell>
          <cell r="BB148">
            <v>245</v>
          </cell>
          <cell r="BD148">
            <v>14</v>
          </cell>
          <cell r="BE148">
            <v>18.38</v>
          </cell>
          <cell r="BF148">
            <v>16.260000000000002</v>
          </cell>
          <cell r="BH148">
            <v>13.65</v>
          </cell>
          <cell r="BI148">
            <v>61</v>
          </cell>
          <cell r="BJ148">
            <v>64</v>
          </cell>
          <cell r="BL148">
            <v>68</v>
          </cell>
          <cell r="BM148">
            <v>4.5</v>
          </cell>
          <cell r="BN148">
            <v>6.4</v>
          </cell>
          <cell r="BP148">
            <v>6.5</v>
          </cell>
          <cell r="BQ148">
            <v>2</v>
          </cell>
          <cell r="BR148">
            <v>2</v>
          </cell>
          <cell r="BS148">
            <v>0</v>
          </cell>
          <cell r="BT148">
            <v>0</v>
          </cell>
          <cell r="BU148">
            <v>0</v>
          </cell>
          <cell r="BV148">
            <v>0</v>
          </cell>
          <cell r="BW148">
            <v>1800</v>
          </cell>
          <cell r="BX148">
            <v>1000</v>
          </cell>
          <cell r="BY148">
            <v>1300</v>
          </cell>
          <cell r="BZ148">
            <v>0</v>
          </cell>
          <cell r="CC148">
            <v>4.0999999999999996</v>
          </cell>
          <cell r="CD148">
            <v>4</v>
          </cell>
          <cell r="CE148">
            <v>10</v>
          </cell>
          <cell r="CF148">
            <v>250</v>
          </cell>
          <cell r="CI148">
            <v>0</v>
          </cell>
          <cell r="CJ148">
            <v>0</v>
          </cell>
          <cell r="CK148">
            <v>1</v>
          </cell>
        </row>
        <row r="149">
          <cell r="J149">
            <v>32261782</v>
          </cell>
          <cell r="K149">
            <v>2</v>
          </cell>
          <cell r="L149">
            <v>51</v>
          </cell>
          <cell r="M149" t="str">
            <v>1、肝导管内乳头状粘液性肿瘤，癌变，腺癌形成；2、胆漏；3.腹腔感染</v>
          </cell>
          <cell r="N149">
            <v>15</v>
          </cell>
          <cell r="O149">
            <v>157</v>
          </cell>
          <cell r="P149">
            <v>55</v>
          </cell>
          <cell r="Q149">
            <v>0</v>
          </cell>
          <cell r="R149">
            <v>0</v>
          </cell>
          <cell r="S149">
            <v>0</v>
          </cell>
          <cell r="T149">
            <v>0</v>
          </cell>
          <cell r="U149">
            <v>0</v>
          </cell>
          <cell r="V149">
            <v>0</v>
          </cell>
          <cell r="W149">
            <v>0</v>
          </cell>
          <cell r="X149">
            <v>0</v>
          </cell>
          <cell r="Y149">
            <v>111</v>
          </cell>
          <cell r="Z149">
            <v>84</v>
          </cell>
          <cell r="AA149">
            <v>0.35</v>
          </cell>
          <cell r="AB149">
            <v>0.26</v>
          </cell>
          <cell r="AC149">
            <v>184</v>
          </cell>
          <cell r="AD149">
            <v>15</v>
          </cell>
          <cell r="AG149">
            <v>3.3</v>
          </cell>
          <cell r="AK149">
            <v>1.1000000000000001</v>
          </cell>
          <cell r="AO149">
            <v>5.5</v>
          </cell>
          <cell r="AP149">
            <v>9.6999999999999993</v>
          </cell>
          <cell r="AS149">
            <v>42.8</v>
          </cell>
          <cell r="AT149">
            <v>28.7</v>
          </cell>
          <cell r="AW149">
            <v>11</v>
          </cell>
          <cell r="AX149">
            <v>257</v>
          </cell>
          <cell r="BA149">
            <v>13</v>
          </cell>
          <cell r="BB149">
            <v>97</v>
          </cell>
          <cell r="BE149">
            <v>93.6</v>
          </cell>
          <cell r="BF149">
            <v>99.15</v>
          </cell>
          <cell r="BI149">
            <v>57</v>
          </cell>
          <cell r="BJ149">
            <v>47</v>
          </cell>
          <cell r="BM149">
            <v>9.1999999999999993</v>
          </cell>
          <cell r="BN149">
            <v>3.9</v>
          </cell>
          <cell r="BQ149">
            <v>2</v>
          </cell>
          <cell r="BR149">
            <v>2</v>
          </cell>
          <cell r="BS149">
            <v>0</v>
          </cell>
          <cell r="BT149">
            <v>0</v>
          </cell>
          <cell r="BU149">
            <v>600</v>
          </cell>
          <cell r="BV149">
            <v>0</v>
          </cell>
          <cell r="BW149">
            <v>1150</v>
          </cell>
          <cell r="BX149">
            <v>1000</v>
          </cell>
          <cell r="BY149">
            <v>350</v>
          </cell>
          <cell r="BZ149">
            <v>0.4</v>
          </cell>
          <cell r="CC149">
            <v>4.43</v>
          </cell>
          <cell r="CD149">
            <v>4</v>
          </cell>
          <cell r="CE149">
            <v>43</v>
          </cell>
          <cell r="CF149">
            <v>283</v>
          </cell>
          <cell r="CI149">
            <v>0</v>
          </cell>
          <cell r="CJ149">
            <v>0</v>
          </cell>
          <cell r="CK149">
            <v>0</v>
          </cell>
        </row>
        <row r="150">
          <cell r="J150">
            <v>19275316</v>
          </cell>
          <cell r="K150">
            <v>1</v>
          </cell>
          <cell r="L150">
            <v>53</v>
          </cell>
          <cell r="M150" t="str">
            <v>1.肝恶性肿瘤；2.直肠癌术后；3.膈肌占位性病变；4.肠粘连。</v>
          </cell>
          <cell r="N150">
            <v>3</v>
          </cell>
          <cell r="O150">
            <v>176</v>
          </cell>
          <cell r="P150">
            <v>71</v>
          </cell>
          <cell r="Q150">
            <v>0</v>
          </cell>
          <cell r="R150">
            <v>0</v>
          </cell>
          <cell r="S150">
            <v>0</v>
          </cell>
          <cell r="T150">
            <v>0</v>
          </cell>
          <cell r="U150">
            <v>0</v>
          </cell>
          <cell r="V150">
            <v>0</v>
          </cell>
          <cell r="W150">
            <v>0</v>
          </cell>
          <cell r="X150">
            <v>0</v>
          </cell>
          <cell r="Y150">
            <v>152</v>
          </cell>
          <cell r="Z150">
            <v>135</v>
          </cell>
          <cell r="AA150">
            <v>0.45</v>
          </cell>
          <cell r="AB150">
            <v>0.41</v>
          </cell>
          <cell r="AC150">
            <v>158</v>
          </cell>
          <cell r="AD150">
            <v>126</v>
          </cell>
          <cell r="AF150">
            <v>114</v>
          </cell>
          <cell r="AG150">
            <v>29.6</v>
          </cell>
          <cell r="AH150">
            <v>29.5</v>
          </cell>
          <cell r="AJ150">
            <v>29.7</v>
          </cell>
          <cell r="AK150">
            <v>1.5</v>
          </cell>
          <cell r="AL150">
            <v>1.19</v>
          </cell>
          <cell r="AN150">
            <v>1.1200000000000001</v>
          </cell>
          <cell r="AO150">
            <v>9.1</v>
          </cell>
          <cell r="AP150">
            <v>16.899999999999999</v>
          </cell>
          <cell r="AR150">
            <v>19</v>
          </cell>
          <cell r="AS150">
            <v>49.4</v>
          </cell>
          <cell r="AT150">
            <v>34.299999999999997</v>
          </cell>
          <cell r="AV150">
            <v>34.200000000000003</v>
          </cell>
          <cell r="AW150">
            <v>29</v>
          </cell>
          <cell r="AX150">
            <v>126</v>
          </cell>
          <cell r="AZ150">
            <v>14</v>
          </cell>
          <cell r="BA150">
            <v>28</v>
          </cell>
          <cell r="BB150">
            <v>119</v>
          </cell>
          <cell r="BD150">
            <v>8</v>
          </cell>
          <cell r="BE150">
            <v>82.2</v>
          </cell>
          <cell r="BF150">
            <v>95.85</v>
          </cell>
          <cell r="BH150">
            <v>19.87</v>
          </cell>
          <cell r="BI150">
            <v>91</v>
          </cell>
          <cell r="BJ150">
            <v>8</v>
          </cell>
          <cell r="BL150">
            <v>58</v>
          </cell>
          <cell r="BM150">
            <v>7.5</v>
          </cell>
          <cell r="BN150">
            <v>6</v>
          </cell>
          <cell r="BP150">
            <v>3.9</v>
          </cell>
          <cell r="BQ150">
            <v>2</v>
          </cell>
          <cell r="BR150">
            <v>3</v>
          </cell>
          <cell r="BS150">
            <v>0</v>
          </cell>
          <cell r="BT150">
            <v>0</v>
          </cell>
          <cell r="BU150">
            <v>0</v>
          </cell>
          <cell r="BV150">
            <v>0</v>
          </cell>
          <cell r="BW150">
            <v>2300</v>
          </cell>
          <cell r="BX150">
            <v>1500</v>
          </cell>
          <cell r="BY150">
            <v>600</v>
          </cell>
          <cell r="BZ150">
            <v>0</v>
          </cell>
          <cell r="CC150">
            <v>3.5</v>
          </cell>
          <cell r="CD150">
            <v>3</v>
          </cell>
          <cell r="CE150">
            <v>50</v>
          </cell>
          <cell r="CF150">
            <v>230</v>
          </cell>
          <cell r="CI150">
            <v>0</v>
          </cell>
          <cell r="CJ150">
            <v>0</v>
          </cell>
          <cell r="CK150">
            <v>0</v>
          </cell>
        </row>
        <row r="151">
          <cell r="J151">
            <v>32433345</v>
          </cell>
          <cell r="K151">
            <v>1</v>
          </cell>
          <cell r="L151">
            <v>55</v>
          </cell>
          <cell r="M151" t="str">
            <v>1.肝癌切除术后淋巴结转移；2.慢性乙型病毒性肝炎（复治）；3.高血压病</v>
          </cell>
          <cell r="N151">
            <v>7</v>
          </cell>
          <cell r="O151">
            <v>165</v>
          </cell>
          <cell r="P151">
            <v>80</v>
          </cell>
          <cell r="Q151">
            <v>1</v>
          </cell>
          <cell r="R151">
            <v>0</v>
          </cell>
          <cell r="S151">
            <v>0</v>
          </cell>
          <cell r="T151">
            <v>0</v>
          </cell>
          <cell r="U151">
            <v>0</v>
          </cell>
          <cell r="V151">
            <v>1</v>
          </cell>
          <cell r="W151">
            <v>0</v>
          </cell>
          <cell r="X151">
            <v>0</v>
          </cell>
          <cell r="Y151">
            <v>137</v>
          </cell>
          <cell r="Z151">
            <v>114</v>
          </cell>
          <cell r="AA151">
            <v>0.43</v>
          </cell>
          <cell r="AB151">
            <v>0.35</v>
          </cell>
          <cell r="AC151">
            <v>267</v>
          </cell>
          <cell r="AD151">
            <v>151</v>
          </cell>
          <cell r="AF151">
            <v>152</v>
          </cell>
          <cell r="AG151">
            <v>26.3</v>
          </cell>
          <cell r="AK151">
            <v>0.99</v>
          </cell>
          <cell r="AO151">
            <v>6.2</v>
          </cell>
          <cell r="AP151">
            <v>16.7</v>
          </cell>
          <cell r="AR151">
            <v>12.2</v>
          </cell>
          <cell r="AS151">
            <v>39.700000000000003</v>
          </cell>
          <cell r="AT151">
            <v>32.799999999999997</v>
          </cell>
          <cell r="AV151">
            <v>32.9</v>
          </cell>
          <cell r="AW151">
            <v>25</v>
          </cell>
          <cell r="AX151">
            <v>1137</v>
          </cell>
          <cell r="AZ151">
            <v>676</v>
          </cell>
          <cell r="BA151">
            <v>23</v>
          </cell>
          <cell r="BB151">
            <v>1363</v>
          </cell>
          <cell r="BD151">
            <v>254</v>
          </cell>
          <cell r="BE151">
            <v>88.22</v>
          </cell>
          <cell r="BF151">
            <v>88.22</v>
          </cell>
          <cell r="BH151">
            <v>89.21</v>
          </cell>
          <cell r="BI151">
            <v>74</v>
          </cell>
          <cell r="BJ151">
            <v>74</v>
          </cell>
          <cell r="BL151">
            <v>72</v>
          </cell>
          <cell r="BM151">
            <v>7.7</v>
          </cell>
          <cell r="BN151">
            <v>4.3</v>
          </cell>
          <cell r="BP151">
            <v>6.1</v>
          </cell>
          <cell r="BQ151">
            <v>2</v>
          </cell>
          <cell r="BR151">
            <v>2</v>
          </cell>
          <cell r="BS151">
            <v>0</v>
          </cell>
          <cell r="BT151">
            <v>0</v>
          </cell>
          <cell r="BU151">
            <v>0</v>
          </cell>
          <cell r="BV151">
            <v>0</v>
          </cell>
          <cell r="BW151">
            <v>1800</v>
          </cell>
          <cell r="BX151">
            <v>1000</v>
          </cell>
          <cell r="BY151">
            <v>300</v>
          </cell>
          <cell r="BZ151">
            <v>0.9</v>
          </cell>
          <cell r="CC151">
            <v>5.24</v>
          </cell>
          <cell r="CD151">
            <v>5</v>
          </cell>
          <cell r="CE151">
            <v>24</v>
          </cell>
          <cell r="CF151">
            <v>324</v>
          </cell>
          <cell r="CI151">
            <v>0</v>
          </cell>
          <cell r="CJ151">
            <v>0</v>
          </cell>
          <cell r="CK151">
            <v>0</v>
          </cell>
        </row>
        <row r="152">
          <cell r="J152">
            <v>32412572</v>
          </cell>
          <cell r="K152">
            <v>1</v>
          </cell>
          <cell r="L152">
            <v>66</v>
          </cell>
          <cell r="M152" t="str">
            <v>1.肝细胞癌（中国肝癌分期Ib，BCLC stageA） 、2.肝囊肿 、3.左输尿管结石伴左肾积水 、4.左肾实质萎缩 、5.双肾囊肿 、6.左肾多发结石 7、慢性乙型病毒性肝炎（复治）；8、乙肝后肝硬化</v>
          </cell>
          <cell r="N152">
            <v>6</v>
          </cell>
          <cell r="O152">
            <v>165</v>
          </cell>
          <cell r="P152">
            <v>57</v>
          </cell>
          <cell r="Q152">
            <v>0</v>
          </cell>
          <cell r="R152">
            <v>0</v>
          </cell>
          <cell r="S152">
            <v>0</v>
          </cell>
          <cell r="T152">
            <v>0</v>
          </cell>
          <cell r="U152">
            <v>0</v>
          </cell>
          <cell r="V152">
            <v>1</v>
          </cell>
          <cell r="W152">
            <v>0</v>
          </cell>
          <cell r="X152">
            <v>1</v>
          </cell>
          <cell r="Y152">
            <v>154</v>
          </cell>
          <cell r="Z152">
            <v>127</v>
          </cell>
          <cell r="AA152">
            <v>0.46</v>
          </cell>
          <cell r="AB152">
            <v>0.38</v>
          </cell>
          <cell r="AC152">
            <v>196</v>
          </cell>
          <cell r="AD152">
            <v>199</v>
          </cell>
          <cell r="AG152">
            <v>28</v>
          </cell>
          <cell r="AH152">
            <v>32.1</v>
          </cell>
          <cell r="AK152">
            <v>1.6</v>
          </cell>
          <cell r="AL152">
            <v>1.24</v>
          </cell>
          <cell r="AO152">
            <v>16.8</v>
          </cell>
          <cell r="AP152">
            <v>21</v>
          </cell>
          <cell r="AS152">
            <v>44</v>
          </cell>
          <cell r="AT152">
            <v>3.6</v>
          </cell>
          <cell r="AW152">
            <v>21</v>
          </cell>
          <cell r="AX152">
            <v>1166</v>
          </cell>
          <cell r="BA152">
            <v>2</v>
          </cell>
          <cell r="BB152">
            <v>923</v>
          </cell>
          <cell r="BE152">
            <v>14.91</v>
          </cell>
          <cell r="BF152">
            <v>118.72</v>
          </cell>
          <cell r="BI152">
            <v>77</v>
          </cell>
          <cell r="BJ152">
            <v>57</v>
          </cell>
          <cell r="BM152">
            <v>5.0999999999999996</v>
          </cell>
          <cell r="BN152">
            <v>4</v>
          </cell>
          <cell r="BQ152">
            <v>2</v>
          </cell>
          <cell r="BR152">
            <v>2</v>
          </cell>
          <cell r="BS152">
            <v>0</v>
          </cell>
          <cell r="BT152">
            <v>0</v>
          </cell>
          <cell r="BU152">
            <v>0</v>
          </cell>
          <cell r="BV152">
            <v>0</v>
          </cell>
          <cell r="BW152">
            <v>2000</v>
          </cell>
          <cell r="BX152">
            <v>1500</v>
          </cell>
          <cell r="BY152">
            <v>1550</v>
          </cell>
          <cell r="BZ152">
            <v>0</v>
          </cell>
          <cell r="CC152">
            <v>3.2</v>
          </cell>
          <cell r="CD152">
            <v>3</v>
          </cell>
          <cell r="CE152">
            <v>20</v>
          </cell>
          <cell r="CF152">
            <v>200</v>
          </cell>
          <cell r="CI152">
            <v>0</v>
          </cell>
          <cell r="CJ152">
            <v>0</v>
          </cell>
          <cell r="CK152">
            <v>1</v>
          </cell>
        </row>
        <row r="153">
          <cell r="J153">
            <v>10447498</v>
          </cell>
          <cell r="K153">
            <v>1</v>
          </cell>
          <cell r="L153">
            <v>61</v>
          </cell>
          <cell r="M153" t="str">
            <v>1、肝细胞癌（中国肝癌分期IIa，肝癌BCLC分期stageB）；2、直肠癌术后；3、食管癌术后；4、双肺炎性结节；5、慢性支气管炎；6、肺气肿；7、支气管轻度扩张；8、肺大泡</v>
          </cell>
          <cell r="N153">
            <v>10</v>
          </cell>
          <cell r="O153">
            <v>172</v>
          </cell>
          <cell r="P153">
            <v>56</v>
          </cell>
          <cell r="Q153">
            <v>0</v>
          </cell>
          <cell r="R153">
            <v>0</v>
          </cell>
          <cell r="S153">
            <v>0</v>
          </cell>
          <cell r="T153">
            <v>0</v>
          </cell>
          <cell r="U153">
            <v>0</v>
          </cell>
          <cell r="V153">
            <v>0</v>
          </cell>
          <cell r="W153">
            <v>0</v>
          </cell>
          <cell r="X153">
            <v>0</v>
          </cell>
          <cell r="Y153">
            <v>134</v>
          </cell>
          <cell r="Z153">
            <v>111</v>
          </cell>
          <cell r="AA153">
            <v>0.41</v>
          </cell>
          <cell r="AB153">
            <v>0.35</v>
          </cell>
          <cell r="AC153">
            <v>268</v>
          </cell>
          <cell r="AD153">
            <v>28</v>
          </cell>
          <cell r="AG153">
            <v>27.6</v>
          </cell>
          <cell r="AH153">
            <v>26.6</v>
          </cell>
          <cell r="AK153">
            <v>0.98</v>
          </cell>
          <cell r="AL153">
            <v>1.5</v>
          </cell>
          <cell r="AO153">
            <v>13.9</v>
          </cell>
          <cell r="AP153">
            <v>24.6</v>
          </cell>
          <cell r="AS153">
            <v>42.8</v>
          </cell>
          <cell r="AT153">
            <v>31.4</v>
          </cell>
          <cell r="AW153">
            <v>33</v>
          </cell>
          <cell r="AX153">
            <v>555</v>
          </cell>
          <cell r="BA153">
            <v>62</v>
          </cell>
          <cell r="BB153">
            <v>825</v>
          </cell>
          <cell r="BE153">
            <v>13.14</v>
          </cell>
          <cell r="BF153">
            <v>14.61</v>
          </cell>
          <cell r="BI153">
            <v>59</v>
          </cell>
          <cell r="BJ153">
            <v>57</v>
          </cell>
          <cell r="BM153">
            <v>3.7</v>
          </cell>
          <cell r="BN153">
            <v>6</v>
          </cell>
          <cell r="BQ153">
            <v>2</v>
          </cell>
          <cell r="BR153">
            <v>2</v>
          </cell>
          <cell r="BS153">
            <v>0</v>
          </cell>
          <cell r="BT153">
            <v>0</v>
          </cell>
          <cell r="BU153">
            <v>0</v>
          </cell>
          <cell r="BV153">
            <v>0</v>
          </cell>
          <cell r="BW153">
            <v>1000</v>
          </cell>
          <cell r="BX153">
            <v>500</v>
          </cell>
          <cell r="BY153">
            <v>800</v>
          </cell>
          <cell r="BZ153">
            <v>0</v>
          </cell>
          <cell r="CC153">
            <v>2.2999999999999998</v>
          </cell>
          <cell r="CD153">
            <v>2</v>
          </cell>
          <cell r="CE153">
            <v>30</v>
          </cell>
          <cell r="CF153">
            <v>150</v>
          </cell>
          <cell r="CI153">
            <v>0</v>
          </cell>
          <cell r="CJ153">
            <v>0</v>
          </cell>
          <cell r="CK153">
            <v>0</v>
          </cell>
        </row>
        <row r="154">
          <cell r="J154">
            <v>9181778</v>
          </cell>
          <cell r="K154">
            <v>1</v>
          </cell>
          <cell r="L154">
            <v>60</v>
          </cell>
          <cell r="M154" t="str">
            <v>1.肝细胞癌（中国肝癌分期Ib期，BCLC stage A） 、2.乙肝后肝硬化 、3.慢性乙型病毒性肝炎 、4.肝囊肿 、5.肾囊肿 、6.低钾血症 、7.肝功能不全 、8.低蛋白血症 、9.慢性胆囊炎</v>
          </cell>
          <cell r="N154">
            <v>5.5</v>
          </cell>
          <cell r="O154">
            <v>170</v>
          </cell>
          <cell r="P154">
            <v>50</v>
          </cell>
          <cell r="Q154">
            <v>0</v>
          </cell>
          <cell r="R154">
            <v>0</v>
          </cell>
          <cell r="S154">
            <v>0</v>
          </cell>
          <cell r="T154">
            <v>0</v>
          </cell>
          <cell r="U154">
            <v>0</v>
          </cell>
          <cell r="V154">
            <v>1</v>
          </cell>
          <cell r="W154">
            <v>0</v>
          </cell>
          <cell r="X154">
            <v>1</v>
          </cell>
          <cell r="Y154">
            <v>123</v>
          </cell>
          <cell r="Z154">
            <v>118</v>
          </cell>
          <cell r="AA154">
            <v>0.38</v>
          </cell>
          <cell r="AB154">
            <v>0.36</v>
          </cell>
          <cell r="AC154">
            <v>51</v>
          </cell>
          <cell r="AD154">
            <v>41</v>
          </cell>
          <cell r="AF154">
            <v>33</v>
          </cell>
          <cell r="AG154">
            <v>28.2</v>
          </cell>
          <cell r="AH154">
            <v>3.1</v>
          </cell>
          <cell r="AJ154">
            <v>43.3</v>
          </cell>
          <cell r="AK154">
            <v>1.8</v>
          </cell>
          <cell r="AL154">
            <v>1.21</v>
          </cell>
          <cell r="AN154">
            <v>1.3</v>
          </cell>
          <cell r="AO154">
            <v>14</v>
          </cell>
          <cell r="AP154">
            <v>2.7</v>
          </cell>
          <cell r="AR154">
            <v>5.2</v>
          </cell>
          <cell r="AS154">
            <v>48.1</v>
          </cell>
          <cell r="AT154">
            <v>36.6</v>
          </cell>
          <cell r="AV154">
            <v>4.3</v>
          </cell>
          <cell r="AW154">
            <v>19</v>
          </cell>
          <cell r="AX154">
            <v>235</v>
          </cell>
          <cell r="AZ154">
            <v>934</v>
          </cell>
          <cell r="BA154">
            <v>23</v>
          </cell>
          <cell r="BB154">
            <v>22</v>
          </cell>
          <cell r="BD154">
            <v>51</v>
          </cell>
          <cell r="BE154">
            <v>77.94</v>
          </cell>
          <cell r="BF154">
            <v>87.97</v>
          </cell>
          <cell r="BH154">
            <v>9.6</v>
          </cell>
          <cell r="BI154">
            <v>85</v>
          </cell>
          <cell r="BJ154">
            <v>72</v>
          </cell>
          <cell r="BL154">
            <v>68</v>
          </cell>
          <cell r="BM154">
            <v>7.5</v>
          </cell>
          <cell r="BN154">
            <v>5.4</v>
          </cell>
          <cell r="BP154">
            <v>5.4</v>
          </cell>
          <cell r="BQ154">
            <v>2</v>
          </cell>
          <cell r="BR154">
            <v>2</v>
          </cell>
          <cell r="BS154">
            <v>0</v>
          </cell>
          <cell r="BT154">
            <v>0</v>
          </cell>
          <cell r="BU154">
            <v>0</v>
          </cell>
          <cell r="BV154">
            <v>0</v>
          </cell>
          <cell r="BW154">
            <v>1300</v>
          </cell>
          <cell r="BX154">
            <v>1000</v>
          </cell>
          <cell r="BZ154">
            <v>0</v>
          </cell>
          <cell r="CC154">
            <v>1.52</v>
          </cell>
          <cell r="CD154">
            <v>1</v>
          </cell>
          <cell r="CE154">
            <v>52</v>
          </cell>
          <cell r="CF154">
            <v>112</v>
          </cell>
          <cell r="CI154">
            <v>0</v>
          </cell>
          <cell r="CJ154">
            <v>0</v>
          </cell>
          <cell r="CK154">
            <v>1</v>
          </cell>
        </row>
        <row r="155">
          <cell r="J155">
            <v>18468080</v>
          </cell>
          <cell r="K155">
            <v>1</v>
          </cell>
          <cell r="L155">
            <v>61</v>
          </cell>
          <cell r="M155" t="str">
            <v>1.肝胆管细胞癌术后；2.十二指肠黏膜下隆起 性质待诊；3.高血压；4.肝囊肿；5.胆囊结石伴慢性胆囊炎；6.双肺结节。</v>
          </cell>
          <cell r="N155">
            <v>4</v>
          </cell>
          <cell r="O155">
            <v>173</v>
          </cell>
          <cell r="P155">
            <v>64</v>
          </cell>
          <cell r="Q155">
            <v>1</v>
          </cell>
          <cell r="R155">
            <v>0</v>
          </cell>
          <cell r="S155">
            <v>0</v>
          </cell>
          <cell r="T155">
            <v>0</v>
          </cell>
          <cell r="U155">
            <v>0</v>
          </cell>
          <cell r="V155">
            <v>0</v>
          </cell>
          <cell r="W155">
            <v>0</v>
          </cell>
          <cell r="X155">
            <v>0</v>
          </cell>
          <cell r="Y155">
            <v>139</v>
          </cell>
          <cell r="Z155">
            <v>112</v>
          </cell>
          <cell r="AA155">
            <v>0.41</v>
          </cell>
          <cell r="AB155">
            <v>0.33</v>
          </cell>
          <cell r="AC155">
            <v>18</v>
          </cell>
          <cell r="AD155">
            <v>86</v>
          </cell>
          <cell r="AG155">
            <v>27.3</v>
          </cell>
          <cell r="AH155">
            <v>28.8</v>
          </cell>
          <cell r="AK155">
            <v>1.6</v>
          </cell>
          <cell r="AL155">
            <v>1.48</v>
          </cell>
          <cell r="AO155">
            <v>17.7</v>
          </cell>
          <cell r="AP155">
            <v>27.6</v>
          </cell>
          <cell r="AS155">
            <v>42.3</v>
          </cell>
          <cell r="AT155">
            <v>29.2</v>
          </cell>
          <cell r="AW155">
            <v>18</v>
          </cell>
          <cell r="AX155">
            <v>869</v>
          </cell>
          <cell r="BA155">
            <v>24</v>
          </cell>
          <cell r="BB155">
            <v>1443</v>
          </cell>
          <cell r="BE155">
            <v>92.8</v>
          </cell>
          <cell r="BF155">
            <v>87.33</v>
          </cell>
          <cell r="BI155">
            <v>75</v>
          </cell>
          <cell r="BJ155">
            <v>82</v>
          </cell>
          <cell r="BM155">
            <v>7.3</v>
          </cell>
          <cell r="BN155">
            <v>11.18</v>
          </cell>
          <cell r="BQ155">
            <v>2</v>
          </cell>
          <cell r="BR155">
            <v>2</v>
          </cell>
          <cell r="BS155">
            <v>0</v>
          </cell>
          <cell r="BT155">
            <v>0</v>
          </cell>
          <cell r="BU155">
            <v>0</v>
          </cell>
          <cell r="BV155">
            <v>0</v>
          </cell>
          <cell r="BW155">
            <v>1100</v>
          </cell>
          <cell r="BX155">
            <v>1000</v>
          </cell>
          <cell r="BY155">
            <v>400</v>
          </cell>
          <cell r="BZ155">
            <v>0</v>
          </cell>
          <cell r="CC155">
            <v>2.2200000000000002</v>
          </cell>
          <cell r="CD155">
            <v>2</v>
          </cell>
          <cell r="CE155">
            <v>22</v>
          </cell>
          <cell r="CF155">
            <v>142</v>
          </cell>
          <cell r="CI155">
            <v>0</v>
          </cell>
          <cell r="CJ155">
            <v>0</v>
          </cell>
          <cell r="CK155">
            <v>0</v>
          </cell>
        </row>
        <row r="156">
          <cell r="J156">
            <v>5909262</v>
          </cell>
          <cell r="K156">
            <v>1</v>
          </cell>
          <cell r="L156">
            <v>47</v>
          </cell>
          <cell r="M156" t="str">
            <v>1.肝细胞癌（中国国内分期 Ⅲa期，BCLC分期 C期）2、门静脉右支癌栓3.肝硬化4、急性胰腺炎</v>
          </cell>
          <cell r="N156">
            <v>10</v>
          </cell>
          <cell r="O156">
            <v>175</v>
          </cell>
          <cell r="P156">
            <v>82</v>
          </cell>
          <cell r="Q156">
            <v>0</v>
          </cell>
          <cell r="R156">
            <v>0</v>
          </cell>
          <cell r="S156">
            <v>0</v>
          </cell>
          <cell r="T156">
            <v>0</v>
          </cell>
          <cell r="U156">
            <v>0</v>
          </cell>
          <cell r="V156">
            <v>1</v>
          </cell>
          <cell r="W156">
            <v>0</v>
          </cell>
          <cell r="X156">
            <v>1</v>
          </cell>
          <cell r="Y156">
            <v>144</v>
          </cell>
          <cell r="Z156">
            <v>141</v>
          </cell>
          <cell r="AA156">
            <v>0.45</v>
          </cell>
          <cell r="AB156">
            <v>0.44</v>
          </cell>
          <cell r="AC156">
            <v>126</v>
          </cell>
          <cell r="AD156">
            <v>113</v>
          </cell>
          <cell r="AE156">
            <v>78</v>
          </cell>
          <cell r="AG156">
            <v>25</v>
          </cell>
          <cell r="AH156">
            <v>22.2</v>
          </cell>
          <cell r="AI156">
            <v>24.9</v>
          </cell>
          <cell r="AK156">
            <v>0.94</v>
          </cell>
          <cell r="AL156">
            <v>1.7</v>
          </cell>
          <cell r="AM156">
            <v>1.24</v>
          </cell>
          <cell r="AO156">
            <v>16.399999999999999</v>
          </cell>
          <cell r="AP156">
            <v>28.1</v>
          </cell>
          <cell r="AQ156">
            <v>27.7</v>
          </cell>
          <cell r="AS156">
            <v>44.3</v>
          </cell>
          <cell r="AT156">
            <v>34.799999999999997</v>
          </cell>
          <cell r="AU156">
            <v>33.200000000000003</v>
          </cell>
          <cell r="AW156">
            <v>34</v>
          </cell>
          <cell r="AX156">
            <v>15</v>
          </cell>
          <cell r="AY156">
            <v>177</v>
          </cell>
          <cell r="BA156">
            <v>32</v>
          </cell>
          <cell r="BB156">
            <v>176</v>
          </cell>
          <cell r="BC156">
            <v>157</v>
          </cell>
          <cell r="BE156">
            <v>96.4</v>
          </cell>
          <cell r="BF156">
            <v>1.35</v>
          </cell>
          <cell r="BG156">
            <v>94.37</v>
          </cell>
          <cell r="BI156">
            <v>71</v>
          </cell>
          <cell r="BJ156">
            <v>69</v>
          </cell>
          <cell r="BK156">
            <v>62</v>
          </cell>
          <cell r="BM156">
            <v>3.9</v>
          </cell>
          <cell r="BN156">
            <v>4.3</v>
          </cell>
          <cell r="BO156">
            <v>3.1</v>
          </cell>
          <cell r="BQ156">
            <v>2</v>
          </cell>
          <cell r="BR156">
            <v>2</v>
          </cell>
          <cell r="BS156">
            <v>0</v>
          </cell>
          <cell r="BT156">
            <v>0</v>
          </cell>
          <cell r="BU156">
            <v>0</v>
          </cell>
          <cell r="BV156">
            <v>0</v>
          </cell>
          <cell r="BW156">
            <v>1900</v>
          </cell>
          <cell r="BX156">
            <v>1000</v>
          </cell>
          <cell r="BY156">
            <v>550</v>
          </cell>
          <cell r="BZ156">
            <v>0</v>
          </cell>
          <cell r="CC156">
            <v>4.45</v>
          </cell>
          <cell r="CD156">
            <v>4</v>
          </cell>
          <cell r="CE156">
            <v>45</v>
          </cell>
          <cell r="CF156">
            <v>285</v>
          </cell>
          <cell r="CI156">
            <v>0</v>
          </cell>
          <cell r="CJ156">
            <v>0</v>
          </cell>
          <cell r="CK156">
            <v>0</v>
          </cell>
        </row>
        <row r="157">
          <cell r="J157">
            <v>14809260</v>
          </cell>
          <cell r="K157">
            <v>1</v>
          </cell>
          <cell r="L157">
            <v>73</v>
          </cell>
          <cell r="M157" t="str">
            <v>1、肝细胞癌（中国国内分期 Ib期，BCLC分期 A期）2、胆囊切除术后3、高血压3级 很高危 4、糖尿病 5、脑梗塞后遗症期6、前列腺长大</v>
          </cell>
          <cell r="N157">
            <v>7</v>
          </cell>
          <cell r="O157">
            <v>167</v>
          </cell>
          <cell r="P157">
            <v>55</v>
          </cell>
          <cell r="Q157">
            <v>1</v>
          </cell>
          <cell r="R157">
            <v>1</v>
          </cell>
          <cell r="S157">
            <v>0</v>
          </cell>
          <cell r="T157">
            <v>0</v>
          </cell>
          <cell r="U157">
            <v>0</v>
          </cell>
          <cell r="V157">
            <v>0</v>
          </cell>
          <cell r="W157">
            <v>0</v>
          </cell>
          <cell r="X157">
            <v>0</v>
          </cell>
          <cell r="Y157">
            <v>127</v>
          </cell>
          <cell r="Z157">
            <v>9</v>
          </cell>
          <cell r="AA157">
            <v>0.41</v>
          </cell>
          <cell r="AB157">
            <v>0.28999999999999998</v>
          </cell>
          <cell r="AC157">
            <v>218</v>
          </cell>
          <cell r="AD157">
            <v>136</v>
          </cell>
          <cell r="AE157">
            <v>114</v>
          </cell>
          <cell r="AF157">
            <v>19</v>
          </cell>
          <cell r="AG157">
            <v>34.200000000000003</v>
          </cell>
          <cell r="AH157">
            <v>28.8</v>
          </cell>
          <cell r="AK157">
            <v>0.98</v>
          </cell>
          <cell r="AL157">
            <v>1.8</v>
          </cell>
          <cell r="AO157">
            <v>1.3</v>
          </cell>
          <cell r="AP157">
            <v>16.8</v>
          </cell>
          <cell r="AQ157">
            <v>18.600000000000001</v>
          </cell>
          <cell r="AR157">
            <v>13.6</v>
          </cell>
          <cell r="AS157">
            <v>4.4000000000000004</v>
          </cell>
          <cell r="AT157">
            <v>31.4</v>
          </cell>
          <cell r="AU157">
            <v>33.1</v>
          </cell>
          <cell r="AV157">
            <v>32.1</v>
          </cell>
          <cell r="AW157">
            <v>15</v>
          </cell>
          <cell r="AX157">
            <v>531</v>
          </cell>
          <cell r="AY157">
            <v>447</v>
          </cell>
          <cell r="AZ157">
            <v>271</v>
          </cell>
          <cell r="BA157">
            <v>16</v>
          </cell>
          <cell r="BB157">
            <v>957</v>
          </cell>
          <cell r="BC157">
            <v>457</v>
          </cell>
          <cell r="BD157">
            <v>161</v>
          </cell>
          <cell r="BE157">
            <v>91.42</v>
          </cell>
          <cell r="BF157">
            <v>12.81</v>
          </cell>
          <cell r="BG157">
            <v>12.23</v>
          </cell>
          <cell r="BH157">
            <v>12.81</v>
          </cell>
          <cell r="BI157">
            <v>67</v>
          </cell>
          <cell r="BJ157">
            <v>58</v>
          </cell>
          <cell r="BK157">
            <v>59</v>
          </cell>
          <cell r="BL157">
            <v>58</v>
          </cell>
          <cell r="BM157">
            <v>5</v>
          </cell>
          <cell r="BN157">
            <v>5</v>
          </cell>
          <cell r="BO157">
            <v>6.2</v>
          </cell>
          <cell r="BP157">
            <v>7.8</v>
          </cell>
          <cell r="BQ157">
            <v>3</v>
          </cell>
          <cell r="BR157">
            <v>3</v>
          </cell>
          <cell r="BS157">
            <v>0</v>
          </cell>
          <cell r="BT157">
            <v>0</v>
          </cell>
          <cell r="BU157">
            <v>0</v>
          </cell>
          <cell r="BV157">
            <v>0</v>
          </cell>
          <cell r="BW157">
            <v>1100</v>
          </cell>
          <cell r="BX157">
            <v>1000</v>
          </cell>
          <cell r="BY157">
            <v>400</v>
          </cell>
          <cell r="BZ157">
            <v>0.5</v>
          </cell>
          <cell r="CC157">
            <v>2.5499999999999998</v>
          </cell>
          <cell r="CD157">
            <v>2</v>
          </cell>
          <cell r="CE157">
            <v>55</v>
          </cell>
          <cell r="CF157">
            <v>175</v>
          </cell>
          <cell r="CI157">
            <v>0</v>
          </cell>
          <cell r="CJ157">
            <v>0</v>
          </cell>
          <cell r="CK157">
            <v>0</v>
          </cell>
        </row>
        <row r="158">
          <cell r="J158">
            <v>15433415</v>
          </cell>
          <cell r="K158">
            <v>1</v>
          </cell>
          <cell r="L158">
            <v>63</v>
          </cell>
          <cell r="M158" t="str">
            <v>1.双肺转移瘤、2.肝癌术后肝内转移、3.肝癌术后复发、腹腔内转移（ⅣB期）、4.双肺感染 5.第7颈椎转移瘤、6.新型冠状病毒肺炎 （重型）、7.低钠血症、8.低蛋白血症、9.慢性乙肝（复诊）、10.肝硬化、11.门脉高压、12.重度贫血</v>
          </cell>
          <cell r="N158">
            <v>7</v>
          </cell>
          <cell r="O158">
            <v>162</v>
          </cell>
          <cell r="P158">
            <v>58</v>
          </cell>
          <cell r="Q158">
            <v>0</v>
          </cell>
          <cell r="R158">
            <v>0</v>
          </cell>
          <cell r="S158">
            <v>0</v>
          </cell>
          <cell r="T158">
            <v>0</v>
          </cell>
          <cell r="U158">
            <v>0</v>
          </cell>
          <cell r="V158">
            <v>1</v>
          </cell>
          <cell r="W158">
            <v>0</v>
          </cell>
          <cell r="X158">
            <v>1</v>
          </cell>
          <cell r="Y158">
            <v>144</v>
          </cell>
          <cell r="Z158">
            <v>99</v>
          </cell>
          <cell r="AA158">
            <v>0.43</v>
          </cell>
          <cell r="AB158">
            <v>0.31</v>
          </cell>
          <cell r="AC158">
            <v>96</v>
          </cell>
          <cell r="AD158">
            <v>82</v>
          </cell>
          <cell r="AF158">
            <v>68</v>
          </cell>
          <cell r="AG158">
            <v>26.5</v>
          </cell>
          <cell r="AH158">
            <v>31.1</v>
          </cell>
          <cell r="AJ158">
            <v>34.799999999999997</v>
          </cell>
          <cell r="AK158">
            <v>1.9</v>
          </cell>
          <cell r="AL158">
            <v>1.95</v>
          </cell>
          <cell r="AN158">
            <v>1.86</v>
          </cell>
          <cell r="AO158">
            <v>19</v>
          </cell>
          <cell r="AP158">
            <v>4.5</v>
          </cell>
          <cell r="AR158">
            <v>36.4</v>
          </cell>
          <cell r="AS158">
            <v>47.7</v>
          </cell>
          <cell r="AT158">
            <v>25.3</v>
          </cell>
          <cell r="AV158">
            <v>36.299999999999997</v>
          </cell>
          <cell r="AW158">
            <v>83</v>
          </cell>
          <cell r="AX158">
            <v>38</v>
          </cell>
          <cell r="AZ158">
            <v>13</v>
          </cell>
          <cell r="BA158">
            <v>12</v>
          </cell>
          <cell r="BB158">
            <v>579</v>
          </cell>
          <cell r="BD158">
            <v>79</v>
          </cell>
          <cell r="BE158">
            <v>89.89</v>
          </cell>
          <cell r="BF158">
            <v>84.26</v>
          </cell>
          <cell r="BH158">
            <v>89.41</v>
          </cell>
          <cell r="BI158">
            <v>77</v>
          </cell>
          <cell r="BJ158">
            <v>83</v>
          </cell>
          <cell r="BL158">
            <v>78</v>
          </cell>
          <cell r="BM158">
            <v>5.2</v>
          </cell>
          <cell r="BN158">
            <v>7.9</v>
          </cell>
          <cell r="BP158">
            <v>7.3</v>
          </cell>
          <cell r="BR158">
            <v>2</v>
          </cell>
          <cell r="BS158">
            <v>0</v>
          </cell>
          <cell r="BT158">
            <v>0</v>
          </cell>
          <cell r="BU158">
            <v>0</v>
          </cell>
          <cell r="BV158">
            <v>0</v>
          </cell>
          <cell r="BW158">
            <v>1200</v>
          </cell>
          <cell r="BX158">
            <v>1000</v>
          </cell>
          <cell r="BY158">
            <v>100</v>
          </cell>
          <cell r="BZ158">
            <v>0</v>
          </cell>
          <cell r="CC158">
            <v>4.25</v>
          </cell>
          <cell r="CD158">
            <v>4</v>
          </cell>
          <cell r="CE158">
            <v>25</v>
          </cell>
          <cell r="CF158">
            <v>265</v>
          </cell>
          <cell r="CI158">
            <v>0</v>
          </cell>
          <cell r="CJ158">
            <v>0</v>
          </cell>
          <cell r="CK158">
            <v>0</v>
          </cell>
        </row>
        <row r="159">
          <cell r="J159">
            <v>471105</v>
          </cell>
          <cell r="K159">
            <v>1</v>
          </cell>
          <cell r="L159">
            <v>45</v>
          </cell>
          <cell r="M159" t="str">
            <v>1.乙状结肠腺癌肝转移（cT4N+M1）新辅助化疗后术后肝转移再次术后腹膜后及盆腔淋巴结转移，左输尿管受侵可能？；2.慢性乙型病毒性肝炎（复治）；3.乙肝后肝硬化；4.门静脉高压症；5.脾大；6.腰椎间盘突出</v>
          </cell>
          <cell r="N159">
            <v>1.5</v>
          </cell>
          <cell r="O159">
            <v>165</v>
          </cell>
          <cell r="P159">
            <v>65</v>
          </cell>
          <cell r="Q159">
            <v>0</v>
          </cell>
          <cell r="R159">
            <v>0</v>
          </cell>
          <cell r="S159">
            <v>0</v>
          </cell>
          <cell r="T159">
            <v>0</v>
          </cell>
          <cell r="U159">
            <v>0</v>
          </cell>
          <cell r="V159">
            <v>1</v>
          </cell>
          <cell r="W159">
            <v>0</v>
          </cell>
          <cell r="X159">
            <v>1</v>
          </cell>
          <cell r="Y159">
            <v>133</v>
          </cell>
          <cell r="Z159">
            <v>19</v>
          </cell>
          <cell r="AA159">
            <v>0.41</v>
          </cell>
          <cell r="AB159">
            <v>0.33</v>
          </cell>
          <cell r="AC159">
            <v>154</v>
          </cell>
          <cell r="AD159">
            <v>116</v>
          </cell>
          <cell r="AF159">
            <v>79</v>
          </cell>
          <cell r="AG159">
            <v>27.5</v>
          </cell>
          <cell r="AH159">
            <v>33.6</v>
          </cell>
          <cell r="AK159">
            <v>0.98</v>
          </cell>
          <cell r="AL159">
            <v>1.22</v>
          </cell>
          <cell r="AO159">
            <v>12.9</v>
          </cell>
          <cell r="AP159">
            <v>19</v>
          </cell>
          <cell r="AR159">
            <v>24.6</v>
          </cell>
          <cell r="AS159">
            <v>46.6</v>
          </cell>
          <cell r="AT159">
            <v>29.7</v>
          </cell>
          <cell r="AV159">
            <v>31.4</v>
          </cell>
          <cell r="AW159">
            <v>22</v>
          </cell>
          <cell r="AX159">
            <v>1252</v>
          </cell>
          <cell r="AZ159">
            <v>746</v>
          </cell>
          <cell r="BA159">
            <v>25</v>
          </cell>
          <cell r="BB159">
            <v>1555</v>
          </cell>
          <cell r="BD159">
            <v>281</v>
          </cell>
          <cell r="BE159">
            <v>93.45</v>
          </cell>
          <cell r="BF159">
            <v>85.57</v>
          </cell>
          <cell r="BH159">
            <v>88.81</v>
          </cell>
          <cell r="BI159">
            <v>6</v>
          </cell>
          <cell r="BJ159">
            <v>66</v>
          </cell>
          <cell r="BL159">
            <v>64</v>
          </cell>
          <cell r="BM159">
            <v>5.0999999999999996</v>
          </cell>
          <cell r="BN159">
            <v>7.4</v>
          </cell>
          <cell r="BP159">
            <v>5.0999999999999996</v>
          </cell>
          <cell r="BQ159">
            <v>2</v>
          </cell>
          <cell r="BR159">
            <v>2</v>
          </cell>
          <cell r="BS159">
            <v>0</v>
          </cell>
          <cell r="BT159">
            <v>0</v>
          </cell>
          <cell r="BU159">
            <v>0</v>
          </cell>
          <cell r="BV159">
            <v>0</v>
          </cell>
          <cell r="BW159">
            <v>2500</v>
          </cell>
          <cell r="BX159">
            <v>500</v>
          </cell>
          <cell r="BY159">
            <v>150</v>
          </cell>
          <cell r="BZ159">
            <v>0</v>
          </cell>
          <cell r="CC159">
            <v>2</v>
          </cell>
          <cell r="CD159">
            <v>2</v>
          </cell>
          <cell r="CE159">
            <v>0</v>
          </cell>
          <cell r="CF159">
            <v>120</v>
          </cell>
          <cell r="CI159">
            <v>1</v>
          </cell>
          <cell r="CJ159">
            <v>0</v>
          </cell>
          <cell r="CK159">
            <v>0</v>
          </cell>
        </row>
        <row r="160">
          <cell r="J160">
            <v>17167473</v>
          </cell>
          <cell r="K160">
            <v>1</v>
          </cell>
          <cell r="L160">
            <v>56</v>
          </cell>
          <cell r="M160" t="str">
            <v>肝细胞癌（中国肝癌分期IIa期，BCLCstageB）  肝癌术后  肝癌介入术后  乙肝后肝硬化                                  ,肝细胞癌,肝细胞癌,肝恶性肿瘤个人史,肝炎后肝硬化</v>
          </cell>
          <cell r="N160">
            <v>6</v>
          </cell>
          <cell r="O160">
            <v>158</v>
          </cell>
          <cell r="P160">
            <v>51</v>
          </cell>
          <cell r="Q160">
            <v>0</v>
          </cell>
          <cell r="R160">
            <v>0</v>
          </cell>
          <cell r="S160">
            <v>0</v>
          </cell>
          <cell r="T160">
            <v>0</v>
          </cell>
          <cell r="U160">
            <v>0</v>
          </cell>
          <cell r="V160">
            <v>1</v>
          </cell>
          <cell r="W160">
            <v>0</v>
          </cell>
          <cell r="X160">
            <v>1</v>
          </cell>
          <cell r="Y160">
            <v>13</v>
          </cell>
          <cell r="Z160">
            <v>124</v>
          </cell>
          <cell r="AA160">
            <v>0.38</v>
          </cell>
          <cell r="AB160">
            <v>0.36</v>
          </cell>
          <cell r="AC160">
            <v>88</v>
          </cell>
          <cell r="AD160">
            <v>92</v>
          </cell>
          <cell r="AF160">
            <v>78</v>
          </cell>
          <cell r="AG160">
            <v>29.3</v>
          </cell>
          <cell r="AH160">
            <v>31.9</v>
          </cell>
          <cell r="AK160">
            <v>0.99</v>
          </cell>
          <cell r="AL160">
            <v>1.25</v>
          </cell>
          <cell r="AO160">
            <v>14</v>
          </cell>
          <cell r="AP160">
            <v>24</v>
          </cell>
          <cell r="AR160">
            <v>21.4</v>
          </cell>
          <cell r="AS160">
            <v>42.4</v>
          </cell>
          <cell r="AT160">
            <v>29.7</v>
          </cell>
          <cell r="AV160">
            <v>3.8</v>
          </cell>
          <cell r="AW160">
            <v>19</v>
          </cell>
          <cell r="AX160">
            <v>199</v>
          </cell>
          <cell r="AZ160">
            <v>211</v>
          </cell>
          <cell r="BA160">
            <v>29</v>
          </cell>
          <cell r="BB160">
            <v>269</v>
          </cell>
          <cell r="BD160">
            <v>156</v>
          </cell>
          <cell r="BE160">
            <v>97.54</v>
          </cell>
          <cell r="BF160">
            <v>97.54</v>
          </cell>
          <cell r="BH160">
            <v>95.63</v>
          </cell>
          <cell r="BI160">
            <v>61</v>
          </cell>
          <cell r="BJ160">
            <v>61</v>
          </cell>
          <cell r="BL160">
            <v>64</v>
          </cell>
          <cell r="BM160">
            <v>6.3</v>
          </cell>
          <cell r="BN160">
            <v>5</v>
          </cell>
          <cell r="BP160">
            <v>4.7</v>
          </cell>
          <cell r="BQ160">
            <v>3</v>
          </cell>
          <cell r="BR160">
            <v>2</v>
          </cell>
          <cell r="BS160">
            <v>0</v>
          </cell>
          <cell r="BT160">
            <v>1.5</v>
          </cell>
          <cell r="BU160">
            <v>400</v>
          </cell>
          <cell r="BV160">
            <v>0</v>
          </cell>
          <cell r="BW160">
            <v>3600</v>
          </cell>
          <cell r="BX160">
            <v>500</v>
          </cell>
          <cell r="BY160">
            <v>300</v>
          </cell>
          <cell r="BZ160">
            <v>0</v>
          </cell>
          <cell r="CC160">
            <v>2.4500000000000002</v>
          </cell>
          <cell r="CD160">
            <v>2</v>
          </cell>
          <cell r="CE160">
            <v>45</v>
          </cell>
          <cell r="CF160">
            <v>165</v>
          </cell>
          <cell r="CI160">
            <v>1</v>
          </cell>
          <cell r="CJ160">
            <v>0</v>
          </cell>
          <cell r="CK160">
            <v>1</v>
          </cell>
        </row>
        <row r="161">
          <cell r="J161">
            <v>32304096</v>
          </cell>
          <cell r="K161">
            <v>1</v>
          </cell>
          <cell r="L161">
            <v>44</v>
          </cell>
          <cell r="M161" t="str">
            <v>1.肝细胞癌（中国国内分期Ⅲa期，BCLC分期 C期 ）；2.慢性乙型病毒性肝炎（复治）；3.慢性胆囊炎；4.左肾结石</v>
          </cell>
          <cell r="N161">
            <v>6</v>
          </cell>
          <cell r="O161">
            <v>168</v>
          </cell>
          <cell r="P161">
            <v>70</v>
          </cell>
          <cell r="Q161">
            <v>0</v>
          </cell>
          <cell r="R161">
            <v>0</v>
          </cell>
          <cell r="S161">
            <v>0</v>
          </cell>
          <cell r="T161">
            <v>0</v>
          </cell>
          <cell r="U161">
            <v>0</v>
          </cell>
          <cell r="V161">
            <v>1</v>
          </cell>
          <cell r="W161">
            <v>0</v>
          </cell>
          <cell r="X161">
            <v>0</v>
          </cell>
          <cell r="Y161">
            <v>14</v>
          </cell>
          <cell r="Z161">
            <v>133</v>
          </cell>
          <cell r="AA161">
            <v>0.43</v>
          </cell>
          <cell r="AB161">
            <v>0.4</v>
          </cell>
          <cell r="AC161">
            <v>129</v>
          </cell>
          <cell r="AD161">
            <v>135</v>
          </cell>
          <cell r="AF161">
            <v>11</v>
          </cell>
          <cell r="AG161">
            <v>25.4</v>
          </cell>
          <cell r="AK161">
            <v>0.94</v>
          </cell>
          <cell r="AO161">
            <v>1.2</v>
          </cell>
          <cell r="AP161">
            <v>35.799999999999997</v>
          </cell>
          <cell r="AR161">
            <v>76.3</v>
          </cell>
          <cell r="AS161">
            <v>42.4</v>
          </cell>
          <cell r="AT161">
            <v>31.4</v>
          </cell>
          <cell r="AV161">
            <v>32</v>
          </cell>
          <cell r="AW161">
            <v>26</v>
          </cell>
          <cell r="AX161">
            <v>912</v>
          </cell>
          <cell r="AZ161">
            <v>287</v>
          </cell>
          <cell r="BA161">
            <v>22</v>
          </cell>
          <cell r="BB161">
            <v>813</v>
          </cell>
          <cell r="BD161">
            <v>77</v>
          </cell>
          <cell r="BE161">
            <v>67.88</v>
          </cell>
          <cell r="BF161">
            <v>58.2</v>
          </cell>
          <cell r="BH161">
            <v>65.52</v>
          </cell>
          <cell r="BI161">
            <v>11</v>
          </cell>
          <cell r="BJ161">
            <v>115</v>
          </cell>
          <cell r="BL161">
            <v>14</v>
          </cell>
          <cell r="BM161">
            <v>7.2</v>
          </cell>
          <cell r="BN161">
            <v>6.6</v>
          </cell>
          <cell r="BP161">
            <v>5.0999999999999996</v>
          </cell>
          <cell r="BQ161">
            <v>2</v>
          </cell>
          <cell r="BR161">
            <v>2</v>
          </cell>
          <cell r="BS161">
            <v>0</v>
          </cell>
          <cell r="BT161">
            <v>0</v>
          </cell>
          <cell r="BU161">
            <v>0</v>
          </cell>
          <cell r="BV161">
            <v>0</v>
          </cell>
          <cell r="BW161">
            <v>1700</v>
          </cell>
          <cell r="BX161">
            <v>2000</v>
          </cell>
          <cell r="BZ161">
            <v>0</v>
          </cell>
          <cell r="CC161">
            <v>4.33</v>
          </cell>
          <cell r="CD161">
            <v>4</v>
          </cell>
          <cell r="CE161">
            <v>33</v>
          </cell>
          <cell r="CF161">
            <v>273</v>
          </cell>
          <cell r="CI161">
            <v>0</v>
          </cell>
          <cell r="CJ161">
            <v>0</v>
          </cell>
          <cell r="CK161">
            <v>0</v>
          </cell>
        </row>
        <row r="162">
          <cell r="J162">
            <v>8456303</v>
          </cell>
          <cell r="K162">
            <v>1</v>
          </cell>
          <cell r="L162">
            <v>53</v>
          </cell>
          <cell r="M162" t="str">
            <v>1.直肠癌肝转移肝伴胆管内癌栓伴门静脉、肝后下腔静脉以及右肝动脉侵犯伴膈肌、右肺下叶侵犯 、2.梗阻性黄疸 、3.胆道穿刺引流术后 、4.肝门区及腹主动脉周围淋巴结长大：性质？ 、5.直肠癌术后 、6.肺部感染 、7.右肺下叶肺不张 、8.双侧胸腔积液</v>
          </cell>
          <cell r="N162" t="str">
            <v>/</v>
          </cell>
          <cell r="O162">
            <v>167</v>
          </cell>
          <cell r="P162">
            <v>58</v>
          </cell>
          <cell r="Q162">
            <v>0</v>
          </cell>
          <cell r="R162">
            <v>0</v>
          </cell>
          <cell r="S162">
            <v>0</v>
          </cell>
          <cell r="T162">
            <v>0</v>
          </cell>
          <cell r="U162">
            <v>0</v>
          </cell>
          <cell r="V162">
            <v>0</v>
          </cell>
          <cell r="W162">
            <v>0</v>
          </cell>
          <cell r="X162">
            <v>0</v>
          </cell>
          <cell r="Y162">
            <v>18</v>
          </cell>
          <cell r="Z162">
            <v>84</v>
          </cell>
          <cell r="AA162">
            <v>0.35</v>
          </cell>
          <cell r="AB162">
            <v>0.27</v>
          </cell>
          <cell r="AC162">
            <v>24</v>
          </cell>
          <cell r="AD162">
            <v>156</v>
          </cell>
          <cell r="AE162">
            <v>117</v>
          </cell>
          <cell r="AF162">
            <v>19</v>
          </cell>
          <cell r="AG162">
            <v>27.9</v>
          </cell>
          <cell r="AH162">
            <v>333.6</v>
          </cell>
          <cell r="AI162">
            <v>34.5</v>
          </cell>
          <cell r="AJ162">
            <v>37.799999999999997</v>
          </cell>
          <cell r="AK162">
            <v>0.99</v>
          </cell>
          <cell r="AL162">
            <v>1.66</v>
          </cell>
          <cell r="AM162">
            <v>1.51</v>
          </cell>
          <cell r="AN162">
            <v>1.26</v>
          </cell>
          <cell r="AO162">
            <v>15.9</v>
          </cell>
          <cell r="AP162">
            <v>29.6</v>
          </cell>
          <cell r="AQ162">
            <v>38.299999999999997</v>
          </cell>
          <cell r="AR162">
            <v>47.5</v>
          </cell>
          <cell r="AS162">
            <v>5.3</v>
          </cell>
          <cell r="AT162">
            <v>25.5</v>
          </cell>
          <cell r="AU162">
            <v>26.1</v>
          </cell>
          <cell r="AV162">
            <v>31.8</v>
          </cell>
          <cell r="AW162">
            <v>35</v>
          </cell>
          <cell r="AX162">
            <v>151</v>
          </cell>
          <cell r="AY162">
            <v>1836</v>
          </cell>
          <cell r="AZ162">
            <v>1129</v>
          </cell>
          <cell r="BA162">
            <v>37</v>
          </cell>
          <cell r="BB162">
            <v>1319</v>
          </cell>
          <cell r="BC162">
            <v>1514</v>
          </cell>
          <cell r="BD162">
            <v>532</v>
          </cell>
          <cell r="BE162">
            <v>17.88</v>
          </cell>
          <cell r="BF162">
            <v>113.75</v>
          </cell>
          <cell r="BG162">
            <v>1114.7</v>
          </cell>
          <cell r="BH162">
            <v>118.86</v>
          </cell>
          <cell r="BI162">
            <v>47</v>
          </cell>
          <cell r="BJ162">
            <v>4</v>
          </cell>
          <cell r="BK162">
            <v>39</v>
          </cell>
          <cell r="BL162">
            <v>35</v>
          </cell>
          <cell r="BM162">
            <v>5.9</v>
          </cell>
          <cell r="BN162">
            <v>3.4</v>
          </cell>
          <cell r="BO162">
            <v>6.9</v>
          </cell>
          <cell r="BP162">
            <v>5.6</v>
          </cell>
          <cell r="BQ162">
            <v>3</v>
          </cell>
          <cell r="BR162">
            <v>2</v>
          </cell>
          <cell r="BS162">
            <v>0</v>
          </cell>
          <cell r="BT162">
            <v>0</v>
          </cell>
          <cell r="BU162">
            <v>450</v>
          </cell>
          <cell r="BV162">
            <v>0</v>
          </cell>
          <cell r="BW162">
            <v>3100</v>
          </cell>
          <cell r="BX162">
            <v>2500</v>
          </cell>
          <cell r="BY162">
            <v>650</v>
          </cell>
          <cell r="BZ162">
            <v>0</v>
          </cell>
          <cell r="CC162">
            <v>7.35</v>
          </cell>
          <cell r="CD162">
            <v>7</v>
          </cell>
          <cell r="CE162">
            <v>35</v>
          </cell>
          <cell r="CF162">
            <v>455</v>
          </cell>
          <cell r="CI162">
            <v>0</v>
          </cell>
          <cell r="CJ162">
            <v>0</v>
          </cell>
          <cell r="CK162">
            <v>0</v>
          </cell>
        </row>
        <row r="163">
          <cell r="J163">
            <v>32644338</v>
          </cell>
          <cell r="K163">
            <v>2</v>
          </cell>
          <cell r="L163">
            <v>26</v>
          </cell>
          <cell r="M163" t="str">
            <v>肝包虫病,</v>
          </cell>
          <cell r="N163">
            <v>8</v>
          </cell>
          <cell r="O163">
            <v>170</v>
          </cell>
          <cell r="P163">
            <v>67</v>
          </cell>
          <cell r="Q163">
            <v>0</v>
          </cell>
          <cell r="R163">
            <v>0</v>
          </cell>
          <cell r="S163">
            <v>0</v>
          </cell>
          <cell r="T163">
            <v>0</v>
          </cell>
          <cell r="U163">
            <v>0</v>
          </cell>
          <cell r="V163">
            <v>0</v>
          </cell>
          <cell r="W163">
            <v>0</v>
          </cell>
          <cell r="X163">
            <v>0</v>
          </cell>
          <cell r="Y163">
            <v>129</v>
          </cell>
          <cell r="Z163">
            <v>15</v>
          </cell>
          <cell r="AA163">
            <v>0.39</v>
          </cell>
          <cell r="AB163">
            <v>0.31</v>
          </cell>
          <cell r="AC163">
            <v>114</v>
          </cell>
          <cell r="AD163">
            <v>124</v>
          </cell>
          <cell r="AF163">
            <v>123</v>
          </cell>
          <cell r="AG163">
            <v>29.6</v>
          </cell>
          <cell r="AH163">
            <v>4.2</v>
          </cell>
          <cell r="AK163">
            <v>1.3</v>
          </cell>
          <cell r="AL163">
            <v>1.33</v>
          </cell>
          <cell r="AO163">
            <v>18.2</v>
          </cell>
          <cell r="AP163">
            <v>31.1</v>
          </cell>
          <cell r="AR163">
            <v>24.5</v>
          </cell>
          <cell r="AS163">
            <v>41.8</v>
          </cell>
          <cell r="AT163">
            <v>22.1</v>
          </cell>
          <cell r="AV163">
            <v>27.7</v>
          </cell>
          <cell r="AW163">
            <v>42</v>
          </cell>
          <cell r="AX163">
            <v>545</v>
          </cell>
          <cell r="AZ163">
            <v>181</v>
          </cell>
          <cell r="BA163">
            <v>136</v>
          </cell>
          <cell r="BB163">
            <v>1113</v>
          </cell>
          <cell r="BD163">
            <v>94</v>
          </cell>
          <cell r="BE163">
            <v>86.64</v>
          </cell>
          <cell r="BF163">
            <v>95.48</v>
          </cell>
          <cell r="BH163">
            <v>92.98</v>
          </cell>
          <cell r="BI163">
            <v>76</v>
          </cell>
          <cell r="BJ163">
            <v>6</v>
          </cell>
          <cell r="BL163">
            <v>64</v>
          </cell>
          <cell r="BM163">
            <v>6.4</v>
          </cell>
          <cell r="BN163">
            <v>6.3</v>
          </cell>
          <cell r="BP163">
            <v>5.5</v>
          </cell>
          <cell r="BQ163">
            <v>3</v>
          </cell>
          <cell r="BR163">
            <v>2</v>
          </cell>
          <cell r="BS163">
            <v>0</v>
          </cell>
          <cell r="BT163">
            <v>0</v>
          </cell>
          <cell r="BU163">
            <v>0</v>
          </cell>
          <cell r="BV163">
            <v>0</v>
          </cell>
          <cell r="BW163">
            <v>1800</v>
          </cell>
          <cell r="BX163">
            <v>1000</v>
          </cell>
          <cell r="BY163">
            <v>500</v>
          </cell>
          <cell r="BZ163">
            <v>0</v>
          </cell>
          <cell r="CC163">
            <v>2.5</v>
          </cell>
          <cell r="CD163">
            <v>2</v>
          </cell>
          <cell r="CE163">
            <v>50</v>
          </cell>
          <cell r="CF163">
            <v>170</v>
          </cell>
          <cell r="CI163">
            <v>0</v>
          </cell>
          <cell r="CJ163">
            <v>0</v>
          </cell>
          <cell r="CK163">
            <v>0</v>
          </cell>
        </row>
        <row r="164">
          <cell r="J164">
            <v>32692232</v>
          </cell>
          <cell r="K164">
            <v>2</v>
          </cell>
          <cell r="L164">
            <v>55</v>
          </cell>
          <cell r="M164" t="str">
            <v>1.肝门部胆管癌 十二指肠球部前壁、右肝动脉、门静脉右支侵犯 2.胆囊切除术后 3.左肾囊肿</v>
          </cell>
          <cell r="N164">
            <v>4</v>
          </cell>
          <cell r="O164">
            <v>150</v>
          </cell>
          <cell r="P164">
            <v>59</v>
          </cell>
          <cell r="Q164">
            <v>0</v>
          </cell>
          <cell r="R164">
            <v>0</v>
          </cell>
          <cell r="S164">
            <v>0</v>
          </cell>
          <cell r="T164">
            <v>0</v>
          </cell>
          <cell r="U164">
            <v>0</v>
          </cell>
          <cell r="V164">
            <v>0</v>
          </cell>
          <cell r="W164">
            <v>0</v>
          </cell>
          <cell r="X164">
            <v>0</v>
          </cell>
          <cell r="Y164">
            <v>143</v>
          </cell>
          <cell r="Z164">
            <v>119</v>
          </cell>
          <cell r="AA164">
            <v>0.44</v>
          </cell>
          <cell r="AB164">
            <v>0.37</v>
          </cell>
          <cell r="AC164">
            <v>193</v>
          </cell>
          <cell r="AD164">
            <v>119</v>
          </cell>
          <cell r="AE164">
            <v>93</v>
          </cell>
          <cell r="AF164">
            <v>95</v>
          </cell>
          <cell r="AG164">
            <v>26.8</v>
          </cell>
          <cell r="AH164">
            <v>31</v>
          </cell>
          <cell r="AI164">
            <v>34.200000000000003</v>
          </cell>
          <cell r="AJ164">
            <v>34.200000000000003</v>
          </cell>
          <cell r="AK164">
            <v>1.9</v>
          </cell>
          <cell r="AL164">
            <v>1.36</v>
          </cell>
          <cell r="AM164">
            <v>1.36</v>
          </cell>
          <cell r="AN164">
            <v>1.1499999999999999</v>
          </cell>
          <cell r="AO164">
            <v>13.5</v>
          </cell>
          <cell r="AP164">
            <v>2</v>
          </cell>
          <cell r="AQ164">
            <v>23.6</v>
          </cell>
          <cell r="AR164">
            <v>19.7</v>
          </cell>
          <cell r="AS164">
            <v>36.200000000000003</v>
          </cell>
          <cell r="AT164">
            <v>24.3</v>
          </cell>
          <cell r="AU164">
            <v>28</v>
          </cell>
          <cell r="AV164">
            <v>31.3</v>
          </cell>
          <cell r="AW164">
            <v>12</v>
          </cell>
          <cell r="AX164">
            <v>36</v>
          </cell>
          <cell r="AY164">
            <v>271</v>
          </cell>
          <cell r="AZ164">
            <v>175</v>
          </cell>
          <cell r="BA164">
            <v>13</v>
          </cell>
          <cell r="BB164">
            <v>381</v>
          </cell>
          <cell r="BC164">
            <v>159</v>
          </cell>
          <cell r="BD164">
            <v>77</v>
          </cell>
          <cell r="BE164">
            <v>93.1</v>
          </cell>
          <cell r="BF164">
            <v>8.2100000000000009</v>
          </cell>
          <cell r="BG164">
            <v>91.25</v>
          </cell>
          <cell r="BH164">
            <v>97.4</v>
          </cell>
          <cell r="BI164">
            <v>77</v>
          </cell>
          <cell r="BJ164">
            <v>89</v>
          </cell>
          <cell r="BK164">
            <v>8</v>
          </cell>
          <cell r="BL164">
            <v>69</v>
          </cell>
          <cell r="BM164">
            <v>3.3</v>
          </cell>
          <cell r="BN164">
            <v>3.6</v>
          </cell>
          <cell r="BO164">
            <v>5.0999999999999996</v>
          </cell>
          <cell r="BP164">
            <v>5.6</v>
          </cell>
          <cell r="BQ164">
            <v>3</v>
          </cell>
          <cell r="BR164">
            <v>3</v>
          </cell>
          <cell r="BS164">
            <v>0</v>
          </cell>
          <cell r="BT164">
            <v>0</v>
          </cell>
          <cell r="BU164">
            <v>400</v>
          </cell>
          <cell r="BV164">
            <v>0</v>
          </cell>
          <cell r="BW164">
            <v>1350</v>
          </cell>
          <cell r="BX164">
            <v>2000</v>
          </cell>
          <cell r="BY164">
            <v>1550</v>
          </cell>
          <cell r="BZ164">
            <v>0.6</v>
          </cell>
          <cell r="CC164">
            <v>8</v>
          </cell>
          <cell r="CD164">
            <v>8</v>
          </cell>
          <cell r="CE164">
            <v>0</v>
          </cell>
          <cell r="CF164">
            <v>480</v>
          </cell>
          <cell r="CI164">
            <v>0</v>
          </cell>
          <cell r="CJ164">
            <v>0</v>
          </cell>
          <cell r="CK164">
            <v>0</v>
          </cell>
        </row>
        <row r="165">
          <cell r="J165">
            <v>32658956</v>
          </cell>
          <cell r="K165">
            <v>2</v>
          </cell>
          <cell r="L165">
            <v>27</v>
          </cell>
          <cell r="M165" t="str">
            <v>1.泡状棘球蚴感染；2.腹腔内囊实性占位：包虫感染？其他？3.双肺多发结节：肺包虫？肿瘤？4.甲状腺左侧叶结节：性质待定？5.右胸壁囊性占位：性质待定？6.低蛋白血症；7.慢性胆囊炎。</v>
          </cell>
          <cell r="N165">
            <v>10</v>
          </cell>
          <cell r="O165">
            <v>159</v>
          </cell>
          <cell r="P165">
            <v>61</v>
          </cell>
          <cell r="Q165">
            <v>0</v>
          </cell>
          <cell r="R165">
            <v>0</v>
          </cell>
          <cell r="S165">
            <v>0</v>
          </cell>
          <cell r="T165">
            <v>0</v>
          </cell>
          <cell r="U165">
            <v>0</v>
          </cell>
          <cell r="V165">
            <v>0</v>
          </cell>
          <cell r="W165">
            <v>0</v>
          </cell>
          <cell r="X165">
            <v>0</v>
          </cell>
          <cell r="Y165">
            <v>128</v>
          </cell>
          <cell r="Z165">
            <v>117</v>
          </cell>
          <cell r="AA165">
            <v>0.38</v>
          </cell>
          <cell r="AB165">
            <v>0.34</v>
          </cell>
          <cell r="AC165">
            <v>29</v>
          </cell>
          <cell r="AD165">
            <v>237</v>
          </cell>
          <cell r="AF165">
            <v>153</v>
          </cell>
          <cell r="AG165">
            <v>29.7</v>
          </cell>
          <cell r="AH165">
            <v>35.6</v>
          </cell>
          <cell r="AJ165">
            <v>34</v>
          </cell>
          <cell r="AK165">
            <v>1.5</v>
          </cell>
          <cell r="AL165">
            <v>1.31</v>
          </cell>
          <cell r="AN165">
            <v>1.2</v>
          </cell>
          <cell r="AO165">
            <v>1</v>
          </cell>
          <cell r="AP165">
            <v>27.8</v>
          </cell>
          <cell r="AR165">
            <v>31.8</v>
          </cell>
          <cell r="AS165">
            <v>41.9</v>
          </cell>
          <cell r="AT165">
            <v>31.7</v>
          </cell>
          <cell r="AV165">
            <v>27.1</v>
          </cell>
          <cell r="AW165">
            <v>28</v>
          </cell>
          <cell r="AX165">
            <v>98</v>
          </cell>
          <cell r="AZ165">
            <v>388</v>
          </cell>
          <cell r="BA165">
            <v>26</v>
          </cell>
          <cell r="BB165">
            <v>114</v>
          </cell>
          <cell r="BD165">
            <v>81</v>
          </cell>
          <cell r="BE165">
            <v>111.87</v>
          </cell>
          <cell r="BF165">
            <v>113.35</v>
          </cell>
          <cell r="BH165">
            <v>118.33</v>
          </cell>
          <cell r="BI165">
            <v>51</v>
          </cell>
          <cell r="BJ165">
            <v>49</v>
          </cell>
          <cell r="BL165">
            <v>43</v>
          </cell>
          <cell r="BM165">
            <v>3.23</v>
          </cell>
          <cell r="BN165">
            <v>2.2000000000000002</v>
          </cell>
          <cell r="BP165">
            <v>2.5</v>
          </cell>
          <cell r="BQ165">
            <v>2</v>
          </cell>
          <cell r="BR165">
            <v>2</v>
          </cell>
          <cell r="BS165">
            <v>0</v>
          </cell>
          <cell r="BT165">
            <v>0</v>
          </cell>
          <cell r="BU165">
            <v>0</v>
          </cell>
          <cell r="BV165">
            <v>0</v>
          </cell>
          <cell r="BW165">
            <v>2250</v>
          </cell>
          <cell r="BX165">
            <v>1000</v>
          </cell>
          <cell r="BY165">
            <v>500</v>
          </cell>
          <cell r="BZ165">
            <v>0</v>
          </cell>
          <cell r="CC165">
            <v>5.15</v>
          </cell>
          <cell r="CD165">
            <v>5</v>
          </cell>
          <cell r="CE165">
            <v>15</v>
          </cell>
          <cell r="CF165">
            <v>315</v>
          </cell>
          <cell r="CI165">
            <v>0</v>
          </cell>
          <cell r="CJ165">
            <v>0</v>
          </cell>
          <cell r="CK165">
            <v>0</v>
          </cell>
        </row>
        <row r="166">
          <cell r="J166">
            <v>32711917</v>
          </cell>
          <cell r="K166">
            <v>1</v>
          </cell>
          <cell r="L166">
            <v>56</v>
          </cell>
          <cell r="M166" t="str">
            <v>1.肝细胞癌（中国肝癌分期Ia期，BCLC stageA)、2.慢性乙型病毒性肝炎（复治）、3.乙肝肝硬化、4.脾大、5.门脉高压、6.低蛋白血症；7.双肾囊肿；8.左肾积水、9.双肺结节：炎性？其他？,</v>
          </cell>
          <cell r="N166">
            <v>3</v>
          </cell>
          <cell r="O166">
            <v>162</v>
          </cell>
          <cell r="P166">
            <v>71</v>
          </cell>
          <cell r="Q166">
            <v>0</v>
          </cell>
          <cell r="R166">
            <v>0</v>
          </cell>
          <cell r="S166">
            <v>0</v>
          </cell>
          <cell r="T166">
            <v>0</v>
          </cell>
          <cell r="U166">
            <v>0</v>
          </cell>
          <cell r="V166">
            <v>1</v>
          </cell>
          <cell r="W166">
            <v>0</v>
          </cell>
          <cell r="X166">
            <v>1</v>
          </cell>
          <cell r="Y166">
            <v>97</v>
          </cell>
          <cell r="Z166">
            <v>83</v>
          </cell>
          <cell r="AA166">
            <v>0.36</v>
          </cell>
          <cell r="AB166">
            <v>0.28000000000000003</v>
          </cell>
          <cell r="AC166">
            <v>158</v>
          </cell>
          <cell r="AD166">
            <v>157</v>
          </cell>
          <cell r="AF166">
            <v>175</v>
          </cell>
          <cell r="AG166">
            <v>27.3</v>
          </cell>
          <cell r="AH166">
            <v>29.9</v>
          </cell>
          <cell r="AK166">
            <v>0.85</v>
          </cell>
          <cell r="AL166">
            <v>0.96</v>
          </cell>
          <cell r="AO166">
            <v>1</v>
          </cell>
          <cell r="AP166">
            <v>22</v>
          </cell>
          <cell r="AR166">
            <v>36.5</v>
          </cell>
          <cell r="AS166">
            <v>34.700000000000003</v>
          </cell>
          <cell r="AT166">
            <v>25.6</v>
          </cell>
          <cell r="AV166">
            <v>32.5</v>
          </cell>
          <cell r="AW166">
            <v>139</v>
          </cell>
          <cell r="AX166">
            <v>418</v>
          </cell>
          <cell r="AZ166">
            <v>153</v>
          </cell>
          <cell r="BA166">
            <v>115</v>
          </cell>
          <cell r="BB166">
            <v>592</v>
          </cell>
          <cell r="BD166">
            <v>77</v>
          </cell>
          <cell r="BE166">
            <v>32.130000000000003</v>
          </cell>
          <cell r="BF166">
            <v>32.130000000000003</v>
          </cell>
          <cell r="BH166">
            <v>25.89</v>
          </cell>
          <cell r="BI166">
            <v>179</v>
          </cell>
          <cell r="BJ166">
            <v>179</v>
          </cell>
          <cell r="BL166">
            <v>214</v>
          </cell>
          <cell r="BM166">
            <v>8.5</v>
          </cell>
          <cell r="BN166">
            <v>8.6999999999999993</v>
          </cell>
          <cell r="BP166">
            <v>8.6999999999999993</v>
          </cell>
          <cell r="BQ166">
            <v>2</v>
          </cell>
          <cell r="BR166">
            <v>2</v>
          </cell>
          <cell r="BS166">
            <v>0</v>
          </cell>
          <cell r="BT166">
            <v>0</v>
          </cell>
          <cell r="BU166">
            <v>0</v>
          </cell>
          <cell r="BV166">
            <v>0</v>
          </cell>
          <cell r="BW166">
            <v>3000</v>
          </cell>
          <cell r="BX166">
            <v>1500</v>
          </cell>
          <cell r="BY166">
            <v>300</v>
          </cell>
          <cell r="BZ166">
            <v>0</v>
          </cell>
          <cell r="CC166">
            <v>3.55</v>
          </cell>
          <cell r="CD166">
            <v>3</v>
          </cell>
          <cell r="CE166">
            <v>55</v>
          </cell>
          <cell r="CF166">
            <v>235</v>
          </cell>
          <cell r="CI166">
            <v>0</v>
          </cell>
          <cell r="CJ166">
            <v>0</v>
          </cell>
          <cell r="CK166">
            <v>0</v>
          </cell>
        </row>
        <row r="167">
          <cell r="J167">
            <v>9213437</v>
          </cell>
          <cell r="K167">
            <v>1</v>
          </cell>
          <cell r="L167">
            <v>68</v>
          </cell>
          <cell r="M167" t="str">
            <v>1、肝细胞癌（中国国内分期 Ⅲa期，BCLC分期 C期） 、2、门静脉右支癌栓、3、慢性乙型病毒性肝炎（复治）4、高血压病</v>
          </cell>
          <cell r="N167">
            <v>6</v>
          </cell>
          <cell r="O167">
            <v>157</v>
          </cell>
          <cell r="P167">
            <v>58</v>
          </cell>
          <cell r="Q167">
            <v>1</v>
          </cell>
          <cell r="R167">
            <v>0</v>
          </cell>
          <cell r="S167">
            <v>0</v>
          </cell>
          <cell r="T167">
            <v>0</v>
          </cell>
          <cell r="U167">
            <v>0</v>
          </cell>
          <cell r="V167">
            <v>1</v>
          </cell>
          <cell r="W167">
            <v>0</v>
          </cell>
          <cell r="X167">
            <v>0</v>
          </cell>
          <cell r="Y167">
            <v>121</v>
          </cell>
          <cell r="Z167">
            <v>95</v>
          </cell>
          <cell r="AA167">
            <v>0.38</v>
          </cell>
          <cell r="AB167">
            <v>0.28999999999999998</v>
          </cell>
          <cell r="AC167">
            <v>153</v>
          </cell>
          <cell r="AD167">
            <v>88</v>
          </cell>
          <cell r="AF167">
            <v>75</v>
          </cell>
          <cell r="AG167">
            <v>25.8</v>
          </cell>
          <cell r="AH167">
            <v>26.9</v>
          </cell>
          <cell r="AJ167">
            <v>33.700000000000003</v>
          </cell>
          <cell r="AK167">
            <v>1</v>
          </cell>
          <cell r="AL167">
            <v>1.2</v>
          </cell>
          <cell r="AN167">
            <v>1.7</v>
          </cell>
          <cell r="AO167">
            <v>14.8</v>
          </cell>
          <cell r="AP167">
            <v>31.4</v>
          </cell>
          <cell r="AR167">
            <v>32.9</v>
          </cell>
          <cell r="AS167">
            <v>41.8</v>
          </cell>
          <cell r="AT167">
            <v>31.4</v>
          </cell>
          <cell r="AV167">
            <v>32.9</v>
          </cell>
          <cell r="AW167">
            <v>71</v>
          </cell>
          <cell r="AX167">
            <v>845</v>
          </cell>
          <cell r="AZ167">
            <v>191</v>
          </cell>
          <cell r="BA167">
            <v>5</v>
          </cell>
          <cell r="BB167">
            <v>1931</v>
          </cell>
          <cell r="BD167">
            <v>196</v>
          </cell>
          <cell r="BE167">
            <v>56.27</v>
          </cell>
          <cell r="BF167">
            <v>56.9</v>
          </cell>
          <cell r="BH167">
            <v>74.73</v>
          </cell>
          <cell r="BI167">
            <v>11</v>
          </cell>
          <cell r="BJ167">
            <v>19</v>
          </cell>
          <cell r="BL167">
            <v>87</v>
          </cell>
          <cell r="BM167">
            <v>3.6</v>
          </cell>
          <cell r="BN167">
            <v>5.8</v>
          </cell>
          <cell r="BP167">
            <v>5.0999999999999996</v>
          </cell>
          <cell r="BQ167">
            <v>2</v>
          </cell>
          <cell r="BR167">
            <v>2</v>
          </cell>
          <cell r="BS167">
            <v>0</v>
          </cell>
          <cell r="BT167">
            <v>0</v>
          </cell>
          <cell r="BU167">
            <v>0</v>
          </cell>
          <cell r="BV167">
            <v>0</v>
          </cell>
          <cell r="BW167">
            <v>2000</v>
          </cell>
          <cell r="BX167">
            <v>1000</v>
          </cell>
          <cell r="BY167">
            <v>200</v>
          </cell>
          <cell r="BZ167">
            <v>0</v>
          </cell>
          <cell r="CC167">
            <v>3.51</v>
          </cell>
          <cell r="CD167">
            <v>3</v>
          </cell>
          <cell r="CE167">
            <v>51</v>
          </cell>
          <cell r="CF167">
            <v>231</v>
          </cell>
          <cell r="CI167">
            <v>1</v>
          </cell>
          <cell r="CJ167">
            <v>0</v>
          </cell>
          <cell r="CK167">
            <v>1</v>
          </cell>
        </row>
        <row r="168">
          <cell r="J168">
            <v>2883012</v>
          </cell>
          <cell r="K168">
            <v>2</v>
          </cell>
          <cell r="L168">
            <v>34</v>
          </cell>
          <cell r="M168" t="str">
            <v>右肝癌</v>
          </cell>
          <cell r="N168">
            <v>3.5</v>
          </cell>
          <cell r="O168">
            <v>160</v>
          </cell>
          <cell r="P168">
            <v>55</v>
          </cell>
          <cell r="Q168">
            <v>0</v>
          </cell>
          <cell r="R168">
            <v>0</v>
          </cell>
          <cell r="S168">
            <v>0</v>
          </cell>
          <cell r="T168">
            <v>0</v>
          </cell>
          <cell r="U168">
            <v>0</v>
          </cell>
          <cell r="V168">
            <v>1</v>
          </cell>
          <cell r="W168">
            <v>0</v>
          </cell>
          <cell r="X168">
            <v>0</v>
          </cell>
          <cell r="Y168">
            <v>141</v>
          </cell>
          <cell r="Z168">
            <v>114</v>
          </cell>
          <cell r="AA168">
            <v>0.41</v>
          </cell>
          <cell r="AB168">
            <v>0.34</v>
          </cell>
          <cell r="AC168">
            <v>29</v>
          </cell>
          <cell r="AD168">
            <v>134</v>
          </cell>
          <cell r="AE168">
            <v>137</v>
          </cell>
          <cell r="AF168">
            <v>128</v>
          </cell>
          <cell r="AG168">
            <v>24.5</v>
          </cell>
          <cell r="AH168">
            <v>27.4</v>
          </cell>
          <cell r="AI168">
            <v>28.5</v>
          </cell>
          <cell r="AJ168">
            <v>31.5</v>
          </cell>
          <cell r="AK168">
            <v>0.98</v>
          </cell>
          <cell r="AL168">
            <v>1.1599999999999999</v>
          </cell>
          <cell r="AM168">
            <v>1.25</v>
          </cell>
          <cell r="AN168">
            <v>1.22</v>
          </cell>
          <cell r="AO168">
            <v>9.9</v>
          </cell>
          <cell r="AP168">
            <v>23.5</v>
          </cell>
          <cell r="AQ168">
            <v>29.2</v>
          </cell>
          <cell r="AR168">
            <v>22.9</v>
          </cell>
          <cell r="AS168">
            <v>4</v>
          </cell>
          <cell r="AT168">
            <v>34.4</v>
          </cell>
          <cell r="AU168">
            <v>34.200000000000003</v>
          </cell>
          <cell r="AV168">
            <v>38</v>
          </cell>
          <cell r="AW168">
            <v>18</v>
          </cell>
          <cell r="AX168">
            <v>268</v>
          </cell>
          <cell r="AY168">
            <v>38</v>
          </cell>
          <cell r="AZ168">
            <v>279</v>
          </cell>
          <cell r="BA168">
            <v>14</v>
          </cell>
          <cell r="BB168">
            <v>2</v>
          </cell>
          <cell r="BC168">
            <v>181</v>
          </cell>
          <cell r="BD168">
            <v>144</v>
          </cell>
          <cell r="BE168">
            <v>94.75</v>
          </cell>
          <cell r="BF168">
            <v>1.17</v>
          </cell>
          <cell r="BG168">
            <v>96.8</v>
          </cell>
          <cell r="BH168">
            <v>96.27</v>
          </cell>
          <cell r="BI168">
            <v>79</v>
          </cell>
          <cell r="BJ168">
            <v>69</v>
          </cell>
          <cell r="BK168">
            <v>75</v>
          </cell>
          <cell r="BL168">
            <v>76</v>
          </cell>
          <cell r="BM168">
            <v>5.7</v>
          </cell>
          <cell r="BN168">
            <v>2.2000000000000002</v>
          </cell>
          <cell r="BO168">
            <v>2.6</v>
          </cell>
          <cell r="BP168">
            <v>2.2999999999999998</v>
          </cell>
          <cell r="BQ168">
            <v>2</v>
          </cell>
          <cell r="BR168">
            <v>2</v>
          </cell>
          <cell r="BS168">
            <v>0</v>
          </cell>
          <cell r="BT168">
            <v>0</v>
          </cell>
          <cell r="BU168">
            <v>0</v>
          </cell>
          <cell r="BV168">
            <v>0</v>
          </cell>
          <cell r="BW168">
            <v>1500</v>
          </cell>
          <cell r="BX168">
            <v>1000</v>
          </cell>
          <cell r="BZ168">
            <v>0</v>
          </cell>
          <cell r="CC168">
            <v>2.2599999999999998</v>
          </cell>
          <cell r="CD168">
            <v>2</v>
          </cell>
          <cell r="CE168">
            <v>26</v>
          </cell>
          <cell r="CF168">
            <v>146</v>
          </cell>
          <cell r="CI168">
            <v>0</v>
          </cell>
          <cell r="CJ168">
            <v>0</v>
          </cell>
          <cell r="CK168">
            <v>0</v>
          </cell>
        </row>
        <row r="169">
          <cell r="J169">
            <v>3727195</v>
          </cell>
          <cell r="K169">
            <v>1</v>
          </cell>
          <cell r="L169">
            <v>46</v>
          </cell>
          <cell r="M169" t="str">
            <v>1.右肝占位性病变 、2.肝囊肿 、3.双肺肺大泡 、4.右肺结节：炎性？其他？</v>
          </cell>
          <cell r="N169">
            <v>3.5</v>
          </cell>
          <cell r="O169">
            <v>167</v>
          </cell>
          <cell r="P169">
            <v>59.5</v>
          </cell>
          <cell r="Q169">
            <v>0</v>
          </cell>
          <cell r="R169">
            <v>0</v>
          </cell>
          <cell r="S169">
            <v>0</v>
          </cell>
          <cell r="T169">
            <v>0</v>
          </cell>
          <cell r="U169">
            <v>0</v>
          </cell>
          <cell r="V169">
            <v>0</v>
          </cell>
          <cell r="W169">
            <v>0</v>
          </cell>
          <cell r="X169">
            <v>0</v>
          </cell>
          <cell r="Y169">
            <v>143</v>
          </cell>
          <cell r="Z169">
            <v>93</v>
          </cell>
          <cell r="AA169">
            <v>0.42</v>
          </cell>
          <cell r="AB169">
            <v>0.28000000000000003</v>
          </cell>
          <cell r="AC169">
            <v>18</v>
          </cell>
          <cell r="AD169">
            <v>55</v>
          </cell>
          <cell r="AF169">
            <v>61</v>
          </cell>
          <cell r="AG169">
            <v>29.5</v>
          </cell>
          <cell r="AH169">
            <v>32.200000000000003</v>
          </cell>
          <cell r="AJ169">
            <v>4.4000000000000004</v>
          </cell>
          <cell r="AK169">
            <v>1.19</v>
          </cell>
          <cell r="AL169">
            <v>1.67</v>
          </cell>
          <cell r="AN169">
            <v>1.79</v>
          </cell>
          <cell r="AO169">
            <v>21.5</v>
          </cell>
          <cell r="AP169">
            <v>3.3</v>
          </cell>
          <cell r="AR169">
            <v>21.6</v>
          </cell>
          <cell r="AS169">
            <v>43</v>
          </cell>
          <cell r="AT169">
            <v>25.4</v>
          </cell>
          <cell r="AV169">
            <v>7.5</v>
          </cell>
          <cell r="AW169">
            <v>13</v>
          </cell>
          <cell r="AX169">
            <v>134</v>
          </cell>
          <cell r="AZ169">
            <v>831</v>
          </cell>
          <cell r="BA169">
            <v>18</v>
          </cell>
          <cell r="BB169">
            <v>139</v>
          </cell>
          <cell r="BD169">
            <v>64</v>
          </cell>
          <cell r="BE169">
            <v>14.52</v>
          </cell>
          <cell r="BF169">
            <v>73.260000000000005</v>
          </cell>
          <cell r="BH169">
            <v>17.2</v>
          </cell>
          <cell r="BI169">
            <v>54</v>
          </cell>
          <cell r="BJ169">
            <v>8</v>
          </cell>
          <cell r="BL169">
            <v>5</v>
          </cell>
          <cell r="BM169">
            <v>5.0999999999999996</v>
          </cell>
          <cell r="BN169">
            <v>4.7</v>
          </cell>
          <cell r="BP169">
            <v>3.7</v>
          </cell>
          <cell r="BQ169">
            <v>2</v>
          </cell>
          <cell r="BR169">
            <v>2</v>
          </cell>
          <cell r="BS169">
            <v>0</v>
          </cell>
          <cell r="BT169">
            <v>0</v>
          </cell>
          <cell r="BU169">
            <v>0</v>
          </cell>
          <cell r="BV169">
            <v>0</v>
          </cell>
          <cell r="BW169">
            <v>900</v>
          </cell>
          <cell r="BX169">
            <v>1000</v>
          </cell>
          <cell r="BY169">
            <v>150</v>
          </cell>
          <cell r="BZ169">
            <v>0</v>
          </cell>
          <cell r="CC169">
            <v>2.12</v>
          </cell>
          <cell r="CD169">
            <v>2</v>
          </cell>
          <cell r="CE169">
            <v>12</v>
          </cell>
          <cell r="CF169">
            <v>132</v>
          </cell>
          <cell r="CI169">
            <v>0</v>
          </cell>
          <cell r="CJ169">
            <v>0</v>
          </cell>
          <cell r="CK169">
            <v>0</v>
          </cell>
        </row>
        <row r="170">
          <cell r="J170">
            <v>32695389</v>
          </cell>
          <cell r="K170">
            <v>1</v>
          </cell>
          <cell r="L170">
            <v>54</v>
          </cell>
          <cell r="M170" t="str">
            <v>1.肝癌切除术后 、2.肝硬化 、3.慢性乙肝（复诊）</v>
          </cell>
          <cell r="N170">
            <v>4</v>
          </cell>
          <cell r="O170">
            <v>165</v>
          </cell>
          <cell r="P170">
            <v>60</v>
          </cell>
          <cell r="Q170">
            <v>0</v>
          </cell>
          <cell r="R170">
            <v>0</v>
          </cell>
          <cell r="S170">
            <v>0</v>
          </cell>
          <cell r="T170">
            <v>0</v>
          </cell>
          <cell r="U170">
            <v>0</v>
          </cell>
          <cell r="V170">
            <v>1</v>
          </cell>
          <cell r="W170">
            <v>0</v>
          </cell>
          <cell r="X170">
            <v>1</v>
          </cell>
          <cell r="Y170">
            <v>128</v>
          </cell>
          <cell r="Z170">
            <v>117</v>
          </cell>
          <cell r="AA170">
            <v>0.37</v>
          </cell>
          <cell r="AB170">
            <v>0.33</v>
          </cell>
          <cell r="AC170">
            <v>114</v>
          </cell>
          <cell r="AD170">
            <v>79</v>
          </cell>
          <cell r="AG170">
            <v>24.3</v>
          </cell>
          <cell r="AK170">
            <v>1.2</v>
          </cell>
          <cell r="AO170">
            <v>26.2</v>
          </cell>
          <cell r="AP170">
            <v>34</v>
          </cell>
          <cell r="AS170">
            <v>43</v>
          </cell>
          <cell r="AT170">
            <v>34.200000000000003</v>
          </cell>
          <cell r="AW170">
            <v>48</v>
          </cell>
          <cell r="AX170">
            <v>743</v>
          </cell>
          <cell r="BA170">
            <v>29</v>
          </cell>
          <cell r="BB170">
            <v>198</v>
          </cell>
          <cell r="BE170">
            <v>74.2</v>
          </cell>
          <cell r="BF170">
            <v>53.91</v>
          </cell>
          <cell r="BI170">
            <v>86</v>
          </cell>
          <cell r="BJ170">
            <v>112</v>
          </cell>
          <cell r="BM170">
            <v>4.5</v>
          </cell>
          <cell r="BN170">
            <v>8.4</v>
          </cell>
          <cell r="BQ170">
            <v>3</v>
          </cell>
          <cell r="BR170">
            <v>3</v>
          </cell>
          <cell r="BS170">
            <v>0</v>
          </cell>
          <cell r="BT170">
            <v>0</v>
          </cell>
          <cell r="BU170">
            <v>0</v>
          </cell>
          <cell r="BV170">
            <v>0</v>
          </cell>
          <cell r="BW170">
            <v>3200</v>
          </cell>
          <cell r="BX170">
            <v>0</v>
          </cell>
          <cell r="BY170">
            <v>700</v>
          </cell>
          <cell r="BZ170">
            <v>0</v>
          </cell>
          <cell r="CC170">
            <v>4.3499999999999996</v>
          </cell>
          <cell r="CD170">
            <v>4</v>
          </cell>
          <cell r="CE170">
            <v>35</v>
          </cell>
          <cell r="CF170">
            <v>275</v>
          </cell>
          <cell r="CI170">
            <v>0</v>
          </cell>
          <cell r="CJ170">
            <v>0</v>
          </cell>
          <cell r="CK170">
            <v>0</v>
          </cell>
        </row>
        <row r="171">
          <cell r="J171">
            <v>32776635</v>
          </cell>
          <cell r="K171">
            <v>1</v>
          </cell>
          <cell r="L171">
            <v>25</v>
          </cell>
          <cell r="M171" t="str">
            <v>1.肝内外胆管结石；2.先天性胆管囊肿；3.胆肠吻合术后 胆囊切除术后</v>
          </cell>
          <cell r="N171" t="str">
            <v>/</v>
          </cell>
          <cell r="O171">
            <v>178</v>
          </cell>
          <cell r="P171">
            <v>79</v>
          </cell>
          <cell r="Q171">
            <v>0</v>
          </cell>
          <cell r="R171">
            <v>0</v>
          </cell>
          <cell r="S171">
            <v>0</v>
          </cell>
          <cell r="T171">
            <v>0</v>
          </cell>
          <cell r="U171">
            <v>0</v>
          </cell>
          <cell r="V171">
            <v>0</v>
          </cell>
          <cell r="W171">
            <v>0</v>
          </cell>
          <cell r="X171">
            <v>0</v>
          </cell>
          <cell r="Y171">
            <v>146</v>
          </cell>
          <cell r="Z171">
            <v>128</v>
          </cell>
          <cell r="AA171">
            <v>0.46</v>
          </cell>
          <cell r="AB171">
            <v>0.42</v>
          </cell>
          <cell r="AC171">
            <v>211</v>
          </cell>
          <cell r="AD171">
            <v>175</v>
          </cell>
          <cell r="AE171">
            <v>135</v>
          </cell>
          <cell r="AF171">
            <v>143</v>
          </cell>
          <cell r="AG171">
            <v>27</v>
          </cell>
          <cell r="AH171">
            <v>27</v>
          </cell>
          <cell r="AI171">
            <v>3.5</v>
          </cell>
          <cell r="AJ171">
            <v>31.2</v>
          </cell>
          <cell r="AK171">
            <v>1.1000000000000001</v>
          </cell>
          <cell r="AL171">
            <v>1.17</v>
          </cell>
          <cell r="AM171">
            <v>1.22</v>
          </cell>
          <cell r="AN171">
            <v>1.1599999999999999</v>
          </cell>
          <cell r="AO171">
            <v>6.5</v>
          </cell>
          <cell r="AP171">
            <v>12.5</v>
          </cell>
          <cell r="AQ171">
            <v>13.1</v>
          </cell>
          <cell r="AR171">
            <v>12.8</v>
          </cell>
          <cell r="AS171">
            <v>37.299999999999997</v>
          </cell>
          <cell r="AT171">
            <v>31.5</v>
          </cell>
          <cell r="AU171">
            <v>36.799999999999997</v>
          </cell>
          <cell r="AV171">
            <v>38.1</v>
          </cell>
          <cell r="AW171">
            <v>16</v>
          </cell>
          <cell r="AX171">
            <v>473</v>
          </cell>
          <cell r="AY171">
            <v>427</v>
          </cell>
          <cell r="AZ171">
            <v>314</v>
          </cell>
          <cell r="BA171">
            <v>19</v>
          </cell>
          <cell r="BB171">
            <v>463</v>
          </cell>
          <cell r="BC171">
            <v>248</v>
          </cell>
          <cell r="BD171">
            <v>133</v>
          </cell>
          <cell r="BE171">
            <v>12.54</v>
          </cell>
          <cell r="BF171">
            <v>118.98</v>
          </cell>
          <cell r="BG171">
            <v>113.44</v>
          </cell>
          <cell r="BH171">
            <v>117.51</v>
          </cell>
          <cell r="BI171">
            <v>84</v>
          </cell>
          <cell r="BJ171">
            <v>65</v>
          </cell>
          <cell r="BK171">
            <v>73</v>
          </cell>
          <cell r="BL171">
            <v>67</v>
          </cell>
          <cell r="BM171">
            <v>3.7</v>
          </cell>
          <cell r="BN171">
            <v>2.4</v>
          </cell>
          <cell r="BO171">
            <v>2.1</v>
          </cell>
          <cell r="BP171">
            <v>2.1</v>
          </cell>
          <cell r="BQ171">
            <v>2</v>
          </cell>
          <cell r="BR171">
            <v>2</v>
          </cell>
          <cell r="BS171">
            <v>0</v>
          </cell>
          <cell r="BT171">
            <v>0</v>
          </cell>
          <cell r="BU171">
            <v>0</v>
          </cell>
          <cell r="BV171">
            <v>0</v>
          </cell>
          <cell r="BW171">
            <v>3200</v>
          </cell>
          <cell r="BX171">
            <v>1500</v>
          </cell>
          <cell r="BY171">
            <v>800</v>
          </cell>
          <cell r="BZ171">
            <v>0</v>
          </cell>
          <cell r="CC171">
            <v>8.35</v>
          </cell>
          <cell r="CD171">
            <v>8</v>
          </cell>
          <cell r="CE171">
            <v>35</v>
          </cell>
          <cell r="CF171">
            <v>515</v>
          </cell>
          <cell r="CI171">
            <v>0</v>
          </cell>
          <cell r="CJ171">
            <v>0</v>
          </cell>
          <cell r="CK171">
            <v>0</v>
          </cell>
        </row>
        <row r="172">
          <cell r="J172">
            <v>21625373</v>
          </cell>
          <cell r="K172">
            <v>1</v>
          </cell>
          <cell r="L172">
            <v>63</v>
          </cell>
          <cell r="M172" t="str">
            <v>1.肝细胞癌（中国肝癌分期：Ia期，BCLC stage:A）、2.慢性乙型病毒性肝炎（复治）3.乙肝后肝硬化、4.右肾结石 、5.双肾囊肿、6.低蛋白血症,</v>
          </cell>
          <cell r="N172">
            <v>2</v>
          </cell>
          <cell r="O172">
            <v>165</v>
          </cell>
          <cell r="P172">
            <v>67</v>
          </cell>
          <cell r="Q172">
            <v>0</v>
          </cell>
          <cell r="R172">
            <v>0</v>
          </cell>
          <cell r="S172">
            <v>0</v>
          </cell>
          <cell r="T172">
            <v>0</v>
          </cell>
          <cell r="U172">
            <v>0</v>
          </cell>
          <cell r="V172">
            <v>1</v>
          </cell>
          <cell r="W172">
            <v>0</v>
          </cell>
          <cell r="X172">
            <v>1</v>
          </cell>
          <cell r="Y172">
            <v>135</v>
          </cell>
          <cell r="Z172">
            <v>94</v>
          </cell>
          <cell r="AA172">
            <v>0.43</v>
          </cell>
          <cell r="AB172">
            <v>0.28999999999999998</v>
          </cell>
          <cell r="AC172">
            <v>251</v>
          </cell>
          <cell r="AD172">
            <v>198</v>
          </cell>
          <cell r="AG172">
            <v>29.1</v>
          </cell>
          <cell r="AH172">
            <v>33.299999999999997</v>
          </cell>
          <cell r="AK172">
            <v>0.94</v>
          </cell>
          <cell r="AL172">
            <v>1.51</v>
          </cell>
          <cell r="AO172">
            <v>23</v>
          </cell>
          <cell r="AP172">
            <v>51.5</v>
          </cell>
          <cell r="AS172">
            <v>42.8</v>
          </cell>
          <cell r="AT172">
            <v>23.9</v>
          </cell>
          <cell r="AW172">
            <v>54</v>
          </cell>
          <cell r="AX172">
            <v>284</v>
          </cell>
          <cell r="BA172">
            <v>45</v>
          </cell>
          <cell r="BB172">
            <v>357</v>
          </cell>
          <cell r="BE172">
            <v>91.5</v>
          </cell>
          <cell r="BF172">
            <v>92.53</v>
          </cell>
          <cell r="BI172">
            <v>6</v>
          </cell>
          <cell r="BJ172">
            <v>58</v>
          </cell>
          <cell r="BM172">
            <v>4.9000000000000004</v>
          </cell>
          <cell r="BN172">
            <v>2.7</v>
          </cell>
          <cell r="BQ172">
            <v>3</v>
          </cell>
          <cell r="BR172">
            <v>2</v>
          </cell>
          <cell r="BS172">
            <v>0</v>
          </cell>
          <cell r="BT172">
            <v>0</v>
          </cell>
          <cell r="BU172">
            <v>0</v>
          </cell>
          <cell r="BV172">
            <v>0</v>
          </cell>
          <cell r="BW172">
            <v>1200</v>
          </cell>
          <cell r="BX172">
            <v>1000</v>
          </cell>
          <cell r="BY172">
            <v>100</v>
          </cell>
          <cell r="BZ172">
            <v>0</v>
          </cell>
          <cell r="CC172">
            <v>3.3</v>
          </cell>
          <cell r="CD172">
            <v>3</v>
          </cell>
          <cell r="CE172">
            <v>30</v>
          </cell>
          <cell r="CF172">
            <v>210</v>
          </cell>
          <cell r="CI172">
            <v>1</v>
          </cell>
          <cell r="CJ172">
            <v>0</v>
          </cell>
          <cell r="CK172">
            <v>0</v>
          </cell>
        </row>
        <row r="173">
          <cell r="J173">
            <v>18973618</v>
          </cell>
          <cell r="K173">
            <v>1</v>
          </cell>
          <cell r="L173">
            <v>71</v>
          </cell>
          <cell r="M173" t="str">
            <v>1.左侧颞枕叶出血；2.双侧额部硬膜下积液；3.右半肝+胆囊切除术后 肝细胞癌（中国肝癌分期Ib，BCLC stage A） 慢性乙型病毒性肝炎 乙肝肝硬化 门静脉高压；4.慢性肾脏病；5.2型糖尿病；6.高血压病；7.双肺慢性炎症</v>
          </cell>
          <cell r="N173">
            <v>7</v>
          </cell>
          <cell r="O173">
            <v>160</v>
          </cell>
          <cell r="P173">
            <v>41</v>
          </cell>
          <cell r="Q173">
            <v>1</v>
          </cell>
          <cell r="R173">
            <v>1</v>
          </cell>
          <cell r="S173">
            <v>0</v>
          </cell>
          <cell r="T173">
            <v>0</v>
          </cell>
          <cell r="U173">
            <v>0</v>
          </cell>
          <cell r="V173">
            <v>1</v>
          </cell>
          <cell r="W173">
            <v>0</v>
          </cell>
          <cell r="X173">
            <v>1</v>
          </cell>
          <cell r="Y173">
            <v>118</v>
          </cell>
          <cell r="Z173">
            <v>85</v>
          </cell>
          <cell r="AA173">
            <v>0.36</v>
          </cell>
          <cell r="AB173">
            <v>0.26</v>
          </cell>
          <cell r="AC173">
            <v>119</v>
          </cell>
          <cell r="AD173">
            <v>8</v>
          </cell>
          <cell r="AF173">
            <v>13</v>
          </cell>
          <cell r="AG173">
            <v>3.7</v>
          </cell>
          <cell r="AH173">
            <v>32.9</v>
          </cell>
          <cell r="AJ173">
            <v>36</v>
          </cell>
          <cell r="AK173">
            <v>1.7</v>
          </cell>
          <cell r="AL173">
            <v>1.36</v>
          </cell>
          <cell r="AN173">
            <v>1.19</v>
          </cell>
          <cell r="AO173">
            <v>13</v>
          </cell>
          <cell r="AP173">
            <v>18.100000000000001</v>
          </cell>
          <cell r="AR173">
            <v>16</v>
          </cell>
          <cell r="AS173">
            <v>45.9</v>
          </cell>
          <cell r="AT173">
            <v>3.3</v>
          </cell>
          <cell r="AV173">
            <v>4.0999999999999996</v>
          </cell>
          <cell r="AW173">
            <v>14</v>
          </cell>
          <cell r="AX173">
            <v>77</v>
          </cell>
          <cell r="AZ173">
            <v>383</v>
          </cell>
          <cell r="BA173">
            <v>14</v>
          </cell>
          <cell r="BB173">
            <v>77</v>
          </cell>
          <cell r="BD173">
            <v>383</v>
          </cell>
          <cell r="BE173">
            <v>64.3</v>
          </cell>
          <cell r="BF173">
            <v>75</v>
          </cell>
          <cell r="BH173">
            <v>86.6</v>
          </cell>
          <cell r="BI173">
            <v>16</v>
          </cell>
          <cell r="BJ173">
            <v>93</v>
          </cell>
          <cell r="BL173">
            <v>8</v>
          </cell>
          <cell r="BM173">
            <v>7.1</v>
          </cell>
          <cell r="BN173">
            <v>4.2</v>
          </cell>
          <cell r="BP173">
            <v>4.4000000000000004</v>
          </cell>
          <cell r="BQ173">
            <v>2</v>
          </cell>
          <cell r="BR173">
            <v>2</v>
          </cell>
          <cell r="BS173">
            <v>0</v>
          </cell>
          <cell r="BT173">
            <v>0</v>
          </cell>
          <cell r="BU173">
            <v>0</v>
          </cell>
          <cell r="BV173">
            <v>0</v>
          </cell>
          <cell r="BW173">
            <v>2300</v>
          </cell>
          <cell r="BX173">
            <v>500</v>
          </cell>
          <cell r="BY173">
            <v>250</v>
          </cell>
          <cell r="BZ173">
            <v>0</v>
          </cell>
          <cell r="CC173">
            <v>3.11</v>
          </cell>
          <cell r="CD173">
            <v>3</v>
          </cell>
          <cell r="CE173">
            <v>11</v>
          </cell>
          <cell r="CF173">
            <v>191</v>
          </cell>
          <cell r="CI173">
            <v>0</v>
          </cell>
          <cell r="CJ173">
            <v>0</v>
          </cell>
          <cell r="CK173">
            <v>0</v>
          </cell>
        </row>
        <row r="174">
          <cell r="J174">
            <v>32542267</v>
          </cell>
          <cell r="K174">
            <v>2</v>
          </cell>
          <cell r="L174">
            <v>60</v>
          </cell>
          <cell r="M174" t="str">
            <v>1.肝细胞癌（中国分期Ⅰa期 BCLC分期 A期）、2.慢性乙型肝炎 复治、3.肝硬化代偿期</v>
          </cell>
          <cell r="N174">
            <v>3</v>
          </cell>
          <cell r="O174">
            <v>150</v>
          </cell>
          <cell r="P174">
            <v>61</v>
          </cell>
          <cell r="Q174">
            <v>0</v>
          </cell>
          <cell r="R174">
            <v>0</v>
          </cell>
          <cell r="S174">
            <v>0</v>
          </cell>
          <cell r="T174">
            <v>0</v>
          </cell>
          <cell r="U174">
            <v>0</v>
          </cell>
          <cell r="V174">
            <v>1</v>
          </cell>
          <cell r="W174">
            <v>0</v>
          </cell>
          <cell r="X174">
            <v>1</v>
          </cell>
          <cell r="Y174">
            <v>153</v>
          </cell>
          <cell r="Z174">
            <v>131</v>
          </cell>
          <cell r="AA174">
            <v>0.47</v>
          </cell>
          <cell r="AB174">
            <v>0.4</v>
          </cell>
          <cell r="AC174">
            <v>242</v>
          </cell>
          <cell r="AD174">
            <v>166</v>
          </cell>
          <cell r="AG174">
            <v>28.3</v>
          </cell>
          <cell r="AK174">
            <v>0.96</v>
          </cell>
          <cell r="AO174">
            <v>13.3</v>
          </cell>
          <cell r="AP174">
            <v>15.2</v>
          </cell>
          <cell r="AS174">
            <v>43.8</v>
          </cell>
          <cell r="AT174">
            <v>31.8</v>
          </cell>
          <cell r="AW174">
            <v>28</v>
          </cell>
          <cell r="AX174">
            <v>317</v>
          </cell>
          <cell r="BA174">
            <v>15</v>
          </cell>
          <cell r="BB174">
            <v>145</v>
          </cell>
          <cell r="BE174">
            <v>84.63</v>
          </cell>
          <cell r="BF174">
            <v>97.79</v>
          </cell>
          <cell r="BI174">
            <v>71</v>
          </cell>
          <cell r="BJ174">
            <v>63</v>
          </cell>
          <cell r="BM174">
            <v>6</v>
          </cell>
          <cell r="BN174">
            <v>3.8</v>
          </cell>
          <cell r="BQ174">
            <v>2</v>
          </cell>
          <cell r="BR174">
            <v>2</v>
          </cell>
          <cell r="BS174">
            <v>0</v>
          </cell>
          <cell r="BT174">
            <v>0</v>
          </cell>
          <cell r="BU174">
            <v>0</v>
          </cell>
          <cell r="BV174">
            <v>0</v>
          </cell>
          <cell r="BW174">
            <v>2500</v>
          </cell>
          <cell r="BX174">
            <v>1000</v>
          </cell>
          <cell r="BY174">
            <v>1200</v>
          </cell>
          <cell r="BZ174">
            <v>0</v>
          </cell>
          <cell r="CC174">
            <v>4.0999999999999996</v>
          </cell>
          <cell r="CD174">
            <v>4</v>
          </cell>
          <cell r="CE174">
            <v>10</v>
          </cell>
          <cell r="CF174">
            <v>250</v>
          </cell>
          <cell r="CI174">
            <v>0</v>
          </cell>
          <cell r="CJ174">
            <v>0</v>
          </cell>
          <cell r="CK174">
            <v>0</v>
          </cell>
        </row>
        <row r="175">
          <cell r="J175">
            <v>572416</v>
          </cell>
          <cell r="K175">
            <v>1</v>
          </cell>
          <cell r="L175">
            <v>70</v>
          </cell>
          <cell r="M175" t="str">
            <v>1.梗阻性黄疸，左肝内胆管细胞癌；2.胆囊结石伴慢性胆囊炎 ；3、肝囊肿；4、双肾囊肿；5、腹主动脉血栓；6、双肺结节；7、双侧胸腔积液,</v>
          </cell>
          <cell r="N175" t="str">
            <v>/</v>
          </cell>
          <cell r="O175">
            <v>162</v>
          </cell>
          <cell r="P175">
            <v>65</v>
          </cell>
          <cell r="Q175">
            <v>0</v>
          </cell>
          <cell r="R175">
            <v>0</v>
          </cell>
          <cell r="S175">
            <v>0</v>
          </cell>
          <cell r="T175">
            <v>0</v>
          </cell>
          <cell r="U175">
            <v>0</v>
          </cell>
          <cell r="V175">
            <v>0</v>
          </cell>
          <cell r="W175">
            <v>0</v>
          </cell>
          <cell r="X175">
            <v>0</v>
          </cell>
          <cell r="Y175">
            <v>13</v>
          </cell>
          <cell r="Z175">
            <v>127</v>
          </cell>
          <cell r="AA175">
            <v>0.4</v>
          </cell>
          <cell r="AB175">
            <v>0.38</v>
          </cell>
          <cell r="AC175">
            <v>129</v>
          </cell>
          <cell r="AD175">
            <v>69</v>
          </cell>
          <cell r="AE175">
            <v>36</v>
          </cell>
          <cell r="AF175">
            <v>29</v>
          </cell>
          <cell r="AG175">
            <v>24.7</v>
          </cell>
          <cell r="AH175">
            <v>23.9</v>
          </cell>
          <cell r="AI175">
            <v>27.8</v>
          </cell>
          <cell r="AJ175">
            <v>29.8</v>
          </cell>
          <cell r="AK175">
            <v>0.95</v>
          </cell>
          <cell r="AL175">
            <v>1.1100000000000001</v>
          </cell>
          <cell r="AM175">
            <v>1.1000000000000001</v>
          </cell>
          <cell r="AN175">
            <v>1.6</v>
          </cell>
          <cell r="AO175">
            <v>7.1</v>
          </cell>
          <cell r="AP175">
            <v>26.5</v>
          </cell>
          <cell r="AQ175">
            <v>22.2</v>
          </cell>
          <cell r="AR175">
            <v>27.1</v>
          </cell>
          <cell r="AS175">
            <v>41</v>
          </cell>
          <cell r="AT175">
            <v>38.200000000000003</v>
          </cell>
          <cell r="AU175">
            <v>36.200000000000003</v>
          </cell>
          <cell r="AV175">
            <v>35.1</v>
          </cell>
          <cell r="AW175">
            <v>1</v>
          </cell>
          <cell r="AX175">
            <v>317</v>
          </cell>
          <cell r="AY175">
            <v>329</v>
          </cell>
          <cell r="AZ175">
            <v>183</v>
          </cell>
          <cell r="BA175">
            <v>21</v>
          </cell>
          <cell r="BB175">
            <v>888</v>
          </cell>
          <cell r="BC175">
            <v>575</v>
          </cell>
          <cell r="BD175">
            <v>29</v>
          </cell>
          <cell r="BE175">
            <v>11.27</v>
          </cell>
          <cell r="BF175">
            <v>111.66</v>
          </cell>
          <cell r="BG175">
            <v>16.5</v>
          </cell>
          <cell r="BH175">
            <v>117.79</v>
          </cell>
          <cell r="BI175">
            <v>52</v>
          </cell>
          <cell r="BJ175">
            <v>41</v>
          </cell>
          <cell r="BK175">
            <v>46</v>
          </cell>
          <cell r="BL175">
            <v>36</v>
          </cell>
          <cell r="BM175">
            <v>5</v>
          </cell>
          <cell r="BN175">
            <v>5.8</v>
          </cell>
          <cell r="BO175">
            <v>6.3</v>
          </cell>
          <cell r="BP175">
            <v>4.4000000000000004</v>
          </cell>
          <cell r="BQ175">
            <v>2</v>
          </cell>
          <cell r="BR175">
            <v>2</v>
          </cell>
          <cell r="BS175">
            <v>0</v>
          </cell>
          <cell r="BT175">
            <v>0</v>
          </cell>
          <cell r="BU175">
            <v>0</v>
          </cell>
          <cell r="BV175">
            <v>0</v>
          </cell>
          <cell r="BW175">
            <v>2500</v>
          </cell>
          <cell r="BX175">
            <v>1000</v>
          </cell>
          <cell r="BY175">
            <v>150</v>
          </cell>
          <cell r="BZ175">
            <v>0</v>
          </cell>
          <cell r="CC175">
            <v>4.3099999999999996</v>
          </cell>
          <cell r="CD175">
            <v>4</v>
          </cell>
          <cell r="CE175">
            <v>31</v>
          </cell>
          <cell r="CF175">
            <v>271</v>
          </cell>
          <cell r="CI175">
            <v>0</v>
          </cell>
          <cell r="CJ175">
            <v>0</v>
          </cell>
          <cell r="CK175">
            <v>1</v>
          </cell>
        </row>
        <row r="176">
          <cell r="J176">
            <v>32778839</v>
          </cell>
          <cell r="K176">
            <v>1</v>
          </cell>
          <cell r="L176">
            <v>62</v>
          </cell>
          <cell r="M176" t="str">
            <v>1.肝细胞癌术后、2.左肾囊肿、3.肝功能不全</v>
          </cell>
          <cell r="N176">
            <v>7</v>
          </cell>
          <cell r="O176">
            <v>175</v>
          </cell>
          <cell r="P176">
            <v>59</v>
          </cell>
          <cell r="Q176">
            <v>0</v>
          </cell>
          <cell r="R176">
            <v>0</v>
          </cell>
          <cell r="S176">
            <v>0</v>
          </cell>
          <cell r="T176">
            <v>0</v>
          </cell>
          <cell r="U176">
            <v>0</v>
          </cell>
          <cell r="V176">
            <v>0</v>
          </cell>
          <cell r="W176">
            <v>0</v>
          </cell>
          <cell r="X176">
            <v>0</v>
          </cell>
          <cell r="Y176">
            <v>132</v>
          </cell>
          <cell r="Z176">
            <v>13</v>
          </cell>
          <cell r="AA176">
            <v>0.38</v>
          </cell>
          <cell r="AB176">
            <v>0.37</v>
          </cell>
          <cell r="AC176">
            <v>15</v>
          </cell>
          <cell r="AD176">
            <v>11</v>
          </cell>
          <cell r="AG176">
            <v>28</v>
          </cell>
          <cell r="AH176">
            <v>28.5</v>
          </cell>
          <cell r="AK176">
            <v>1.1000000000000001</v>
          </cell>
          <cell r="AL176">
            <v>1.1499999999999999</v>
          </cell>
          <cell r="AO176">
            <v>1.5</v>
          </cell>
          <cell r="AP176">
            <v>14.2</v>
          </cell>
          <cell r="AS176">
            <v>42.3</v>
          </cell>
          <cell r="AT176">
            <v>35.4</v>
          </cell>
          <cell r="AW176">
            <v>49</v>
          </cell>
          <cell r="AX176">
            <v>527</v>
          </cell>
          <cell r="BA176">
            <v>41</v>
          </cell>
          <cell r="BB176">
            <v>556</v>
          </cell>
          <cell r="BE176">
            <v>19.64</v>
          </cell>
          <cell r="BF176">
            <v>16.489999999999998</v>
          </cell>
          <cell r="BI176">
            <v>68</v>
          </cell>
          <cell r="BJ176">
            <v>73</v>
          </cell>
          <cell r="BM176">
            <v>8.8000000000000007</v>
          </cell>
          <cell r="BN176">
            <v>3.3</v>
          </cell>
          <cell r="BQ176">
            <v>2</v>
          </cell>
          <cell r="BR176">
            <v>2</v>
          </cell>
          <cell r="BS176">
            <v>0</v>
          </cell>
          <cell r="BT176">
            <v>0</v>
          </cell>
          <cell r="BU176">
            <v>0</v>
          </cell>
          <cell r="BV176">
            <v>0</v>
          </cell>
          <cell r="BW176">
            <v>2300</v>
          </cell>
          <cell r="BX176">
            <v>1000</v>
          </cell>
          <cell r="BY176">
            <v>200</v>
          </cell>
          <cell r="BZ176">
            <v>0</v>
          </cell>
          <cell r="CC176">
            <v>3.38</v>
          </cell>
          <cell r="CD176">
            <v>3</v>
          </cell>
          <cell r="CE176">
            <v>38</v>
          </cell>
          <cell r="CF176">
            <v>218</v>
          </cell>
          <cell r="CI176">
            <v>0</v>
          </cell>
          <cell r="CJ176">
            <v>0</v>
          </cell>
          <cell r="CK176">
            <v>0</v>
          </cell>
        </row>
        <row r="177">
          <cell r="J177">
            <v>20155100</v>
          </cell>
          <cell r="K177">
            <v>2</v>
          </cell>
          <cell r="L177">
            <v>54</v>
          </cell>
          <cell r="M177" t="str">
            <v>1.肝胆管结石、2.慢性乙型病毒性肝炎（复治）、3.胆囊切除术后、4.双肾囊肿、右侧声带息肉</v>
          </cell>
          <cell r="N177" t="str">
            <v>/</v>
          </cell>
          <cell r="O177">
            <v>156</v>
          </cell>
          <cell r="P177">
            <v>66</v>
          </cell>
          <cell r="Q177">
            <v>0</v>
          </cell>
          <cell r="R177">
            <v>0</v>
          </cell>
          <cell r="S177">
            <v>0</v>
          </cell>
          <cell r="T177">
            <v>0</v>
          </cell>
          <cell r="U177">
            <v>0</v>
          </cell>
          <cell r="V177">
            <v>1</v>
          </cell>
          <cell r="W177">
            <v>0</v>
          </cell>
          <cell r="X177">
            <v>0</v>
          </cell>
          <cell r="Y177">
            <v>162</v>
          </cell>
          <cell r="Z177">
            <v>128</v>
          </cell>
          <cell r="AA177">
            <v>0.48</v>
          </cell>
          <cell r="AB177">
            <v>0.39</v>
          </cell>
          <cell r="AC177">
            <v>122</v>
          </cell>
          <cell r="AD177">
            <v>114</v>
          </cell>
          <cell r="AE177">
            <v>89</v>
          </cell>
          <cell r="AF177">
            <v>76</v>
          </cell>
          <cell r="AG177">
            <v>26.8</v>
          </cell>
          <cell r="AH177">
            <v>25.6</v>
          </cell>
          <cell r="AK177">
            <v>0.92</v>
          </cell>
          <cell r="AL177">
            <v>1.5</v>
          </cell>
          <cell r="AO177">
            <v>19</v>
          </cell>
          <cell r="AP177">
            <v>18.600000000000001</v>
          </cell>
          <cell r="AQ177">
            <v>2.1</v>
          </cell>
          <cell r="AR177">
            <v>12.7</v>
          </cell>
          <cell r="AS177">
            <v>52.4</v>
          </cell>
          <cell r="AT177">
            <v>36.6</v>
          </cell>
          <cell r="AU177">
            <v>36.799999999999997</v>
          </cell>
          <cell r="AV177">
            <v>37.1</v>
          </cell>
          <cell r="AW177">
            <v>34</v>
          </cell>
          <cell r="AX177">
            <v>352</v>
          </cell>
          <cell r="AY177">
            <v>331</v>
          </cell>
          <cell r="AZ177">
            <v>219</v>
          </cell>
          <cell r="BA177">
            <v>27</v>
          </cell>
          <cell r="BB177">
            <v>335</v>
          </cell>
          <cell r="BC177">
            <v>29</v>
          </cell>
          <cell r="BD177">
            <v>98</v>
          </cell>
          <cell r="BE177">
            <v>89.7</v>
          </cell>
          <cell r="BF177">
            <v>78.42</v>
          </cell>
          <cell r="BG177">
            <v>8.4600000000000009</v>
          </cell>
          <cell r="BH177">
            <v>1.67</v>
          </cell>
          <cell r="BI177">
            <v>85</v>
          </cell>
          <cell r="BJ177">
            <v>95</v>
          </cell>
          <cell r="BK177">
            <v>93</v>
          </cell>
          <cell r="BL177">
            <v>73</v>
          </cell>
          <cell r="BM177">
            <v>5.2</v>
          </cell>
          <cell r="BN177">
            <v>6.1</v>
          </cell>
          <cell r="BO177">
            <v>5.3</v>
          </cell>
          <cell r="BP177">
            <v>3</v>
          </cell>
          <cell r="BQ177">
            <v>3</v>
          </cell>
          <cell r="BR177">
            <v>2</v>
          </cell>
          <cell r="BS177">
            <v>0</v>
          </cell>
          <cell r="BT177">
            <v>0</v>
          </cell>
          <cell r="BU177">
            <v>0</v>
          </cell>
          <cell r="BV177">
            <v>0</v>
          </cell>
          <cell r="BW177">
            <v>800</v>
          </cell>
          <cell r="BX177">
            <v>1000</v>
          </cell>
          <cell r="BZ177">
            <v>0</v>
          </cell>
          <cell r="CC177">
            <v>2.15</v>
          </cell>
          <cell r="CD177">
            <v>2</v>
          </cell>
          <cell r="CE177">
            <v>15</v>
          </cell>
          <cell r="CF177">
            <v>135</v>
          </cell>
          <cell r="CI177">
            <v>0</v>
          </cell>
          <cell r="CJ177">
            <v>0</v>
          </cell>
          <cell r="CK177">
            <v>0</v>
          </cell>
        </row>
        <row r="178">
          <cell r="J178">
            <v>17455538</v>
          </cell>
          <cell r="K178">
            <v>1</v>
          </cell>
          <cell r="L178">
            <v>64</v>
          </cell>
          <cell r="M178" t="str">
            <v>1.肝细胞癌 、2.左肝囊肿 、3.双肾囊肿 、4.窦性心动过缓、5.慢性乙型病毒性肝炎（复治）、6.肝功能不全、7.低蛋白血症。</v>
          </cell>
          <cell r="N178">
            <v>5</v>
          </cell>
          <cell r="O178">
            <v>160</v>
          </cell>
          <cell r="P178">
            <v>75</v>
          </cell>
          <cell r="Q178">
            <v>0</v>
          </cell>
          <cell r="R178">
            <v>0</v>
          </cell>
          <cell r="S178">
            <v>0</v>
          </cell>
          <cell r="T178">
            <v>0</v>
          </cell>
          <cell r="U178">
            <v>0</v>
          </cell>
          <cell r="V178">
            <v>1</v>
          </cell>
          <cell r="W178">
            <v>0</v>
          </cell>
          <cell r="X178">
            <v>0</v>
          </cell>
          <cell r="Y178">
            <v>13</v>
          </cell>
          <cell r="Z178">
            <v>125</v>
          </cell>
          <cell r="AA178">
            <v>0.44</v>
          </cell>
          <cell r="AB178">
            <v>0.43</v>
          </cell>
          <cell r="AC178">
            <v>82</v>
          </cell>
          <cell r="AD178">
            <v>85</v>
          </cell>
          <cell r="AG178">
            <v>35.9</v>
          </cell>
          <cell r="AH178">
            <v>36.200000000000003</v>
          </cell>
          <cell r="AK178">
            <v>1.1000000000000001</v>
          </cell>
          <cell r="AL178">
            <v>1.17</v>
          </cell>
          <cell r="AO178">
            <v>7.1</v>
          </cell>
          <cell r="AP178">
            <v>36.5</v>
          </cell>
          <cell r="AS178">
            <v>42.6</v>
          </cell>
          <cell r="AT178">
            <v>33.299999999999997</v>
          </cell>
          <cell r="AW178">
            <v>31</v>
          </cell>
          <cell r="AX178">
            <v>31</v>
          </cell>
          <cell r="BA178">
            <v>24</v>
          </cell>
          <cell r="BB178">
            <v>359</v>
          </cell>
          <cell r="BE178">
            <v>87.82</v>
          </cell>
          <cell r="BF178">
            <v>19.87</v>
          </cell>
          <cell r="BI178">
            <v>86</v>
          </cell>
          <cell r="BJ178">
            <v>58</v>
          </cell>
          <cell r="BM178">
            <v>9.4</v>
          </cell>
          <cell r="BN178">
            <v>3</v>
          </cell>
          <cell r="BQ178">
            <v>2</v>
          </cell>
          <cell r="BR178">
            <v>2</v>
          </cell>
          <cell r="BS178">
            <v>0</v>
          </cell>
          <cell r="BT178">
            <v>0</v>
          </cell>
          <cell r="BU178">
            <v>0</v>
          </cell>
          <cell r="BV178">
            <v>0</v>
          </cell>
          <cell r="BW178">
            <v>2200</v>
          </cell>
          <cell r="BX178">
            <v>1000</v>
          </cell>
          <cell r="BZ178">
            <v>0</v>
          </cell>
          <cell r="CC178">
            <v>2.5</v>
          </cell>
          <cell r="CD178">
            <v>2</v>
          </cell>
          <cell r="CE178">
            <v>50</v>
          </cell>
          <cell r="CF178">
            <v>170</v>
          </cell>
          <cell r="CI178">
            <v>0</v>
          </cell>
          <cell r="CJ178">
            <v>0</v>
          </cell>
          <cell r="CK178">
            <v>0</v>
          </cell>
        </row>
        <row r="179">
          <cell r="J179">
            <v>20769370</v>
          </cell>
          <cell r="K179">
            <v>1</v>
          </cell>
          <cell r="L179">
            <v>68</v>
          </cell>
          <cell r="M179" t="str">
            <v>1.肝癌术后复发 2.慢性乙肝 复治 3.肝硬化 4.高血压 5.糖尿病</v>
          </cell>
          <cell r="N179">
            <v>1</v>
          </cell>
          <cell r="O179">
            <v>167</v>
          </cell>
          <cell r="P179">
            <v>62</v>
          </cell>
          <cell r="Q179">
            <v>1</v>
          </cell>
          <cell r="R179">
            <v>1</v>
          </cell>
          <cell r="S179">
            <v>0</v>
          </cell>
          <cell r="T179">
            <v>0</v>
          </cell>
          <cell r="U179">
            <v>0</v>
          </cell>
          <cell r="V179">
            <v>1</v>
          </cell>
          <cell r="W179">
            <v>0</v>
          </cell>
          <cell r="X179">
            <v>1</v>
          </cell>
          <cell r="Y179">
            <v>147</v>
          </cell>
          <cell r="Z179">
            <v>122</v>
          </cell>
          <cell r="AA179">
            <v>0.44</v>
          </cell>
          <cell r="AB179">
            <v>0.38</v>
          </cell>
          <cell r="AC179">
            <v>11</v>
          </cell>
          <cell r="AD179">
            <v>82</v>
          </cell>
          <cell r="AF179">
            <v>94</v>
          </cell>
          <cell r="AG179">
            <v>26.1</v>
          </cell>
          <cell r="AH179">
            <v>28.6</v>
          </cell>
          <cell r="AK179">
            <v>0.99</v>
          </cell>
          <cell r="AL179">
            <v>1.31</v>
          </cell>
          <cell r="AO179">
            <v>19.5</v>
          </cell>
          <cell r="AP179">
            <v>43.6</v>
          </cell>
          <cell r="AR179">
            <v>44.1</v>
          </cell>
          <cell r="AS179">
            <v>46.7</v>
          </cell>
          <cell r="AT179">
            <v>36.6</v>
          </cell>
          <cell r="AV179">
            <v>3.6</v>
          </cell>
          <cell r="AW179">
            <v>29</v>
          </cell>
          <cell r="AX179">
            <v>92</v>
          </cell>
          <cell r="AZ179">
            <v>364</v>
          </cell>
          <cell r="BA179">
            <v>24</v>
          </cell>
          <cell r="BB179">
            <v>327</v>
          </cell>
          <cell r="BD179">
            <v>66</v>
          </cell>
          <cell r="BE179">
            <v>64.61</v>
          </cell>
          <cell r="BF179">
            <v>69.42</v>
          </cell>
          <cell r="BH179">
            <v>76.95</v>
          </cell>
          <cell r="BI179">
            <v>14</v>
          </cell>
          <cell r="BJ179">
            <v>98</v>
          </cell>
          <cell r="BL179">
            <v>9</v>
          </cell>
          <cell r="BM179">
            <v>5.8</v>
          </cell>
          <cell r="BN179">
            <v>7.5</v>
          </cell>
          <cell r="BP179">
            <v>3.2</v>
          </cell>
          <cell r="BQ179">
            <v>2</v>
          </cell>
          <cell r="BR179">
            <v>3</v>
          </cell>
          <cell r="BS179">
            <v>0</v>
          </cell>
          <cell r="BT179">
            <v>0</v>
          </cell>
          <cell r="BU179">
            <v>0</v>
          </cell>
          <cell r="BV179">
            <v>0</v>
          </cell>
          <cell r="BW179">
            <v>1700</v>
          </cell>
          <cell r="BX179">
            <v>1000</v>
          </cell>
          <cell r="BY179">
            <v>250</v>
          </cell>
          <cell r="BZ179">
            <v>0</v>
          </cell>
          <cell r="CC179">
            <v>3.5</v>
          </cell>
          <cell r="CD179">
            <v>3</v>
          </cell>
          <cell r="CE179">
            <v>50</v>
          </cell>
          <cell r="CF179">
            <v>230</v>
          </cell>
          <cell r="CI179">
            <v>0</v>
          </cell>
          <cell r="CJ179">
            <v>0</v>
          </cell>
          <cell r="CK179">
            <v>0</v>
          </cell>
        </row>
        <row r="180">
          <cell r="J180">
            <v>19873347</v>
          </cell>
          <cell r="K180">
            <v>1</v>
          </cell>
          <cell r="L180">
            <v>32</v>
          </cell>
          <cell r="M180" t="str">
            <v>1、肝细胞癌（中国肝癌分期 Ia）；2、乙型病毒性肝炎（复治）；3肝功能不全</v>
          </cell>
          <cell r="N180">
            <v>3</v>
          </cell>
          <cell r="O180">
            <v>168</v>
          </cell>
          <cell r="P180">
            <v>65</v>
          </cell>
          <cell r="Q180">
            <v>0</v>
          </cell>
          <cell r="R180">
            <v>0</v>
          </cell>
          <cell r="S180">
            <v>0</v>
          </cell>
          <cell r="T180">
            <v>0</v>
          </cell>
          <cell r="U180">
            <v>0</v>
          </cell>
          <cell r="V180">
            <v>1</v>
          </cell>
          <cell r="W180">
            <v>0</v>
          </cell>
          <cell r="X180">
            <v>0</v>
          </cell>
          <cell r="Y180">
            <v>13</v>
          </cell>
          <cell r="Z180">
            <v>11</v>
          </cell>
          <cell r="AA180">
            <v>0.39</v>
          </cell>
          <cell r="AB180">
            <v>0.31</v>
          </cell>
          <cell r="AC180">
            <v>261</v>
          </cell>
          <cell r="AD180">
            <v>23</v>
          </cell>
          <cell r="AG180">
            <v>31</v>
          </cell>
          <cell r="AH180">
            <v>3.9</v>
          </cell>
          <cell r="AK180">
            <v>0.9</v>
          </cell>
          <cell r="AL180">
            <v>1.7</v>
          </cell>
          <cell r="AO180">
            <v>1.5</v>
          </cell>
          <cell r="AP180">
            <v>9.8000000000000007</v>
          </cell>
          <cell r="AS180">
            <v>45.4</v>
          </cell>
          <cell r="AT180">
            <v>3.8</v>
          </cell>
          <cell r="AW180">
            <v>6</v>
          </cell>
          <cell r="AX180">
            <v>26</v>
          </cell>
          <cell r="BA180">
            <v>51</v>
          </cell>
          <cell r="BB180">
            <v>278</v>
          </cell>
          <cell r="BE180">
            <v>125.2</v>
          </cell>
          <cell r="BF180">
            <v>125.91</v>
          </cell>
          <cell r="BI180">
            <v>47</v>
          </cell>
          <cell r="BJ180">
            <v>46</v>
          </cell>
          <cell r="BM180">
            <v>3.6</v>
          </cell>
          <cell r="BN180">
            <v>1.6</v>
          </cell>
          <cell r="BQ180">
            <v>2</v>
          </cell>
          <cell r="BR180">
            <v>2</v>
          </cell>
          <cell r="BS180">
            <v>0</v>
          </cell>
          <cell r="BT180">
            <v>0</v>
          </cell>
          <cell r="BU180">
            <v>0</v>
          </cell>
          <cell r="BV180">
            <v>0</v>
          </cell>
          <cell r="BW180">
            <v>1700</v>
          </cell>
          <cell r="BX180">
            <v>0</v>
          </cell>
          <cell r="BY180">
            <v>300</v>
          </cell>
          <cell r="BZ180">
            <v>0</v>
          </cell>
          <cell r="CC180">
            <v>3.13</v>
          </cell>
          <cell r="CD180">
            <v>3</v>
          </cell>
          <cell r="CE180">
            <v>13</v>
          </cell>
          <cell r="CF180">
            <v>193</v>
          </cell>
          <cell r="CI180">
            <v>0</v>
          </cell>
          <cell r="CJ180">
            <v>0</v>
          </cell>
          <cell r="CK180">
            <v>0</v>
          </cell>
        </row>
        <row r="181">
          <cell r="J181">
            <v>32817664</v>
          </cell>
          <cell r="K181">
            <v>1</v>
          </cell>
          <cell r="L181">
            <v>59</v>
          </cell>
          <cell r="M181" t="str">
            <v>1.肝细胞癌术后 2.慢性乙型病毒性肝炎（复治） 3.乙肝后肝硬化 4.肝脏囊肿</v>
          </cell>
          <cell r="N181">
            <v>4.4000000000000004</v>
          </cell>
          <cell r="O181">
            <v>160</v>
          </cell>
          <cell r="P181">
            <v>57</v>
          </cell>
          <cell r="Q181">
            <v>0</v>
          </cell>
          <cell r="R181">
            <v>0</v>
          </cell>
          <cell r="S181">
            <v>0</v>
          </cell>
          <cell r="T181">
            <v>0</v>
          </cell>
          <cell r="U181">
            <v>0</v>
          </cell>
          <cell r="V181">
            <v>1</v>
          </cell>
          <cell r="W181">
            <v>0</v>
          </cell>
          <cell r="X181">
            <v>1</v>
          </cell>
          <cell r="Y181">
            <v>12</v>
          </cell>
          <cell r="Z181">
            <v>116</v>
          </cell>
          <cell r="AA181">
            <v>0.38</v>
          </cell>
          <cell r="AB181">
            <v>0.37</v>
          </cell>
          <cell r="AC181">
            <v>27</v>
          </cell>
          <cell r="AD181">
            <v>163</v>
          </cell>
          <cell r="AF181">
            <v>116</v>
          </cell>
          <cell r="AG181">
            <v>25</v>
          </cell>
          <cell r="AK181">
            <v>0.9</v>
          </cell>
          <cell r="AO181">
            <v>16.100000000000001</v>
          </cell>
          <cell r="AP181">
            <v>31.9</v>
          </cell>
          <cell r="AR181">
            <v>3</v>
          </cell>
          <cell r="AS181">
            <v>42.5</v>
          </cell>
          <cell r="AT181">
            <v>32.9</v>
          </cell>
          <cell r="AV181">
            <v>31.5</v>
          </cell>
          <cell r="AW181">
            <v>14</v>
          </cell>
          <cell r="AX181">
            <v>112</v>
          </cell>
          <cell r="AZ181">
            <v>19</v>
          </cell>
          <cell r="BA181">
            <v>16</v>
          </cell>
          <cell r="BB181">
            <v>112</v>
          </cell>
          <cell r="BD181">
            <v>17</v>
          </cell>
          <cell r="BE181">
            <v>13.45</v>
          </cell>
          <cell r="BF181">
            <v>113.39</v>
          </cell>
          <cell r="BH181">
            <v>116.55</v>
          </cell>
          <cell r="BI181">
            <v>63</v>
          </cell>
          <cell r="BJ181">
            <v>5</v>
          </cell>
          <cell r="BL181">
            <v>46</v>
          </cell>
          <cell r="BM181">
            <v>5.5</v>
          </cell>
          <cell r="BN181">
            <v>1.8</v>
          </cell>
          <cell r="BP181">
            <v>3.1</v>
          </cell>
          <cell r="BQ181">
            <v>2</v>
          </cell>
          <cell r="BR181">
            <v>2</v>
          </cell>
          <cell r="BS181">
            <v>0</v>
          </cell>
          <cell r="BT181">
            <v>0</v>
          </cell>
          <cell r="BU181">
            <v>0</v>
          </cell>
          <cell r="BV181">
            <v>0</v>
          </cell>
          <cell r="BW181">
            <v>1050</v>
          </cell>
          <cell r="BX181">
            <v>1000</v>
          </cell>
          <cell r="BY181">
            <v>500</v>
          </cell>
          <cell r="BZ181">
            <v>0</v>
          </cell>
          <cell r="CC181">
            <v>2.33</v>
          </cell>
          <cell r="CD181">
            <v>2</v>
          </cell>
          <cell r="CE181">
            <v>33</v>
          </cell>
          <cell r="CF181">
            <v>153</v>
          </cell>
          <cell r="CI181">
            <v>0</v>
          </cell>
          <cell r="CJ181">
            <v>0</v>
          </cell>
          <cell r="CK181">
            <v>0</v>
          </cell>
        </row>
        <row r="182">
          <cell r="J182">
            <v>3961172</v>
          </cell>
          <cell r="K182">
            <v>1</v>
          </cell>
          <cell r="L182">
            <v>73</v>
          </cell>
          <cell r="M182" t="str">
            <v>1、左肝细胞癌（中国肝癌分期 Ia）；2、乙型病毒性肝炎（复治）；3、慢性阻塞性肺疾病；4、血小板减少</v>
          </cell>
          <cell r="N182">
            <v>1.4</v>
          </cell>
          <cell r="O182">
            <v>162</v>
          </cell>
          <cell r="P182">
            <v>55</v>
          </cell>
          <cell r="Q182">
            <v>0</v>
          </cell>
          <cell r="R182">
            <v>0</v>
          </cell>
          <cell r="S182">
            <v>1</v>
          </cell>
          <cell r="T182">
            <v>0</v>
          </cell>
          <cell r="U182">
            <v>0</v>
          </cell>
          <cell r="V182">
            <v>1</v>
          </cell>
          <cell r="W182">
            <v>0</v>
          </cell>
          <cell r="X182">
            <v>0</v>
          </cell>
          <cell r="Y182">
            <v>19</v>
          </cell>
          <cell r="Z182">
            <v>97</v>
          </cell>
          <cell r="AA182">
            <v>0.33</v>
          </cell>
          <cell r="AB182">
            <v>0.31</v>
          </cell>
          <cell r="AC182">
            <v>13</v>
          </cell>
          <cell r="AD182">
            <v>147</v>
          </cell>
          <cell r="AF182">
            <v>133</v>
          </cell>
          <cell r="AG182">
            <v>27.5</v>
          </cell>
          <cell r="AH182">
            <v>27.6</v>
          </cell>
          <cell r="AJ182">
            <v>29.8</v>
          </cell>
          <cell r="AK182">
            <v>0.97</v>
          </cell>
          <cell r="AL182">
            <v>1.9</v>
          </cell>
          <cell r="AN182">
            <v>1.1200000000000001</v>
          </cell>
          <cell r="AO182">
            <v>1.4</v>
          </cell>
          <cell r="AP182">
            <v>9.9</v>
          </cell>
          <cell r="AR182">
            <v>19.5</v>
          </cell>
          <cell r="AS182">
            <v>35</v>
          </cell>
          <cell r="AT182">
            <v>24.6</v>
          </cell>
          <cell r="AV182">
            <v>32.6</v>
          </cell>
          <cell r="AW182">
            <v>19</v>
          </cell>
          <cell r="AX182">
            <v>4</v>
          </cell>
          <cell r="AZ182">
            <v>33</v>
          </cell>
          <cell r="BA182">
            <v>27</v>
          </cell>
          <cell r="BB182">
            <v>58</v>
          </cell>
          <cell r="BD182">
            <v>34</v>
          </cell>
          <cell r="BE182">
            <v>85.4</v>
          </cell>
          <cell r="BF182">
            <v>85.4</v>
          </cell>
          <cell r="BH182">
            <v>99.13</v>
          </cell>
          <cell r="BI182">
            <v>87</v>
          </cell>
          <cell r="BJ182">
            <v>87</v>
          </cell>
          <cell r="BL182">
            <v>72</v>
          </cell>
          <cell r="BM182">
            <v>6.4</v>
          </cell>
          <cell r="BN182">
            <v>5.2</v>
          </cell>
          <cell r="BP182">
            <v>3.1</v>
          </cell>
          <cell r="BQ182">
            <v>2</v>
          </cell>
          <cell r="BR182">
            <v>2</v>
          </cell>
          <cell r="BS182">
            <v>0</v>
          </cell>
          <cell r="BT182">
            <v>0</v>
          </cell>
          <cell r="BU182">
            <v>0</v>
          </cell>
          <cell r="BV182">
            <v>0</v>
          </cell>
          <cell r="BW182">
            <v>600</v>
          </cell>
          <cell r="BX182">
            <v>100</v>
          </cell>
          <cell r="BY182">
            <v>250</v>
          </cell>
          <cell r="BZ182">
            <v>0</v>
          </cell>
          <cell r="CC182">
            <v>1.8</v>
          </cell>
          <cell r="CD182">
            <v>1</v>
          </cell>
          <cell r="CE182">
            <v>8</v>
          </cell>
          <cell r="CF182">
            <v>68</v>
          </cell>
          <cell r="CI182">
            <v>0</v>
          </cell>
          <cell r="CJ182">
            <v>0</v>
          </cell>
          <cell r="CK182">
            <v>0</v>
          </cell>
        </row>
        <row r="183">
          <cell r="J183">
            <v>1439686</v>
          </cell>
          <cell r="K183">
            <v>2</v>
          </cell>
          <cell r="L183">
            <v>52</v>
          </cell>
          <cell r="M183" t="str">
            <v>1.右肝占位：肝细胞癌（中国肝癌分期 Ia期） 、2.乙肝后肝硬化 、3.慢性乙型病毒性肝炎（复治） 、4.脾大</v>
          </cell>
          <cell r="N183">
            <v>2</v>
          </cell>
          <cell r="O183">
            <v>150</v>
          </cell>
          <cell r="P183">
            <v>54</v>
          </cell>
          <cell r="Q183">
            <v>0</v>
          </cell>
          <cell r="R183">
            <v>0</v>
          </cell>
          <cell r="S183">
            <v>0</v>
          </cell>
          <cell r="T183">
            <v>0</v>
          </cell>
          <cell r="U183">
            <v>0</v>
          </cell>
          <cell r="V183">
            <v>1</v>
          </cell>
          <cell r="W183">
            <v>0</v>
          </cell>
          <cell r="X183">
            <v>1</v>
          </cell>
          <cell r="Y183">
            <v>143</v>
          </cell>
          <cell r="Z183">
            <v>135</v>
          </cell>
          <cell r="AA183">
            <v>0.43</v>
          </cell>
          <cell r="AB183">
            <v>0.41</v>
          </cell>
          <cell r="AC183">
            <v>18</v>
          </cell>
          <cell r="AD183">
            <v>161</v>
          </cell>
          <cell r="AF183">
            <v>97</v>
          </cell>
          <cell r="AG183">
            <v>31</v>
          </cell>
          <cell r="AH183">
            <v>28.8</v>
          </cell>
          <cell r="AJ183">
            <v>39.700000000000003</v>
          </cell>
          <cell r="AK183">
            <v>1.6</v>
          </cell>
          <cell r="AL183">
            <v>1.1299999999999999</v>
          </cell>
          <cell r="AN183">
            <v>1.3</v>
          </cell>
          <cell r="AO183">
            <v>29.5</v>
          </cell>
          <cell r="AP183">
            <v>27.7</v>
          </cell>
          <cell r="AR183">
            <v>39.4</v>
          </cell>
          <cell r="AS183">
            <v>4.0999999999999996</v>
          </cell>
          <cell r="AT183">
            <v>27.9</v>
          </cell>
          <cell r="AV183">
            <v>3.6</v>
          </cell>
          <cell r="AW183">
            <v>168</v>
          </cell>
          <cell r="AX183">
            <v>22</v>
          </cell>
          <cell r="AZ183">
            <v>16</v>
          </cell>
          <cell r="BA183">
            <v>11</v>
          </cell>
          <cell r="BB183">
            <v>171</v>
          </cell>
          <cell r="BD183">
            <v>45</v>
          </cell>
          <cell r="BE183">
            <v>72.34</v>
          </cell>
          <cell r="BF183">
            <v>75.3</v>
          </cell>
          <cell r="BH183">
            <v>9.36</v>
          </cell>
          <cell r="BI183">
            <v>92</v>
          </cell>
          <cell r="BJ183">
            <v>89</v>
          </cell>
          <cell r="BL183">
            <v>71</v>
          </cell>
          <cell r="BM183">
            <v>4.5</v>
          </cell>
          <cell r="BN183">
            <v>5.3</v>
          </cell>
          <cell r="BP183">
            <v>4.4000000000000004</v>
          </cell>
          <cell r="BQ183">
            <v>2</v>
          </cell>
          <cell r="BR183">
            <v>3</v>
          </cell>
          <cell r="BS183">
            <v>0</v>
          </cell>
          <cell r="BT183">
            <v>0</v>
          </cell>
          <cell r="BU183">
            <v>0</v>
          </cell>
          <cell r="BV183">
            <v>0</v>
          </cell>
          <cell r="BW183">
            <v>1600</v>
          </cell>
          <cell r="BX183">
            <v>1000</v>
          </cell>
          <cell r="BY183">
            <v>150</v>
          </cell>
          <cell r="BZ183">
            <v>0</v>
          </cell>
          <cell r="CC183">
            <v>2.27</v>
          </cell>
          <cell r="CD183">
            <v>2</v>
          </cell>
          <cell r="CE183">
            <v>27</v>
          </cell>
          <cell r="CF183">
            <v>147</v>
          </cell>
          <cell r="CI183">
            <v>0</v>
          </cell>
          <cell r="CJ183">
            <v>0</v>
          </cell>
          <cell r="CK183">
            <v>0</v>
          </cell>
        </row>
        <row r="184">
          <cell r="J184">
            <v>16975680</v>
          </cell>
          <cell r="K184">
            <v>1</v>
          </cell>
          <cell r="L184">
            <v>63</v>
          </cell>
          <cell r="M184" t="str">
            <v>1.直肠溃疡型中分化腺癌术后（pT4aN1M0）化疗后肝转移术后（IV期）2.化疗后骨髓移植(II度白细胞、中性粒细胞减少)</v>
          </cell>
          <cell r="N184">
            <v>8</v>
          </cell>
          <cell r="O184">
            <v>160</v>
          </cell>
          <cell r="P184">
            <v>54</v>
          </cell>
          <cell r="Q184">
            <v>0</v>
          </cell>
          <cell r="R184">
            <v>0</v>
          </cell>
          <cell r="S184">
            <v>0</v>
          </cell>
          <cell r="T184">
            <v>0</v>
          </cell>
          <cell r="U184">
            <v>0</v>
          </cell>
          <cell r="V184">
            <v>0</v>
          </cell>
          <cell r="W184">
            <v>0</v>
          </cell>
          <cell r="X184">
            <v>0</v>
          </cell>
          <cell r="Y184">
            <v>139</v>
          </cell>
          <cell r="Z184">
            <v>117</v>
          </cell>
          <cell r="AA184">
            <v>0.42</v>
          </cell>
          <cell r="AB184">
            <v>0.36</v>
          </cell>
          <cell r="AC184">
            <v>261</v>
          </cell>
          <cell r="AD184">
            <v>2448</v>
          </cell>
          <cell r="AE184">
            <v>29</v>
          </cell>
          <cell r="AF184">
            <v>154</v>
          </cell>
          <cell r="AG184">
            <v>33.9</v>
          </cell>
          <cell r="AH184">
            <v>35.6</v>
          </cell>
          <cell r="AI184">
            <v>35.6</v>
          </cell>
          <cell r="AJ184">
            <v>34.700000000000003</v>
          </cell>
          <cell r="AK184">
            <v>1.29</v>
          </cell>
          <cell r="AL184">
            <v>1.45</v>
          </cell>
          <cell r="AM184">
            <v>1.73</v>
          </cell>
          <cell r="AN184">
            <v>1.25</v>
          </cell>
          <cell r="AO184">
            <v>18.7</v>
          </cell>
          <cell r="AP184">
            <v>15.7</v>
          </cell>
          <cell r="AQ184">
            <v>12.4</v>
          </cell>
          <cell r="AR184">
            <v>78.900000000000006</v>
          </cell>
          <cell r="AS184">
            <v>36</v>
          </cell>
          <cell r="AT184">
            <v>25.4</v>
          </cell>
          <cell r="AU184">
            <v>34.1</v>
          </cell>
          <cell r="AV184">
            <v>31.8</v>
          </cell>
          <cell r="AW184">
            <v>34</v>
          </cell>
          <cell r="AX184">
            <v>388</v>
          </cell>
          <cell r="AY184">
            <v>381</v>
          </cell>
          <cell r="AZ184">
            <v>344</v>
          </cell>
          <cell r="BA184">
            <v>268</v>
          </cell>
          <cell r="BB184">
            <v>447</v>
          </cell>
          <cell r="BC184">
            <v>429</v>
          </cell>
          <cell r="BD184">
            <v>358</v>
          </cell>
          <cell r="BE184">
            <v>17.66</v>
          </cell>
          <cell r="BF184">
            <v>19.87</v>
          </cell>
          <cell r="BG184">
            <v>92.32</v>
          </cell>
          <cell r="BH184">
            <v>112.26</v>
          </cell>
          <cell r="BI184">
            <v>62</v>
          </cell>
          <cell r="BJ184">
            <v>59</v>
          </cell>
          <cell r="BK184">
            <v>83</v>
          </cell>
          <cell r="BL184">
            <v>79</v>
          </cell>
          <cell r="BM184">
            <v>4.5</v>
          </cell>
          <cell r="BN184">
            <v>4.5</v>
          </cell>
          <cell r="BO184">
            <v>6.1</v>
          </cell>
          <cell r="BP184">
            <v>6.5</v>
          </cell>
          <cell r="BQ184">
            <v>2</v>
          </cell>
          <cell r="BR184">
            <v>3</v>
          </cell>
          <cell r="BS184">
            <v>0</v>
          </cell>
          <cell r="BT184">
            <v>0</v>
          </cell>
          <cell r="BU184">
            <v>0</v>
          </cell>
          <cell r="BV184">
            <v>0</v>
          </cell>
          <cell r="BW184">
            <v>2200</v>
          </cell>
          <cell r="BX184">
            <v>1000</v>
          </cell>
          <cell r="BZ184">
            <v>0</v>
          </cell>
          <cell r="CC184">
            <v>3.1</v>
          </cell>
          <cell r="CD184">
            <v>3</v>
          </cell>
          <cell r="CE184">
            <v>10</v>
          </cell>
          <cell r="CF184">
            <v>190</v>
          </cell>
          <cell r="CI184">
            <v>0</v>
          </cell>
          <cell r="CJ184">
            <v>0</v>
          </cell>
          <cell r="CK184">
            <v>0</v>
          </cell>
        </row>
        <row r="185">
          <cell r="J185">
            <v>3697642</v>
          </cell>
          <cell r="K185">
            <v>2</v>
          </cell>
          <cell r="L185">
            <v>52</v>
          </cell>
          <cell r="M185" t="str">
            <v>1.肝内胆管结石伴胆管炎 、2.胆总管结石</v>
          </cell>
          <cell r="N185" t="str">
            <v>/</v>
          </cell>
          <cell r="O185">
            <v>152</v>
          </cell>
          <cell r="P185">
            <v>61.5</v>
          </cell>
          <cell r="Q185">
            <v>0</v>
          </cell>
          <cell r="R185">
            <v>0</v>
          </cell>
          <cell r="S185">
            <v>0</v>
          </cell>
          <cell r="T185">
            <v>0</v>
          </cell>
          <cell r="U185">
            <v>0</v>
          </cell>
          <cell r="V185">
            <v>0</v>
          </cell>
          <cell r="W185">
            <v>0</v>
          </cell>
          <cell r="X185">
            <v>0</v>
          </cell>
          <cell r="Y185">
            <v>147</v>
          </cell>
          <cell r="Z185">
            <v>123</v>
          </cell>
          <cell r="AA185">
            <v>0.44</v>
          </cell>
          <cell r="AB185">
            <v>0.37</v>
          </cell>
          <cell r="AC185">
            <v>322</v>
          </cell>
          <cell r="AD185">
            <v>254</v>
          </cell>
          <cell r="AG185">
            <v>26.8</v>
          </cell>
          <cell r="AH185">
            <v>24.4</v>
          </cell>
          <cell r="AK185">
            <v>0.96</v>
          </cell>
          <cell r="AL185">
            <v>1.8</v>
          </cell>
          <cell r="AO185">
            <v>14.3</v>
          </cell>
          <cell r="AP185">
            <v>24.6</v>
          </cell>
          <cell r="AS185">
            <v>45.2</v>
          </cell>
          <cell r="AT185">
            <v>39.299999999999997</v>
          </cell>
          <cell r="AW185">
            <v>48</v>
          </cell>
          <cell r="AX185">
            <v>193</v>
          </cell>
          <cell r="BA185">
            <v>27</v>
          </cell>
          <cell r="BB185">
            <v>15</v>
          </cell>
          <cell r="BE185">
            <v>12.4</v>
          </cell>
          <cell r="BF185">
            <v>17.899999999999999</v>
          </cell>
          <cell r="BI185">
            <v>44</v>
          </cell>
          <cell r="BJ185">
            <v>38</v>
          </cell>
          <cell r="BM185">
            <v>5.3</v>
          </cell>
          <cell r="BN185">
            <v>3.3</v>
          </cell>
          <cell r="BQ185">
            <v>2</v>
          </cell>
          <cell r="BR185">
            <v>2</v>
          </cell>
          <cell r="BS185">
            <v>0</v>
          </cell>
          <cell r="BT185">
            <v>0</v>
          </cell>
          <cell r="BU185">
            <v>0</v>
          </cell>
          <cell r="BV185">
            <v>0</v>
          </cell>
          <cell r="BW185">
            <v>1400</v>
          </cell>
          <cell r="BX185">
            <v>500</v>
          </cell>
          <cell r="BY185">
            <v>200</v>
          </cell>
          <cell r="BZ185">
            <v>0</v>
          </cell>
          <cell r="CC185">
            <v>2.5</v>
          </cell>
          <cell r="CD185">
            <v>2</v>
          </cell>
          <cell r="CE185">
            <v>50</v>
          </cell>
          <cell r="CF185">
            <v>170</v>
          </cell>
          <cell r="CI185">
            <v>0</v>
          </cell>
          <cell r="CJ185">
            <v>0</v>
          </cell>
          <cell r="CK185">
            <v>0</v>
          </cell>
        </row>
        <row r="186">
          <cell r="J186">
            <v>32810678</v>
          </cell>
          <cell r="K186">
            <v>2</v>
          </cell>
          <cell r="L186">
            <v>75</v>
          </cell>
          <cell r="M186" t="str">
            <v>1.左肝胆管扩张伴左肝外叶萎缩 、2.双肺间质性炎症 、3.高血压病,</v>
          </cell>
          <cell r="N186" t="str">
            <v>/</v>
          </cell>
          <cell r="O186">
            <v>153</v>
          </cell>
          <cell r="P186">
            <v>52</v>
          </cell>
          <cell r="Q186">
            <v>1</v>
          </cell>
          <cell r="R186">
            <v>0</v>
          </cell>
          <cell r="S186">
            <v>0</v>
          </cell>
          <cell r="T186">
            <v>0</v>
          </cell>
          <cell r="U186">
            <v>0</v>
          </cell>
          <cell r="V186">
            <v>1</v>
          </cell>
          <cell r="W186">
            <v>0</v>
          </cell>
          <cell r="X186">
            <v>0</v>
          </cell>
          <cell r="Y186">
            <v>139</v>
          </cell>
          <cell r="Z186">
            <v>114</v>
          </cell>
          <cell r="AA186">
            <v>0.42</v>
          </cell>
          <cell r="AB186">
            <v>0.35</v>
          </cell>
          <cell r="AC186">
            <v>372</v>
          </cell>
          <cell r="AD186">
            <v>36</v>
          </cell>
          <cell r="AE186">
            <v>25</v>
          </cell>
          <cell r="AG186">
            <v>31.6</v>
          </cell>
          <cell r="AH186">
            <v>28.4</v>
          </cell>
          <cell r="AI186">
            <v>36.9</v>
          </cell>
          <cell r="AK186">
            <v>1.5</v>
          </cell>
          <cell r="AL186">
            <v>1.36</v>
          </cell>
          <cell r="AM186">
            <v>1.33</v>
          </cell>
          <cell r="AO186">
            <v>9.4</v>
          </cell>
          <cell r="AP186">
            <v>12.7</v>
          </cell>
          <cell r="AQ186">
            <v>17</v>
          </cell>
          <cell r="AS186">
            <v>44</v>
          </cell>
          <cell r="AT186">
            <v>28.6</v>
          </cell>
          <cell r="AU186">
            <v>35.9</v>
          </cell>
          <cell r="AW186">
            <v>16</v>
          </cell>
          <cell r="AX186">
            <v>2346</v>
          </cell>
          <cell r="AY186">
            <v>1563</v>
          </cell>
          <cell r="BA186">
            <v>2</v>
          </cell>
          <cell r="BB186">
            <v>2813</v>
          </cell>
          <cell r="BC186">
            <v>179</v>
          </cell>
          <cell r="BE186">
            <v>117.33</v>
          </cell>
          <cell r="BF186">
            <v>114.14</v>
          </cell>
          <cell r="BG186">
            <v>135.19999999999999</v>
          </cell>
          <cell r="BI186">
            <v>72</v>
          </cell>
          <cell r="BJ186">
            <v>77</v>
          </cell>
          <cell r="BK186">
            <v>51</v>
          </cell>
          <cell r="BM186">
            <v>5.9</v>
          </cell>
          <cell r="BN186">
            <v>3.1</v>
          </cell>
          <cell r="BO186">
            <v>3.7</v>
          </cell>
          <cell r="BQ186">
            <v>2</v>
          </cell>
          <cell r="BR186">
            <v>2</v>
          </cell>
          <cell r="BS186">
            <v>0</v>
          </cell>
          <cell r="BT186">
            <v>0</v>
          </cell>
          <cell r="BU186">
            <v>0</v>
          </cell>
          <cell r="BV186">
            <v>0</v>
          </cell>
          <cell r="BW186">
            <v>900</v>
          </cell>
          <cell r="BX186">
            <v>1000</v>
          </cell>
          <cell r="BY186">
            <v>2000</v>
          </cell>
          <cell r="BZ186">
            <v>0</v>
          </cell>
          <cell r="CC186">
            <v>2.4</v>
          </cell>
          <cell r="CD186">
            <v>2</v>
          </cell>
          <cell r="CE186">
            <v>40</v>
          </cell>
          <cell r="CF186">
            <v>160</v>
          </cell>
          <cell r="CI186">
            <v>0</v>
          </cell>
          <cell r="CJ186">
            <v>0</v>
          </cell>
          <cell r="CK186">
            <v>0</v>
          </cell>
        </row>
        <row r="187">
          <cell r="J187">
            <v>32498820</v>
          </cell>
          <cell r="K187">
            <v>1</v>
          </cell>
          <cell r="L187">
            <v>41</v>
          </cell>
          <cell r="M187" t="str">
            <v>1.肝细胞癌(中国肝癌分期 IIIa，BCLC分期C期)；2.慢性乙型病毒性肝炎（复治）</v>
          </cell>
          <cell r="N187" t="str">
            <v>/</v>
          </cell>
          <cell r="O187">
            <v>164</v>
          </cell>
          <cell r="P187">
            <v>50</v>
          </cell>
          <cell r="Q187">
            <v>0</v>
          </cell>
          <cell r="R187">
            <v>0</v>
          </cell>
          <cell r="S187">
            <v>0</v>
          </cell>
          <cell r="T187">
            <v>0</v>
          </cell>
          <cell r="U187">
            <v>0</v>
          </cell>
          <cell r="V187">
            <v>1</v>
          </cell>
          <cell r="W187">
            <v>0</v>
          </cell>
          <cell r="X187">
            <v>0</v>
          </cell>
          <cell r="Y187">
            <v>88</v>
          </cell>
          <cell r="Z187">
            <v>79</v>
          </cell>
          <cell r="AA187">
            <v>0.28999999999999998</v>
          </cell>
          <cell r="AB187">
            <v>0.26</v>
          </cell>
          <cell r="AC187">
            <v>19</v>
          </cell>
          <cell r="AD187">
            <v>139</v>
          </cell>
          <cell r="AE187">
            <v>114</v>
          </cell>
          <cell r="AF187">
            <v>11</v>
          </cell>
          <cell r="AG187">
            <v>26.8</v>
          </cell>
          <cell r="AH187">
            <v>27.2</v>
          </cell>
          <cell r="AO187">
            <v>12.2</v>
          </cell>
          <cell r="AP187">
            <v>18.899999999999999</v>
          </cell>
          <cell r="AQ187">
            <v>17.100000000000001</v>
          </cell>
          <cell r="AR187">
            <v>18</v>
          </cell>
          <cell r="AS187">
            <v>44.6</v>
          </cell>
          <cell r="AT187">
            <v>35.299999999999997</v>
          </cell>
          <cell r="AU187">
            <v>29.5</v>
          </cell>
          <cell r="AV187">
            <v>31.4</v>
          </cell>
          <cell r="AW187">
            <v>6</v>
          </cell>
          <cell r="AX187">
            <v>76</v>
          </cell>
          <cell r="AY187">
            <v>63</v>
          </cell>
          <cell r="AZ187">
            <v>36</v>
          </cell>
          <cell r="BA187">
            <v>18</v>
          </cell>
          <cell r="BB187">
            <v>15</v>
          </cell>
          <cell r="BC187">
            <v>88</v>
          </cell>
          <cell r="BD187">
            <v>35</v>
          </cell>
          <cell r="BE187">
            <v>14.19</v>
          </cell>
          <cell r="BF187">
            <v>16.38</v>
          </cell>
          <cell r="BG187">
            <v>15.63</v>
          </cell>
          <cell r="BH187">
            <v>19.61</v>
          </cell>
          <cell r="BI187">
            <v>49</v>
          </cell>
          <cell r="BJ187">
            <v>46</v>
          </cell>
          <cell r="BK187">
            <v>47</v>
          </cell>
          <cell r="BL187">
            <v>42</v>
          </cell>
          <cell r="BM187">
            <v>2.4</v>
          </cell>
          <cell r="BN187">
            <v>4</v>
          </cell>
          <cell r="BO187">
            <v>2.1</v>
          </cell>
          <cell r="BP187">
            <v>1.7</v>
          </cell>
          <cell r="BQ187">
            <v>2</v>
          </cell>
          <cell r="BR187">
            <v>2</v>
          </cell>
          <cell r="BS187">
            <v>0</v>
          </cell>
          <cell r="BT187">
            <v>0</v>
          </cell>
          <cell r="BU187">
            <v>0</v>
          </cell>
          <cell r="BV187">
            <v>0</v>
          </cell>
          <cell r="BW187">
            <v>1700</v>
          </cell>
          <cell r="BX187">
            <v>500</v>
          </cell>
          <cell r="BZ187">
            <v>0</v>
          </cell>
          <cell r="CC187">
            <v>3.35</v>
          </cell>
          <cell r="CD187">
            <v>3</v>
          </cell>
          <cell r="CE187">
            <v>3</v>
          </cell>
          <cell r="CF187">
            <v>183</v>
          </cell>
          <cell r="CI187">
            <v>0</v>
          </cell>
          <cell r="CJ187">
            <v>0</v>
          </cell>
          <cell r="CK187">
            <v>0</v>
          </cell>
        </row>
        <row r="188">
          <cell r="J188">
            <v>628656</v>
          </cell>
          <cell r="K188">
            <v>2</v>
          </cell>
          <cell r="L188">
            <v>43</v>
          </cell>
          <cell r="M188" t="str">
            <v>1、肝细胞癌（中国肝癌分期Ia期） 2、慢性乙型病毒性肝炎（复治）</v>
          </cell>
          <cell r="N188">
            <v>2</v>
          </cell>
          <cell r="O188">
            <v>158</v>
          </cell>
          <cell r="P188">
            <v>55</v>
          </cell>
          <cell r="Q188">
            <v>0</v>
          </cell>
          <cell r="R188">
            <v>0</v>
          </cell>
          <cell r="S188">
            <v>0</v>
          </cell>
          <cell r="T188">
            <v>0</v>
          </cell>
          <cell r="U188">
            <v>0</v>
          </cell>
          <cell r="V188">
            <v>1</v>
          </cell>
          <cell r="W188">
            <v>0</v>
          </cell>
          <cell r="X188">
            <v>0</v>
          </cell>
          <cell r="Y188">
            <v>145</v>
          </cell>
          <cell r="Z188">
            <v>134</v>
          </cell>
          <cell r="AA188">
            <v>0.43</v>
          </cell>
          <cell r="AB188">
            <v>0.41</v>
          </cell>
          <cell r="AC188">
            <v>93</v>
          </cell>
          <cell r="AD188">
            <v>78</v>
          </cell>
          <cell r="AG188">
            <v>31.1</v>
          </cell>
          <cell r="AH188">
            <v>32.799999999999997</v>
          </cell>
          <cell r="AK188">
            <v>1.2</v>
          </cell>
          <cell r="AL188">
            <v>1.26</v>
          </cell>
          <cell r="AO188">
            <v>13.3</v>
          </cell>
          <cell r="AP188">
            <v>15.8</v>
          </cell>
          <cell r="AS188">
            <v>43.9</v>
          </cell>
          <cell r="AT188">
            <v>33.9</v>
          </cell>
          <cell r="AW188">
            <v>22</v>
          </cell>
          <cell r="AX188">
            <v>641</v>
          </cell>
          <cell r="BA188">
            <v>25</v>
          </cell>
          <cell r="BB188">
            <v>717</v>
          </cell>
          <cell r="BE188">
            <v>99.1</v>
          </cell>
          <cell r="BF188">
            <v>15.31</v>
          </cell>
          <cell r="BI188">
            <v>82</v>
          </cell>
          <cell r="BJ188">
            <v>75</v>
          </cell>
          <cell r="BM188">
            <v>5.5</v>
          </cell>
          <cell r="BN188">
            <v>4.9000000000000004</v>
          </cell>
          <cell r="BQ188">
            <v>2</v>
          </cell>
          <cell r="BR188">
            <v>2</v>
          </cell>
          <cell r="BS188">
            <v>0</v>
          </cell>
          <cell r="BT188">
            <v>0</v>
          </cell>
          <cell r="BU188">
            <v>0</v>
          </cell>
          <cell r="BV188">
            <v>0</v>
          </cell>
          <cell r="BW188">
            <v>1600</v>
          </cell>
          <cell r="BX188">
            <v>500</v>
          </cell>
          <cell r="BY188">
            <v>100</v>
          </cell>
          <cell r="BZ188">
            <v>0</v>
          </cell>
          <cell r="CC188">
            <v>2</v>
          </cell>
          <cell r="CD188">
            <v>2</v>
          </cell>
          <cell r="CE188">
            <v>0</v>
          </cell>
          <cell r="CF188">
            <v>120</v>
          </cell>
          <cell r="CI188">
            <v>0</v>
          </cell>
          <cell r="CJ188">
            <v>0</v>
          </cell>
          <cell r="CK188">
            <v>0</v>
          </cell>
        </row>
        <row r="189">
          <cell r="J189">
            <v>32757295</v>
          </cell>
          <cell r="K189">
            <v>1</v>
          </cell>
          <cell r="L189">
            <v>42</v>
          </cell>
          <cell r="M189" t="str">
            <v>1.肝包虫病 2.慢性胃炎3.食管中段静脉瘤4.右肺肺大泡</v>
          </cell>
          <cell r="N189">
            <v>5</v>
          </cell>
          <cell r="O189">
            <v>183</v>
          </cell>
          <cell r="P189">
            <v>66</v>
          </cell>
          <cell r="Q189">
            <v>0</v>
          </cell>
          <cell r="R189">
            <v>0</v>
          </cell>
          <cell r="S189">
            <v>0</v>
          </cell>
          <cell r="T189">
            <v>0</v>
          </cell>
          <cell r="U189">
            <v>0</v>
          </cell>
          <cell r="V189">
            <v>0</v>
          </cell>
          <cell r="W189">
            <v>0</v>
          </cell>
          <cell r="X189">
            <v>0</v>
          </cell>
          <cell r="Y189">
            <v>126</v>
          </cell>
          <cell r="Z189">
            <v>122</v>
          </cell>
          <cell r="AA189">
            <v>0.38</v>
          </cell>
          <cell r="AB189">
            <v>0.37</v>
          </cell>
          <cell r="AC189">
            <v>26</v>
          </cell>
          <cell r="AD189">
            <v>162</v>
          </cell>
          <cell r="AF189">
            <v>194</v>
          </cell>
          <cell r="AG189">
            <v>27.1</v>
          </cell>
          <cell r="AH189">
            <v>32.299999999999997</v>
          </cell>
          <cell r="AK189">
            <v>0.98</v>
          </cell>
          <cell r="AL189">
            <v>1.9</v>
          </cell>
          <cell r="AO189">
            <v>21.5</v>
          </cell>
          <cell r="AP189">
            <v>22.6</v>
          </cell>
          <cell r="AR189">
            <v>55.5</v>
          </cell>
          <cell r="AS189">
            <v>39</v>
          </cell>
          <cell r="AT189">
            <v>28.9</v>
          </cell>
          <cell r="AV189">
            <v>32.700000000000003</v>
          </cell>
          <cell r="AW189">
            <v>177</v>
          </cell>
          <cell r="AX189">
            <v>395</v>
          </cell>
          <cell r="AZ189">
            <v>254</v>
          </cell>
          <cell r="BA189">
            <v>88</v>
          </cell>
          <cell r="BB189">
            <v>62</v>
          </cell>
          <cell r="BD189">
            <v>153</v>
          </cell>
          <cell r="BE189">
            <v>98.32</v>
          </cell>
          <cell r="BF189">
            <v>14.89</v>
          </cell>
          <cell r="BH189">
            <v>113.7</v>
          </cell>
          <cell r="BI189">
            <v>56</v>
          </cell>
          <cell r="BJ189">
            <v>46</v>
          </cell>
          <cell r="BL189">
            <v>36</v>
          </cell>
          <cell r="BM189">
            <v>6.47</v>
          </cell>
          <cell r="BN189">
            <v>2.2999999999999998</v>
          </cell>
          <cell r="BP189">
            <v>5.3</v>
          </cell>
          <cell r="BQ189">
            <v>2</v>
          </cell>
          <cell r="BR189">
            <v>3</v>
          </cell>
          <cell r="BS189">
            <v>0</v>
          </cell>
          <cell r="BT189">
            <v>0</v>
          </cell>
          <cell r="BU189">
            <v>0</v>
          </cell>
          <cell r="BV189">
            <v>0</v>
          </cell>
          <cell r="BW189">
            <v>1400</v>
          </cell>
          <cell r="BX189">
            <v>0</v>
          </cell>
          <cell r="BY189">
            <v>750</v>
          </cell>
          <cell r="BZ189">
            <v>0</v>
          </cell>
          <cell r="CC189">
            <v>1.42</v>
          </cell>
          <cell r="CD189">
            <v>1</v>
          </cell>
          <cell r="CE189">
            <v>42</v>
          </cell>
          <cell r="CF189">
            <v>102</v>
          </cell>
          <cell r="CI189">
            <v>0</v>
          </cell>
          <cell r="CJ189">
            <v>0</v>
          </cell>
          <cell r="CK189">
            <v>0</v>
          </cell>
        </row>
        <row r="190">
          <cell r="J190">
            <v>32641506</v>
          </cell>
          <cell r="K190">
            <v>2</v>
          </cell>
          <cell r="L190">
            <v>52</v>
          </cell>
          <cell r="M190" t="str">
            <v>1.肝血管瘤；2.应激性心肌病 急性心力衰竭？</v>
          </cell>
          <cell r="N190">
            <v>12</v>
          </cell>
          <cell r="O190">
            <v>151</v>
          </cell>
          <cell r="P190">
            <v>59.5</v>
          </cell>
          <cell r="Q190">
            <v>0</v>
          </cell>
          <cell r="R190">
            <v>0</v>
          </cell>
          <cell r="S190">
            <v>0</v>
          </cell>
          <cell r="T190">
            <v>0</v>
          </cell>
          <cell r="U190">
            <v>0</v>
          </cell>
          <cell r="V190">
            <v>0</v>
          </cell>
          <cell r="W190">
            <v>0</v>
          </cell>
          <cell r="X190">
            <v>0</v>
          </cell>
          <cell r="Y190">
            <v>114</v>
          </cell>
          <cell r="Z190">
            <v>97</v>
          </cell>
          <cell r="AA190">
            <v>0.36</v>
          </cell>
          <cell r="AB190">
            <v>0.3</v>
          </cell>
          <cell r="AC190">
            <v>261</v>
          </cell>
          <cell r="AD190">
            <v>168</v>
          </cell>
          <cell r="AF190">
            <v>125</v>
          </cell>
          <cell r="AG190">
            <v>31.6</v>
          </cell>
          <cell r="AK190">
            <v>1.2</v>
          </cell>
          <cell r="AO190">
            <v>12.5</v>
          </cell>
          <cell r="AP190">
            <v>31.2</v>
          </cell>
          <cell r="AR190">
            <v>19.5</v>
          </cell>
          <cell r="AS190">
            <v>36.4</v>
          </cell>
          <cell r="AT190">
            <v>29.2</v>
          </cell>
          <cell r="AV190">
            <v>29.6</v>
          </cell>
          <cell r="AW190">
            <v>17</v>
          </cell>
          <cell r="AX190">
            <v>37</v>
          </cell>
          <cell r="AZ190">
            <v>15</v>
          </cell>
          <cell r="BA190">
            <v>44</v>
          </cell>
          <cell r="BB190">
            <v>172</v>
          </cell>
          <cell r="BD190">
            <v>42</v>
          </cell>
          <cell r="BE190">
            <v>69.430000000000007</v>
          </cell>
          <cell r="BF190">
            <v>7.52</v>
          </cell>
          <cell r="BH190">
            <v>91.64</v>
          </cell>
          <cell r="BI190">
            <v>78</v>
          </cell>
          <cell r="BJ190">
            <v>77</v>
          </cell>
          <cell r="BL190">
            <v>62</v>
          </cell>
          <cell r="BM190">
            <v>5</v>
          </cell>
          <cell r="BN190">
            <v>5.7</v>
          </cell>
          <cell r="BP190">
            <v>1.8</v>
          </cell>
          <cell r="BQ190">
            <v>2</v>
          </cell>
          <cell r="BR190">
            <v>2</v>
          </cell>
          <cell r="BS190">
            <v>0</v>
          </cell>
          <cell r="BT190" t="str">
            <v>9+2000</v>
          </cell>
          <cell r="BU190" t="str">
            <v>1100+10U</v>
          </cell>
          <cell r="BV190">
            <v>0</v>
          </cell>
          <cell r="BW190">
            <v>6900</v>
          </cell>
          <cell r="BX190">
            <v>2000</v>
          </cell>
          <cell r="BY190">
            <v>900</v>
          </cell>
          <cell r="BZ190">
            <v>5.6</v>
          </cell>
          <cell r="CC190">
            <v>8.5</v>
          </cell>
          <cell r="CD190">
            <v>8</v>
          </cell>
          <cell r="CE190">
            <v>50</v>
          </cell>
          <cell r="CF190">
            <v>530</v>
          </cell>
          <cell r="CI190">
            <v>0</v>
          </cell>
          <cell r="CJ190">
            <v>0</v>
          </cell>
          <cell r="CK190">
            <v>0</v>
          </cell>
        </row>
        <row r="191">
          <cell r="J191">
            <v>2994634</v>
          </cell>
          <cell r="K191">
            <v>1</v>
          </cell>
          <cell r="L191">
            <v>77</v>
          </cell>
          <cell r="M191" t="str">
            <v>1、肝多发占位：直肠癌肝转移；2、2型糖尿病；3、高血压病；4、左侧贵要静脉血栓；5；慢性阻塞性肺疾病</v>
          </cell>
          <cell r="N191">
            <v>3</v>
          </cell>
          <cell r="O191">
            <v>165</v>
          </cell>
          <cell r="P191">
            <v>65.5</v>
          </cell>
          <cell r="Q191">
            <v>1</v>
          </cell>
          <cell r="R191">
            <v>1</v>
          </cell>
          <cell r="S191">
            <v>1</v>
          </cell>
          <cell r="T191">
            <v>0</v>
          </cell>
          <cell r="U191">
            <v>0</v>
          </cell>
          <cell r="V191">
            <v>0</v>
          </cell>
          <cell r="W191">
            <v>0</v>
          </cell>
          <cell r="X191">
            <v>0</v>
          </cell>
          <cell r="Y191">
            <v>127</v>
          </cell>
          <cell r="Z191">
            <v>83</v>
          </cell>
          <cell r="AA191">
            <v>0.38</v>
          </cell>
          <cell r="AB191">
            <v>0.26</v>
          </cell>
          <cell r="AC191">
            <v>13</v>
          </cell>
          <cell r="AD191">
            <v>64</v>
          </cell>
          <cell r="AE191">
            <v>46</v>
          </cell>
          <cell r="AF191">
            <v>58</v>
          </cell>
          <cell r="AG191">
            <v>27.7</v>
          </cell>
          <cell r="AH191">
            <v>3.4</v>
          </cell>
          <cell r="AI191">
            <v>34.5</v>
          </cell>
          <cell r="AJ191">
            <v>3.2</v>
          </cell>
          <cell r="AK191">
            <v>0.84</v>
          </cell>
          <cell r="AL191">
            <v>1.31</v>
          </cell>
          <cell r="AM191">
            <v>1.28</v>
          </cell>
          <cell r="AN191">
            <v>1.1599999999999999</v>
          </cell>
          <cell r="AO191">
            <v>16.3</v>
          </cell>
          <cell r="AP191">
            <v>4.5999999999999996</v>
          </cell>
          <cell r="AQ191">
            <v>32.799999999999997</v>
          </cell>
          <cell r="AR191">
            <v>29.8</v>
          </cell>
          <cell r="AS191">
            <v>48.5</v>
          </cell>
          <cell r="AT191">
            <v>35</v>
          </cell>
          <cell r="AU191">
            <v>39.299999999999997</v>
          </cell>
          <cell r="AV191">
            <v>41.1</v>
          </cell>
          <cell r="AW191">
            <v>19</v>
          </cell>
          <cell r="AX191">
            <v>365</v>
          </cell>
          <cell r="AY191">
            <v>313</v>
          </cell>
          <cell r="AZ191">
            <v>252</v>
          </cell>
          <cell r="BA191">
            <v>25</v>
          </cell>
          <cell r="BB191">
            <v>425</v>
          </cell>
          <cell r="BC191">
            <v>35</v>
          </cell>
          <cell r="BD191">
            <v>167</v>
          </cell>
          <cell r="BE191">
            <v>9.1</v>
          </cell>
          <cell r="BF191">
            <v>93.37</v>
          </cell>
          <cell r="BG191">
            <v>13.27</v>
          </cell>
          <cell r="BH191">
            <v>12.54</v>
          </cell>
          <cell r="BI191">
            <v>69</v>
          </cell>
          <cell r="BJ191">
            <v>67</v>
          </cell>
          <cell r="BK191">
            <v>61</v>
          </cell>
          <cell r="BL191">
            <v>62</v>
          </cell>
          <cell r="BM191">
            <v>7.7</v>
          </cell>
          <cell r="BN191">
            <v>3.6</v>
          </cell>
          <cell r="BO191">
            <v>3.1</v>
          </cell>
          <cell r="BP191">
            <v>4.5</v>
          </cell>
          <cell r="BQ191">
            <v>2</v>
          </cell>
          <cell r="BR191">
            <v>3</v>
          </cell>
          <cell r="BS191">
            <v>0</v>
          </cell>
          <cell r="BT191">
            <v>0</v>
          </cell>
          <cell r="BU191">
            <v>0</v>
          </cell>
          <cell r="BV191">
            <v>0</v>
          </cell>
          <cell r="BW191">
            <v>1800</v>
          </cell>
          <cell r="BX191">
            <v>500</v>
          </cell>
          <cell r="BY191">
            <v>1300</v>
          </cell>
          <cell r="BZ191">
            <v>0</v>
          </cell>
          <cell r="CC191">
            <v>2.4</v>
          </cell>
          <cell r="CD191">
            <v>2</v>
          </cell>
          <cell r="CE191">
            <v>40</v>
          </cell>
          <cell r="CF191">
            <v>160</v>
          </cell>
          <cell r="CI191">
            <v>0</v>
          </cell>
          <cell r="CJ191">
            <v>0</v>
          </cell>
          <cell r="CK191">
            <v>0</v>
          </cell>
        </row>
        <row r="192">
          <cell r="J192">
            <v>10137782</v>
          </cell>
          <cell r="K192">
            <v>1</v>
          </cell>
          <cell r="L192">
            <v>52</v>
          </cell>
          <cell r="M192" t="str">
            <v>肝占位：HCC伴肝内多处转移  慢性乙型病毒性肝炎（复治型）  肝硬化                                    ,肝占位性病变</v>
          </cell>
          <cell r="N192">
            <v>2.2000000000000002</v>
          </cell>
          <cell r="O192">
            <v>170</v>
          </cell>
          <cell r="P192">
            <v>88</v>
          </cell>
          <cell r="Q192">
            <v>0</v>
          </cell>
          <cell r="R192">
            <v>0</v>
          </cell>
          <cell r="S192">
            <v>0</v>
          </cell>
          <cell r="T192">
            <v>0</v>
          </cell>
          <cell r="U192">
            <v>0</v>
          </cell>
          <cell r="V192">
            <v>1</v>
          </cell>
          <cell r="W192">
            <v>0</v>
          </cell>
          <cell r="X192">
            <v>1</v>
          </cell>
          <cell r="Y192">
            <v>148</v>
          </cell>
          <cell r="Z192">
            <v>125</v>
          </cell>
          <cell r="AA192">
            <v>0.43</v>
          </cell>
          <cell r="AB192">
            <v>0.36</v>
          </cell>
          <cell r="AC192">
            <v>147</v>
          </cell>
          <cell r="AD192">
            <v>133</v>
          </cell>
          <cell r="AE192">
            <v>12</v>
          </cell>
          <cell r="AF192">
            <v>113</v>
          </cell>
          <cell r="AG192">
            <v>24.7</v>
          </cell>
          <cell r="AH192">
            <v>25.3</v>
          </cell>
          <cell r="AK192">
            <v>0.82</v>
          </cell>
          <cell r="AL192">
            <v>1.27</v>
          </cell>
          <cell r="AO192">
            <v>1.7</v>
          </cell>
          <cell r="AP192">
            <v>18.7</v>
          </cell>
          <cell r="AQ192">
            <v>2.6</v>
          </cell>
          <cell r="AR192">
            <v>22.6</v>
          </cell>
          <cell r="AS192">
            <v>41.8</v>
          </cell>
          <cell r="AT192">
            <v>26.2</v>
          </cell>
          <cell r="AU192">
            <v>28.1</v>
          </cell>
          <cell r="AV192">
            <v>3</v>
          </cell>
          <cell r="AW192">
            <v>24</v>
          </cell>
          <cell r="AX192">
            <v>44</v>
          </cell>
          <cell r="AY192">
            <v>33</v>
          </cell>
          <cell r="AZ192">
            <v>187</v>
          </cell>
          <cell r="BA192">
            <v>27</v>
          </cell>
          <cell r="BB192">
            <v>44</v>
          </cell>
          <cell r="BC192">
            <v>28</v>
          </cell>
          <cell r="BD192">
            <v>9</v>
          </cell>
          <cell r="BE192">
            <v>932.38</v>
          </cell>
          <cell r="BF192">
            <v>75.400000000000006</v>
          </cell>
          <cell r="BG192">
            <v>99.83</v>
          </cell>
          <cell r="BH192">
            <v>12.2</v>
          </cell>
          <cell r="BI192">
            <v>82</v>
          </cell>
          <cell r="BJ192">
            <v>97</v>
          </cell>
          <cell r="BK192">
            <v>72</v>
          </cell>
          <cell r="BL192">
            <v>68</v>
          </cell>
          <cell r="BM192">
            <v>8.3000000000000007</v>
          </cell>
          <cell r="BN192">
            <v>6.5</v>
          </cell>
          <cell r="BO192">
            <v>4.7</v>
          </cell>
          <cell r="BP192">
            <v>5.7</v>
          </cell>
          <cell r="BQ192">
            <v>2</v>
          </cell>
          <cell r="BR192">
            <v>2</v>
          </cell>
          <cell r="BS192">
            <v>0</v>
          </cell>
          <cell r="BT192">
            <v>3.5</v>
          </cell>
          <cell r="BU192">
            <v>400</v>
          </cell>
          <cell r="BV192">
            <v>0</v>
          </cell>
          <cell r="BW192">
            <v>3200</v>
          </cell>
          <cell r="BX192">
            <v>1500</v>
          </cell>
          <cell r="BY192">
            <v>100</v>
          </cell>
          <cell r="BZ192">
            <v>0</v>
          </cell>
          <cell r="CC192">
            <v>4.5</v>
          </cell>
          <cell r="CD192">
            <v>4</v>
          </cell>
          <cell r="CE192">
            <v>50</v>
          </cell>
          <cell r="CF192">
            <v>290</v>
          </cell>
          <cell r="CI192">
            <v>0</v>
          </cell>
          <cell r="CJ192">
            <v>0</v>
          </cell>
          <cell r="CK192">
            <v>0</v>
          </cell>
        </row>
        <row r="193">
          <cell r="J193">
            <v>21533458</v>
          </cell>
          <cell r="K193">
            <v>2</v>
          </cell>
          <cell r="L193">
            <v>60</v>
          </cell>
          <cell r="M193" t="str">
            <v>右乳浸润性导管癌术后（pT3N3M0）</v>
          </cell>
          <cell r="N193">
            <v>4</v>
          </cell>
          <cell r="O193">
            <v>168</v>
          </cell>
          <cell r="P193">
            <v>69</v>
          </cell>
          <cell r="Q193">
            <v>0</v>
          </cell>
          <cell r="R193">
            <v>0</v>
          </cell>
          <cell r="S193">
            <v>0</v>
          </cell>
          <cell r="T193">
            <v>0</v>
          </cell>
          <cell r="U193">
            <v>0</v>
          </cell>
          <cell r="V193">
            <v>0</v>
          </cell>
          <cell r="W193">
            <v>0</v>
          </cell>
          <cell r="X193">
            <v>0</v>
          </cell>
          <cell r="Y193">
            <v>166</v>
          </cell>
          <cell r="Z193">
            <v>145</v>
          </cell>
          <cell r="AA193">
            <v>0.49</v>
          </cell>
          <cell r="AB193">
            <v>0.44</v>
          </cell>
          <cell r="AC193">
            <v>267</v>
          </cell>
          <cell r="AD193">
            <v>179</v>
          </cell>
          <cell r="AG193">
            <v>3.5</v>
          </cell>
          <cell r="AH193">
            <v>46.5</v>
          </cell>
          <cell r="AK193">
            <v>0.99</v>
          </cell>
          <cell r="AL193">
            <v>1.63</v>
          </cell>
          <cell r="AO193">
            <v>11.5</v>
          </cell>
          <cell r="AP193">
            <v>56.3</v>
          </cell>
          <cell r="AS193">
            <v>43.6</v>
          </cell>
          <cell r="AT193">
            <v>37.9</v>
          </cell>
          <cell r="AW193">
            <v>6</v>
          </cell>
          <cell r="AX193">
            <v>198</v>
          </cell>
          <cell r="BA193">
            <v>13</v>
          </cell>
          <cell r="BB193">
            <v>144</v>
          </cell>
          <cell r="BE193">
            <v>13.14</v>
          </cell>
          <cell r="BF193">
            <v>111.32</v>
          </cell>
          <cell r="BI193">
            <v>59</v>
          </cell>
          <cell r="BJ193">
            <v>49</v>
          </cell>
          <cell r="BM193">
            <v>4.9800000000000004</v>
          </cell>
          <cell r="BN193">
            <v>5.58</v>
          </cell>
          <cell r="BQ193">
            <v>2</v>
          </cell>
          <cell r="BR193">
            <v>2</v>
          </cell>
          <cell r="BS193">
            <v>0</v>
          </cell>
          <cell r="BT193">
            <v>0</v>
          </cell>
          <cell r="BU193">
            <v>0</v>
          </cell>
          <cell r="BV193">
            <v>0</v>
          </cell>
          <cell r="BW193">
            <v>1600</v>
          </cell>
          <cell r="BX193">
            <v>600</v>
          </cell>
          <cell r="BY193">
            <v>500</v>
          </cell>
          <cell r="BZ193">
            <v>0</v>
          </cell>
          <cell r="CC193">
            <v>2.5499999999999998</v>
          </cell>
          <cell r="CD193">
            <v>2</v>
          </cell>
          <cell r="CE193">
            <v>55</v>
          </cell>
          <cell r="CF193">
            <v>175</v>
          </cell>
          <cell r="CI193">
            <v>0</v>
          </cell>
          <cell r="CJ193">
            <v>0</v>
          </cell>
          <cell r="CK193">
            <v>0</v>
          </cell>
        </row>
        <row r="194">
          <cell r="J194">
            <v>32894470</v>
          </cell>
          <cell r="K194">
            <v>1</v>
          </cell>
          <cell r="L194">
            <v>48</v>
          </cell>
          <cell r="M194" t="str">
            <v>1.肝细胞癌切除术后、2.乙肝后肝硬化、3.胆囊切除术后</v>
          </cell>
          <cell r="N194">
            <v>17</v>
          </cell>
          <cell r="O194">
            <v>167</v>
          </cell>
          <cell r="P194">
            <v>57</v>
          </cell>
          <cell r="Q194">
            <v>0</v>
          </cell>
          <cell r="R194">
            <v>0</v>
          </cell>
          <cell r="S194">
            <v>0</v>
          </cell>
          <cell r="T194">
            <v>0</v>
          </cell>
          <cell r="U194">
            <v>0</v>
          </cell>
          <cell r="V194">
            <v>1</v>
          </cell>
          <cell r="W194">
            <v>0</v>
          </cell>
          <cell r="X194">
            <v>1</v>
          </cell>
          <cell r="Y194">
            <v>157</v>
          </cell>
          <cell r="Z194">
            <v>15</v>
          </cell>
          <cell r="AA194">
            <v>0.47</v>
          </cell>
          <cell r="AB194">
            <v>0.44</v>
          </cell>
          <cell r="AC194">
            <v>19</v>
          </cell>
          <cell r="AD194">
            <v>163</v>
          </cell>
          <cell r="AG194">
            <v>29.4</v>
          </cell>
          <cell r="AK194">
            <v>0.92</v>
          </cell>
          <cell r="AO194">
            <v>16.3</v>
          </cell>
          <cell r="AP194">
            <v>24.9</v>
          </cell>
          <cell r="AS194">
            <v>48.8</v>
          </cell>
          <cell r="AT194">
            <v>39.6</v>
          </cell>
          <cell r="AW194">
            <v>36</v>
          </cell>
          <cell r="AX194">
            <v>456</v>
          </cell>
          <cell r="BA194">
            <v>24</v>
          </cell>
          <cell r="BB194">
            <v>37</v>
          </cell>
          <cell r="BE194">
            <v>17.899999999999999</v>
          </cell>
          <cell r="BF194">
            <v>113.6</v>
          </cell>
          <cell r="BI194">
            <v>81</v>
          </cell>
          <cell r="BJ194">
            <v>74</v>
          </cell>
          <cell r="BM194">
            <v>4.5</v>
          </cell>
          <cell r="BN194">
            <v>3.1</v>
          </cell>
          <cell r="BQ194">
            <v>2</v>
          </cell>
          <cell r="BR194">
            <v>3</v>
          </cell>
          <cell r="BS194">
            <v>0</v>
          </cell>
          <cell r="BT194">
            <v>3</v>
          </cell>
          <cell r="BU194">
            <v>800</v>
          </cell>
          <cell r="BV194">
            <v>0</v>
          </cell>
          <cell r="BW194">
            <v>3000</v>
          </cell>
          <cell r="BX194">
            <v>1500</v>
          </cell>
          <cell r="BY194">
            <v>700</v>
          </cell>
          <cell r="BZ194">
            <v>0</v>
          </cell>
          <cell r="CC194">
            <v>4</v>
          </cell>
          <cell r="CD194">
            <v>4</v>
          </cell>
          <cell r="CE194">
            <v>0</v>
          </cell>
          <cell r="CF194">
            <v>240</v>
          </cell>
          <cell r="CI194">
            <v>0</v>
          </cell>
          <cell r="CJ194">
            <v>0</v>
          </cell>
          <cell r="CK194">
            <v>0</v>
          </cell>
        </row>
        <row r="195">
          <cell r="J195">
            <v>32820466</v>
          </cell>
          <cell r="K195">
            <v>1</v>
          </cell>
          <cell r="L195">
            <v>76</v>
          </cell>
          <cell r="M195" t="str">
            <v>1.肝门胆管中分化腺癌术后肝内转移？；2.慢性丙型病毒型肝炎（复治）；3.肝脏囊肿；4.双肾囊肿；5.胆囊切除术后；6.慢性胃炎；7.前列腺增大；8.前列腺钙化；9.双肺慢性炎症、右肺肺大泡。</v>
          </cell>
          <cell r="N195" t="str">
            <v>/</v>
          </cell>
          <cell r="O195">
            <v>160</v>
          </cell>
          <cell r="P195">
            <v>44</v>
          </cell>
          <cell r="Q195">
            <v>0</v>
          </cell>
          <cell r="R195">
            <v>0</v>
          </cell>
          <cell r="S195">
            <v>0</v>
          </cell>
          <cell r="T195">
            <v>0</v>
          </cell>
          <cell r="U195">
            <v>0</v>
          </cell>
          <cell r="V195">
            <v>0</v>
          </cell>
          <cell r="W195">
            <v>1</v>
          </cell>
          <cell r="X195">
            <v>0</v>
          </cell>
          <cell r="Y195">
            <v>163</v>
          </cell>
          <cell r="Z195">
            <v>133</v>
          </cell>
          <cell r="AA195">
            <v>0.48</v>
          </cell>
          <cell r="AB195">
            <v>0.46</v>
          </cell>
          <cell r="AC195">
            <v>239</v>
          </cell>
          <cell r="AD195">
            <v>26</v>
          </cell>
          <cell r="AG195">
            <v>29</v>
          </cell>
          <cell r="AH195">
            <v>26.3</v>
          </cell>
          <cell r="AK195">
            <v>0.97</v>
          </cell>
          <cell r="AL195">
            <v>1.1499999999999999</v>
          </cell>
          <cell r="AO195">
            <v>9.6</v>
          </cell>
          <cell r="AP195">
            <v>26.5</v>
          </cell>
          <cell r="AS195">
            <v>5.3</v>
          </cell>
          <cell r="AT195">
            <v>42</v>
          </cell>
          <cell r="AW195">
            <v>39</v>
          </cell>
          <cell r="AX195">
            <v>294</v>
          </cell>
          <cell r="BA195">
            <v>28</v>
          </cell>
          <cell r="BB195">
            <v>274</v>
          </cell>
          <cell r="BE195">
            <v>118.63</v>
          </cell>
          <cell r="BF195">
            <v>137.66999999999999</v>
          </cell>
          <cell r="BI195">
            <v>79</v>
          </cell>
          <cell r="BJ195">
            <v>55</v>
          </cell>
          <cell r="BM195">
            <v>4.7</v>
          </cell>
          <cell r="BN195">
            <v>2.1</v>
          </cell>
          <cell r="BQ195">
            <v>2</v>
          </cell>
          <cell r="BR195">
            <v>3</v>
          </cell>
          <cell r="BS195">
            <v>0</v>
          </cell>
          <cell r="BT195">
            <v>1.5</v>
          </cell>
          <cell r="BU195">
            <v>0</v>
          </cell>
          <cell r="BV195">
            <v>0</v>
          </cell>
          <cell r="BW195">
            <v>3100</v>
          </cell>
          <cell r="BX195">
            <v>1500</v>
          </cell>
          <cell r="BY195">
            <v>1300</v>
          </cell>
          <cell r="BZ195">
            <v>0</v>
          </cell>
          <cell r="CC195">
            <v>5.42</v>
          </cell>
          <cell r="CD195">
            <v>5</v>
          </cell>
          <cell r="CE195">
            <v>42</v>
          </cell>
          <cell r="CF195">
            <v>342</v>
          </cell>
          <cell r="CI195">
            <v>0</v>
          </cell>
          <cell r="CJ195">
            <v>0</v>
          </cell>
          <cell r="CK195">
            <v>0</v>
          </cell>
        </row>
        <row r="196">
          <cell r="J196">
            <v>6840498</v>
          </cell>
          <cell r="K196">
            <v>1</v>
          </cell>
          <cell r="L196">
            <v>55</v>
          </cell>
          <cell r="M196" t="str">
            <v>1.肝癌术后复发（CNLC 分期 IIIa）；2.肝动脉化疗栓塞术后；3.胆囊切除术后；4.慢性乙型病毒性肝炎（复治）；5.肝囊肿。</v>
          </cell>
          <cell r="N196">
            <v>8</v>
          </cell>
          <cell r="O196">
            <v>168</v>
          </cell>
          <cell r="P196">
            <v>56</v>
          </cell>
          <cell r="Q196">
            <v>0</v>
          </cell>
          <cell r="R196">
            <v>0</v>
          </cell>
          <cell r="S196">
            <v>0</v>
          </cell>
          <cell r="T196">
            <v>0</v>
          </cell>
          <cell r="U196">
            <v>0</v>
          </cell>
          <cell r="V196">
            <v>1</v>
          </cell>
          <cell r="W196">
            <v>0</v>
          </cell>
          <cell r="X196">
            <v>0</v>
          </cell>
          <cell r="Y196">
            <v>138</v>
          </cell>
          <cell r="Z196">
            <v>113</v>
          </cell>
          <cell r="AA196">
            <v>0.42</v>
          </cell>
          <cell r="AB196">
            <v>0.34</v>
          </cell>
          <cell r="AC196">
            <v>138</v>
          </cell>
          <cell r="AD196">
            <v>168</v>
          </cell>
          <cell r="AF196">
            <v>19</v>
          </cell>
          <cell r="AG196">
            <v>3.1</v>
          </cell>
          <cell r="AH196">
            <v>27.5</v>
          </cell>
          <cell r="AK196">
            <v>0.99</v>
          </cell>
          <cell r="AL196">
            <v>1.36</v>
          </cell>
          <cell r="AO196">
            <v>11.7</v>
          </cell>
          <cell r="AP196">
            <v>18.399999999999999</v>
          </cell>
          <cell r="AR196">
            <v>22.8</v>
          </cell>
          <cell r="AS196">
            <v>42.8</v>
          </cell>
          <cell r="AT196">
            <v>28.5</v>
          </cell>
          <cell r="AV196">
            <v>29.5</v>
          </cell>
          <cell r="AW196">
            <v>59</v>
          </cell>
          <cell r="AX196">
            <v>153</v>
          </cell>
          <cell r="AZ196">
            <v>114</v>
          </cell>
          <cell r="BA196">
            <v>12</v>
          </cell>
          <cell r="BB196">
            <v>377</v>
          </cell>
          <cell r="BD196">
            <v>121</v>
          </cell>
          <cell r="BE196">
            <v>93.51</v>
          </cell>
          <cell r="BF196">
            <v>17.89</v>
          </cell>
          <cell r="BH196">
            <v>15.7</v>
          </cell>
          <cell r="BI196">
            <v>65</v>
          </cell>
          <cell r="BJ196">
            <v>48</v>
          </cell>
          <cell r="BL196">
            <v>5</v>
          </cell>
          <cell r="BM196">
            <v>4.3</v>
          </cell>
          <cell r="BN196">
            <v>6.2</v>
          </cell>
          <cell r="BP196">
            <v>4.0999999999999996</v>
          </cell>
          <cell r="BQ196">
            <v>2</v>
          </cell>
          <cell r="BR196">
            <v>2</v>
          </cell>
          <cell r="BS196">
            <v>0</v>
          </cell>
          <cell r="BT196">
            <v>0</v>
          </cell>
          <cell r="BU196">
            <v>0</v>
          </cell>
          <cell r="BV196">
            <v>0</v>
          </cell>
          <cell r="BW196">
            <v>2100</v>
          </cell>
          <cell r="BX196">
            <v>500</v>
          </cell>
          <cell r="BY196">
            <v>100</v>
          </cell>
          <cell r="BZ196">
            <v>0</v>
          </cell>
          <cell r="CC196">
            <v>2.57</v>
          </cell>
          <cell r="CD196">
            <v>2</v>
          </cell>
          <cell r="CE196">
            <v>57</v>
          </cell>
          <cell r="CF196">
            <v>177</v>
          </cell>
          <cell r="CI196">
            <v>0</v>
          </cell>
          <cell r="CJ196">
            <v>0</v>
          </cell>
          <cell r="CK196">
            <v>0</v>
          </cell>
        </row>
        <row r="197">
          <cell r="J197">
            <v>32194099</v>
          </cell>
          <cell r="K197">
            <v>1</v>
          </cell>
          <cell r="L197">
            <v>50</v>
          </cell>
          <cell r="M197" t="str">
            <v>1、肝包虫病</v>
          </cell>
          <cell r="N197">
            <v>10</v>
          </cell>
          <cell r="O197">
            <v>167</v>
          </cell>
          <cell r="P197">
            <v>67</v>
          </cell>
          <cell r="Q197">
            <v>0</v>
          </cell>
          <cell r="R197">
            <v>0</v>
          </cell>
          <cell r="S197">
            <v>0</v>
          </cell>
          <cell r="T197">
            <v>0</v>
          </cell>
          <cell r="U197">
            <v>0</v>
          </cell>
          <cell r="V197">
            <v>0</v>
          </cell>
          <cell r="W197">
            <v>0</v>
          </cell>
          <cell r="X197">
            <v>0</v>
          </cell>
          <cell r="Y197">
            <v>139</v>
          </cell>
          <cell r="Z197">
            <v>118</v>
          </cell>
          <cell r="AA197">
            <v>0.42</v>
          </cell>
          <cell r="AB197">
            <v>0.36</v>
          </cell>
          <cell r="AC197">
            <v>168</v>
          </cell>
          <cell r="AD197">
            <v>124</v>
          </cell>
          <cell r="AF197">
            <v>111</v>
          </cell>
          <cell r="AG197">
            <v>26.9</v>
          </cell>
          <cell r="AH197">
            <v>27.3</v>
          </cell>
          <cell r="AJ197">
            <v>27.6</v>
          </cell>
          <cell r="AK197">
            <v>0.99</v>
          </cell>
          <cell r="AL197">
            <v>1.28</v>
          </cell>
          <cell r="AN197">
            <v>1.1599999999999999</v>
          </cell>
          <cell r="AO197">
            <v>9.5</v>
          </cell>
          <cell r="AP197">
            <v>27.1</v>
          </cell>
          <cell r="AR197">
            <v>17.2</v>
          </cell>
          <cell r="AS197">
            <v>41.1</v>
          </cell>
          <cell r="AT197">
            <v>31.3</v>
          </cell>
          <cell r="AV197">
            <v>33.799999999999997</v>
          </cell>
          <cell r="AW197">
            <v>4</v>
          </cell>
          <cell r="AX197">
            <v>697</v>
          </cell>
          <cell r="AZ197">
            <v>58</v>
          </cell>
          <cell r="BA197">
            <v>46</v>
          </cell>
          <cell r="BB197">
            <v>816</v>
          </cell>
          <cell r="BD197">
            <v>281</v>
          </cell>
          <cell r="BE197">
            <v>72.69</v>
          </cell>
          <cell r="BF197">
            <v>66.760000000000005</v>
          </cell>
          <cell r="BH197">
            <v>84.21</v>
          </cell>
          <cell r="BI197">
            <v>96</v>
          </cell>
          <cell r="BJ197">
            <v>13</v>
          </cell>
          <cell r="BL197">
            <v>85</v>
          </cell>
          <cell r="BM197">
            <v>7.1</v>
          </cell>
          <cell r="BN197">
            <v>6.9</v>
          </cell>
          <cell r="BP197">
            <v>6.2</v>
          </cell>
          <cell r="BQ197">
            <v>3</v>
          </cell>
          <cell r="BR197">
            <v>2</v>
          </cell>
          <cell r="BS197">
            <v>0</v>
          </cell>
          <cell r="BT197">
            <v>0</v>
          </cell>
          <cell r="BU197">
            <v>0</v>
          </cell>
          <cell r="BV197">
            <v>0</v>
          </cell>
          <cell r="BW197">
            <v>3000</v>
          </cell>
          <cell r="BX197">
            <v>1500</v>
          </cell>
          <cell r="BY197">
            <v>500</v>
          </cell>
          <cell r="BZ197">
            <v>0</v>
          </cell>
          <cell r="CC197">
            <v>3.56</v>
          </cell>
          <cell r="CD197">
            <v>3</v>
          </cell>
          <cell r="CE197">
            <v>56</v>
          </cell>
          <cell r="CF197">
            <v>236</v>
          </cell>
          <cell r="CI197">
            <v>0</v>
          </cell>
          <cell r="CJ197">
            <v>0</v>
          </cell>
          <cell r="CK197">
            <v>0</v>
          </cell>
        </row>
        <row r="198">
          <cell r="J198">
            <v>15677928</v>
          </cell>
          <cell r="K198">
            <v>1</v>
          </cell>
          <cell r="L198">
            <v>51</v>
          </cell>
          <cell r="M198" t="str">
            <v>1.肝癌术后复发；2.慢性乙型病毒性肝炎（复治） 乙肝后肝硬化；3.高血压1级 低危；4.双肾囊肿</v>
          </cell>
          <cell r="N198">
            <v>10</v>
          </cell>
          <cell r="O198">
            <v>165</v>
          </cell>
          <cell r="P198">
            <v>59</v>
          </cell>
          <cell r="Q198">
            <v>1</v>
          </cell>
          <cell r="R198">
            <v>0</v>
          </cell>
          <cell r="S198">
            <v>0</v>
          </cell>
          <cell r="T198">
            <v>0</v>
          </cell>
          <cell r="U198">
            <v>0</v>
          </cell>
          <cell r="V198">
            <v>1</v>
          </cell>
          <cell r="W198">
            <v>0</v>
          </cell>
          <cell r="X198">
            <v>1</v>
          </cell>
          <cell r="Y198">
            <v>148</v>
          </cell>
          <cell r="Z198">
            <v>128</v>
          </cell>
          <cell r="AA198">
            <v>0.45</v>
          </cell>
          <cell r="AB198">
            <v>0.41</v>
          </cell>
          <cell r="AC198">
            <v>314</v>
          </cell>
          <cell r="AD198">
            <v>199</v>
          </cell>
          <cell r="AF198">
            <v>197</v>
          </cell>
          <cell r="AG198">
            <v>3.5</v>
          </cell>
          <cell r="AH198">
            <v>25.9</v>
          </cell>
          <cell r="AK198">
            <v>0.86</v>
          </cell>
          <cell r="AL198">
            <v>1.1100000000000001</v>
          </cell>
          <cell r="AO198">
            <v>1.4</v>
          </cell>
          <cell r="AP198">
            <v>21.5</v>
          </cell>
          <cell r="AR198">
            <v>18.100000000000001</v>
          </cell>
          <cell r="AS198">
            <v>45.2</v>
          </cell>
          <cell r="AT198">
            <v>32.6</v>
          </cell>
          <cell r="AV198">
            <v>32.4</v>
          </cell>
          <cell r="AW198">
            <v>35</v>
          </cell>
          <cell r="AX198">
            <v>23</v>
          </cell>
          <cell r="AZ198">
            <v>125</v>
          </cell>
          <cell r="BA198">
            <v>24</v>
          </cell>
          <cell r="BB198">
            <v>244</v>
          </cell>
          <cell r="BD198">
            <v>75</v>
          </cell>
          <cell r="BE198">
            <v>15.46</v>
          </cell>
          <cell r="BF198">
            <v>14.11</v>
          </cell>
          <cell r="BH198">
            <v>11.69</v>
          </cell>
          <cell r="BI198">
            <v>63</v>
          </cell>
          <cell r="BJ198">
            <v>65</v>
          </cell>
          <cell r="BL198">
            <v>56</v>
          </cell>
          <cell r="BM198">
            <v>3.4</v>
          </cell>
          <cell r="BN198">
            <v>2.6</v>
          </cell>
          <cell r="BP198">
            <v>4.2</v>
          </cell>
          <cell r="BQ198">
            <v>2</v>
          </cell>
          <cell r="BR198">
            <v>2</v>
          </cell>
          <cell r="BS198">
            <v>0</v>
          </cell>
          <cell r="BT198">
            <v>0</v>
          </cell>
          <cell r="BU198">
            <v>0</v>
          </cell>
          <cell r="BV198">
            <v>0</v>
          </cell>
          <cell r="BW198">
            <v>1200</v>
          </cell>
          <cell r="BX198">
            <v>1000</v>
          </cell>
          <cell r="BY198">
            <v>300</v>
          </cell>
          <cell r="BZ198">
            <v>0</v>
          </cell>
          <cell r="CC198">
            <v>4.5</v>
          </cell>
          <cell r="CD198">
            <v>4</v>
          </cell>
          <cell r="CE198">
            <v>5</v>
          </cell>
          <cell r="CF198">
            <v>245</v>
          </cell>
          <cell r="CI198">
            <v>0</v>
          </cell>
          <cell r="CJ198">
            <v>0</v>
          </cell>
          <cell r="CK198">
            <v>0</v>
          </cell>
        </row>
        <row r="199">
          <cell r="J199">
            <v>10118044</v>
          </cell>
          <cell r="K199">
            <v>1</v>
          </cell>
          <cell r="L199">
            <v>63</v>
          </cell>
          <cell r="M199" t="str">
            <v>1.乙状结肠中分化腺癌术后（pT3N1M0）肝转移术后。,</v>
          </cell>
          <cell r="N199">
            <v>6</v>
          </cell>
          <cell r="O199">
            <v>170</v>
          </cell>
          <cell r="P199">
            <v>67</v>
          </cell>
          <cell r="Q199">
            <v>0</v>
          </cell>
          <cell r="R199">
            <v>0</v>
          </cell>
          <cell r="S199">
            <v>0</v>
          </cell>
          <cell r="T199">
            <v>0</v>
          </cell>
          <cell r="U199">
            <v>0</v>
          </cell>
          <cell r="V199">
            <v>1</v>
          </cell>
          <cell r="W199">
            <v>0</v>
          </cell>
          <cell r="X199">
            <v>0</v>
          </cell>
          <cell r="Y199">
            <v>112</v>
          </cell>
          <cell r="Z199">
            <v>94</v>
          </cell>
          <cell r="AA199">
            <v>0.37</v>
          </cell>
          <cell r="AB199">
            <v>0.31</v>
          </cell>
          <cell r="AC199">
            <v>114</v>
          </cell>
          <cell r="AD199">
            <v>92</v>
          </cell>
          <cell r="AF199">
            <v>82</v>
          </cell>
          <cell r="AG199">
            <v>27.9</v>
          </cell>
          <cell r="AK199">
            <v>0.96</v>
          </cell>
          <cell r="AO199">
            <v>1.9</v>
          </cell>
          <cell r="AP199">
            <v>13.7</v>
          </cell>
          <cell r="AR199">
            <v>19.600000000000001</v>
          </cell>
          <cell r="AS199">
            <v>36.9</v>
          </cell>
          <cell r="AT199">
            <v>25.8</v>
          </cell>
          <cell r="AV199">
            <v>32.200000000000003</v>
          </cell>
          <cell r="AW199">
            <v>48</v>
          </cell>
          <cell r="AX199">
            <v>99</v>
          </cell>
          <cell r="AZ199">
            <v>85</v>
          </cell>
          <cell r="BA199">
            <v>35</v>
          </cell>
          <cell r="BB199">
            <v>15</v>
          </cell>
          <cell r="BD199">
            <v>51</v>
          </cell>
          <cell r="BE199">
            <v>44.9</v>
          </cell>
          <cell r="BF199">
            <v>45.28</v>
          </cell>
          <cell r="BH199">
            <v>42.4</v>
          </cell>
          <cell r="BI199">
            <v>143</v>
          </cell>
          <cell r="BJ199">
            <v>142</v>
          </cell>
          <cell r="BL199">
            <v>151</v>
          </cell>
          <cell r="BM199">
            <v>12.8</v>
          </cell>
          <cell r="BN199">
            <v>8.1999999999999993</v>
          </cell>
          <cell r="BP199">
            <v>7.6</v>
          </cell>
          <cell r="BR199">
            <v>2</v>
          </cell>
          <cell r="BS199">
            <v>0</v>
          </cell>
          <cell r="BT199">
            <v>0</v>
          </cell>
          <cell r="BU199">
            <v>0</v>
          </cell>
          <cell r="BV199">
            <v>0</v>
          </cell>
          <cell r="BW199">
            <v>1300</v>
          </cell>
          <cell r="BX199">
            <v>500</v>
          </cell>
          <cell r="BY199">
            <v>200</v>
          </cell>
          <cell r="BZ199">
            <v>0</v>
          </cell>
          <cell r="CC199">
            <v>1.55</v>
          </cell>
          <cell r="CD199">
            <v>1</v>
          </cell>
          <cell r="CE199">
            <v>55</v>
          </cell>
          <cell r="CF199">
            <v>115</v>
          </cell>
          <cell r="CI199">
            <v>0</v>
          </cell>
          <cell r="CJ199">
            <v>0</v>
          </cell>
          <cell r="CK199">
            <v>0</v>
          </cell>
        </row>
        <row r="200">
          <cell r="J200">
            <v>19834796</v>
          </cell>
          <cell r="K200">
            <v>1</v>
          </cell>
          <cell r="L200">
            <v>48</v>
          </cell>
          <cell r="M200" t="str">
            <v>1.肝门部占位 肝CA 2.直肠癌肝转移术后复发 3.PTCD术后</v>
          </cell>
          <cell r="N200">
            <v>4</v>
          </cell>
          <cell r="O200">
            <v>164</v>
          </cell>
          <cell r="P200">
            <v>64</v>
          </cell>
          <cell r="Q200">
            <v>0</v>
          </cell>
          <cell r="R200">
            <v>0</v>
          </cell>
          <cell r="S200">
            <v>0</v>
          </cell>
          <cell r="T200">
            <v>0</v>
          </cell>
          <cell r="U200">
            <v>0</v>
          </cell>
          <cell r="V200">
            <v>0</v>
          </cell>
          <cell r="W200">
            <v>0</v>
          </cell>
          <cell r="X200">
            <v>0</v>
          </cell>
          <cell r="Y200">
            <v>125</v>
          </cell>
          <cell r="Z200">
            <v>117</v>
          </cell>
          <cell r="AA200">
            <v>0.35</v>
          </cell>
          <cell r="AB200">
            <v>0.34</v>
          </cell>
          <cell r="AC200">
            <v>311</v>
          </cell>
          <cell r="AD200">
            <v>412</v>
          </cell>
          <cell r="AG200">
            <v>24.9</v>
          </cell>
          <cell r="AH200">
            <v>27.8</v>
          </cell>
          <cell r="AK200">
            <v>1.1399999999999999</v>
          </cell>
          <cell r="AL200">
            <v>1.1399999999999999</v>
          </cell>
          <cell r="AO200">
            <v>16.8</v>
          </cell>
          <cell r="AP200">
            <v>12.9</v>
          </cell>
          <cell r="AS200">
            <v>32</v>
          </cell>
          <cell r="AT200">
            <v>29</v>
          </cell>
          <cell r="AW200">
            <v>19</v>
          </cell>
          <cell r="AX200">
            <v>581</v>
          </cell>
          <cell r="BA200">
            <v>15</v>
          </cell>
          <cell r="BB200">
            <v>1131</v>
          </cell>
          <cell r="BE200">
            <v>138.41</v>
          </cell>
          <cell r="BF200">
            <v>162.83000000000001</v>
          </cell>
          <cell r="BI200">
            <v>49</v>
          </cell>
          <cell r="BJ200">
            <v>33</v>
          </cell>
          <cell r="BM200">
            <v>4.22</v>
          </cell>
          <cell r="BN200">
            <v>3.5</v>
          </cell>
          <cell r="BQ200">
            <v>2</v>
          </cell>
          <cell r="BR200">
            <v>2</v>
          </cell>
          <cell r="BS200">
            <v>0</v>
          </cell>
          <cell r="BT200">
            <v>0</v>
          </cell>
          <cell r="BU200">
            <v>0</v>
          </cell>
          <cell r="BV200">
            <v>0</v>
          </cell>
          <cell r="BW200">
            <v>2000</v>
          </cell>
          <cell r="BX200">
            <v>500</v>
          </cell>
          <cell r="BY200">
            <v>800</v>
          </cell>
          <cell r="BZ200">
            <v>0</v>
          </cell>
          <cell r="CC200">
            <v>3.25</v>
          </cell>
          <cell r="CD200">
            <v>3</v>
          </cell>
          <cell r="CE200">
            <v>25</v>
          </cell>
          <cell r="CF200">
            <v>205</v>
          </cell>
          <cell r="CI200">
            <v>0</v>
          </cell>
          <cell r="CJ200">
            <v>0</v>
          </cell>
          <cell r="CK200">
            <v>0</v>
          </cell>
        </row>
        <row r="201">
          <cell r="J201">
            <v>14832502</v>
          </cell>
          <cell r="K201">
            <v>1</v>
          </cell>
          <cell r="L201">
            <v>29</v>
          </cell>
          <cell r="M201" t="str">
            <v>1.肝细胞肝癌 （CNLC分期 IIIa期；BCLC分期 C期） 2.慢性乙型病毒性肝炎 3.肝炎后肝硬化</v>
          </cell>
          <cell r="N201">
            <v>5</v>
          </cell>
          <cell r="O201">
            <v>173</v>
          </cell>
          <cell r="P201">
            <v>62</v>
          </cell>
          <cell r="Q201">
            <v>0</v>
          </cell>
          <cell r="R201">
            <v>0</v>
          </cell>
          <cell r="S201">
            <v>0</v>
          </cell>
          <cell r="T201">
            <v>0</v>
          </cell>
          <cell r="U201">
            <v>0</v>
          </cell>
          <cell r="V201">
            <v>1</v>
          </cell>
          <cell r="W201">
            <v>0</v>
          </cell>
          <cell r="X201">
            <v>1</v>
          </cell>
          <cell r="Y201">
            <v>138</v>
          </cell>
          <cell r="Z201">
            <v>129</v>
          </cell>
          <cell r="AA201">
            <v>0.42</v>
          </cell>
          <cell r="AB201">
            <v>0.39</v>
          </cell>
          <cell r="AC201">
            <v>239</v>
          </cell>
          <cell r="AD201">
            <v>193</v>
          </cell>
          <cell r="AF201">
            <v>21</v>
          </cell>
          <cell r="AG201">
            <v>26.8</v>
          </cell>
          <cell r="AH201">
            <v>29.1</v>
          </cell>
          <cell r="AJ201">
            <v>25.9</v>
          </cell>
          <cell r="AK201">
            <v>0.93</v>
          </cell>
          <cell r="AL201">
            <v>1.1200000000000001</v>
          </cell>
          <cell r="AN201">
            <v>0.97</v>
          </cell>
          <cell r="AO201">
            <v>8.6</v>
          </cell>
          <cell r="AP201">
            <v>17.399999999999999</v>
          </cell>
          <cell r="AR201">
            <v>19.3</v>
          </cell>
          <cell r="AS201">
            <v>46</v>
          </cell>
          <cell r="AT201">
            <v>35.6</v>
          </cell>
          <cell r="AV201">
            <v>39.299999999999997</v>
          </cell>
          <cell r="AW201">
            <v>11</v>
          </cell>
          <cell r="AX201">
            <v>115</v>
          </cell>
          <cell r="AZ201">
            <v>174</v>
          </cell>
          <cell r="BA201">
            <v>2</v>
          </cell>
          <cell r="BB201">
            <v>93</v>
          </cell>
          <cell r="BD201">
            <v>66</v>
          </cell>
          <cell r="BE201">
            <v>14.56</v>
          </cell>
          <cell r="BF201">
            <v>113.31</v>
          </cell>
          <cell r="BH201">
            <v>115.8</v>
          </cell>
          <cell r="BI201">
            <v>6</v>
          </cell>
          <cell r="BJ201">
            <v>47</v>
          </cell>
          <cell r="BL201">
            <v>44</v>
          </cell>
          <cell r="BM201">
            <v>3.4</v>
          </cell>
          <cell r="BN201">
            <v>1.5</v>
          </cell>
          <cell r="BP201">
            <v>1.9</v>
          </cell>
          <cell r="BQ201">
            <v>2</v>
          </cell>
          <cell r="BR201">
            <v>2</v>
          </cell>
          <cell r="BS201">
            <v>0</v>
          </cell>
          <cell r="BT201">
            <v>0</v>
          </cell>
          <cell r="BU201">
            <v>0</v>
          </cell>
          <cell r="BV201">
            <v>0</v>
          </cell>
          <cell r="BW201">
            <v>2100</v>
          </cell>
          <cell r="BX201">
            <v>1000</v>
          </cell>
          <cell r="BY201">
            <v>600</v>
          </cell>
          <cell r="BZ201">
            <v>0</v>
          </cell>
          <cell r="CC201">
            <v>4.3899999999999997</v>
          </cell>
          <cell r="CD201">
            <v>4</v>
          </cell>
          <cell r="CE201">
            <v>39</v>
          </cell>
          <cell r="CF201">
            <v>279</v>
          </cell>
          <cell r="CI201">
            <v>0</v>
          </cell>
          <cell r="CJ201">
            <v>0</v>
          </cell>
          <cell r="CK201">
            <v>0</v>
          </cell>
        </row>
        <row r="202">
          <cell r="J202">
            <v>1497341</v>
          </cell>
          <cell r="K202">
            <v>1</v>
          </cell>
          <cell r="L202">
            <v>56</v>
          </cell>
          <cell r="M202" t="str">
            <v>1、肝细胞癌（中国肝癌分期 Ⅰa期）2、慢性乙型病毒性肝炎（复治）3、乙肝后肝硬化（Child-Pugh A级） 4、慢性胆囊炎 5、2型糖尿病 6、左肾囊肿</v>
          </cell>
          <cell r="N202">
            <v>3</v>
          </cell>
          <cell r="O202">
            <v>168</v>
          </cell>
          <cell r="P202">
            <v>60</v>
          </cell>
          <cell r="Q202">
            <v>0</v>
          </cell>
          <cell r="R202">
            <v>1</v>
          </cell>
          <cell r="S202">
            <v>0</v>
          </cell>
          <cell r="T202">
            <v>0</v>
          </cell>
          <cell r="U202">
            <v>0</v>
          </cell>
          <cell r="V202">
            <v>1</v>
          </cell>
          <cell r="W202">
            <v>0</v>
          </cell>
          <cell r="X202">
            <v>1</v>
          </cell>
          <cell r="Y202">
            <v>131</v>
          </cell>
          <cell r="Z202">
            <v>117</v>
          </cell>
          <cell r="AA202">
            <v>0.41</v>
          </cell>
          <cell r="AB202">
            <v>0.4</v>
          </cell>
          <cell r="AC202">
            <v>148</v>
          </cell>
          <cell r="AD202">
            <v>186</v>
          </cell>
          <cell r="AF202">
            <v>195</v>
          </cell>
          <cell r="AG202">
            <v>26.2</v>
          </cell>
          <cell r="AH202">
            <v>28.2</v>
          </cell>
          <cell r="AJ202">
            <v>3.4</v>
          </cell>
          <cell r="AK202">
            <v>13</v>
          </cell>
          <cell r="AL202">
            <v>0.95</v>
          </cell>
          <cell r="AN202">
            <v>0.96</v>
          </cell>
          <cell r="AO202">
            <v>181.4</v>
          </cell>
          <cell r="AP202">
            <v>111.3</v>
          </cell>
          <cell r="AR202">
            <v>63.3</v>
          </cell>
          <cell r="AS202">
            <v>37</v>
          </cell>
          <cell r="AT202">
            <v>27.7</v>
          </cell>
          <cell r="AV202">
            <v>33.5</v>
          </cell>
          <cell r="AW202">
            <v>125</v>
          </cell>
          <cell r="AX202">
            <v>184</v>
          </cell>
          <cell r="AZ202">
            <v>82</v>
          </cell>
          <cell r="BA202">
            <v>127</v>
          </cell>
          <cell r="BB202">
            <v>238</v>
          </cell>
          <cell r="BD202">
            <v>54</v>
          </cell>
          <cell r="BE202">
            <v>72.25</v>
          </cell>
          <cell r="BF202">
            <v>82.4</v>
          </cell>
          <cell r="BH202">
            <v>87.35</v>
          </cell>
          <cell r="BI202">
            <v>87</v>
          </cell>
          <cell r="BJ202">
            <v>81</v>
          </cell>
          <cell r="BL202">
            <v>72</v>
          </cell>
          <cell r="BM202">
            <v>3.3</v>
          </cell>
          <cell r="BN202">
            <v>4.2</v>
          </cell>
          <cell r="BP202">
            <v>3.7</v>
          </cell>
          <cell r="BQ202">
            <v>2</v>
          </cell>
          <cell r="BR202">
            <v>2</v>
          </cell>
          <cell r="BS202">
            <v>0</v>
          </cell>
          <cell r="BT202">
            <v>0</v>
          </cell>
          <cell r="BU202">
            <v>0</v>
          </cell>
          <cell r="BV202">
            <v>0</v>
          </cell>
          <cell r="BW202">
            <v>2800</v>
          </cell>
          <cell r="BX202">
            <v>500</v>
          </cell>
          <cell r="BY202">
            <v>800</v>
          </cell>
          <cell r="BZ202">
            <v>0</v>
          </cell>
          <cell r="CC202">
            <v>2.15</v>
          </cell>
          <cell r="CD202">
            <v>2</v>
          </cell>
          <cell r="CE202">
            <v>15</v>
          </cell>
          <cell r="CF202">
            <v>135</v>
          </cell>
          <cell r="CI202">
            <v>0</v>
          </cell>
          <cell r="CJ202">
            <v>0</v>
          </cell>
          <cell r="CK202">
            <v>0</v>
          </cell>
        </row>
        <row r="203">
          <cell r="J203">
            <v>19431479</v>
          </cell>
          <cell r="K203">
            <v>2</v>
          </cell>
          <cell r="L203">
            <v>68</v>
          </cell>
          <cell r="M203" t="str">
            <v>肝内外胆管结石伴左肝萎缩</v>
          </cell>
          <cell r="N203" t="str">
            <v>/</v>
          </cell>
          <cell r="O203">
            <v>155</v>
          </cell>
          <cell r="P203">
            <v>51.5</v>
          </cell>
          <cell r="Q203">
            <v>0</v>
          </cell>
          <cell r="R203">
            <v>0</v>
          </cell>
          <cell r="S203">
            <v>0</v>
          </cell>
          <cell r="T203">
            <v>0</v>
          </cell>
          <cell r="U203">
            <v>0</v>
          </cell>
          <cell r="V203">
            <v>0</v>
          </cell>
          <cell r="W203">
            <v>0</v>
          </cell>
          <cell r="X203">
            <v>0</v>
          </cell>
          <cell r="Y203">
            <v>161</v>
          </cell>
          <cell r="Z203">
            <v>136</v>
          </cell>
          <cell r="AA203">
            <v>0.51</v>
          </cell>
          <cell r="AB203">
            <v>0.44</v>
          </cell>
          <cell r="AC203">
            <v>76</v>
          </cell>
          <cell r="AD203">
            <v>72</v>
          </cell>
          <cell r="AF203">
            <v>79</v>
          </cell>
          <cell r="AG203">
            <v>26.2</v>
          </cell>
          <cell r="AH203">
            <v>3</v>
          </cell>
          <cell r="AK203">
            <v>0.99</v>
          </cell>
          <cell r="AL203">
            <v>1.3</v>
          </cell>
          <cell r="AO203">
            <v>22.8</v>
          </cell>
          <cell r="AP203">
            <v>55.2</v>
          </cell>
          <cell r="AR203">
            <v>48.7</v>
          </cell>
          <cell r="AS203">
            <v>44.8</v>
          </cell>
          <cell r="AT203">
            <v>37.799999999999997</v>
          </cell>
          <cell r="AV203">
            <v>4.4000000000000004</v>
          </cell>
          <cell r="AW203">
            <v>43</v>
          </cell>
          <cell r="AX203">
            <v>233</v>
          </cell>
          <cell r="AZ203">
            <v>141</v>
          </cell>
          <cell r="BA203">
            <v>33</v>
          </cell>
          <cell r="BB203">
            <v>18</v>
          </cell>
          <cell r="BD203">
            <v>53</v>
          </cell>
          <cell r="BE203">
            <v>88.55</v>
          </cell>
          <cell r="BF203">
            <v>89.76</v>
          </cell>
          <cell r="BH203">
            <v>94.89</v>
          </cell>
          <cell r="BI203">
            <v>9</v>
          </cell>
          <cell r="BJ203">
            <v>89</v>
          </cell>
          <cell r="BL203">
            <v>85</v>
          </cell>
          <cell r="BM203">
            <v>5.6</v>
          </cell>
          <cell r="BN203">
            <v>4.0999999999999996</v>
          </cell>
          <cell r="BP203">
            <v>7</v>
          </cell>
          <cell r="BQ203">
            <v>2</v>
          </cell>
          <cell r="BR203">
            <v>2</v>
          </cell>
          <cell r="BS203">
            <v>0</v>
          </cell>
          <cell r="BT203">
            <v>0</v>
          </cell>
          <cell r="BU203">
            <v>0</v>
          </cell>
          <cell r="BV203">
            <v>0</v>
          </cell>
          <cell r="BW203">
            <v>1600</v>
          </cell>
          <cell r="BX203">
            <v>500</v>
          </cell>
          <cell r="BY203">
            <v>400</v>
          </cell>
          <cell r="BZ203">
            <v>0</v>
          </cell>
          <cell r="CC203">
            <v>2.21</v>
          </cell>
          <cell r="CD203">
            <v>2</v>
          </cell>
          <cell r="CE203">
            <v>21</v>
          </cell>
          <cell r="CF203">
            <v>141</v>
          </cell>
          <cell r="CI203">
            <v>0</v>
          </cell>
          <cell r="CJ203">
            <v>0</v>
          </cell>
          <cell r="CK203">
            <v>0</v>
          </cell>
        </row>
        <row r="204">
          <cell r="J204">
            <v>32995586</v>
          </cell>
          <cell r="K204">
            <v>1</v>
          </cell>
          <cell r="L204">
            <v>54</v>
          </cell>
          <cell r="M204" t="str">
            <v>1.右肝占位：肝癌伴胆管癌栓 、2.慢性乙型病毒性肝炎（复治）1、右肝占位：肝癌伴胆管癌栓 2、慢性乙型病毒性肝炎（复治）</v>
          </cell>
          <cell r="N204">
            <v>5</v>
          </cell>
          <cell r="O204">
            <v>172</v>
          </cell>
          <cell r="P204">
            <v>68</v>
          </cell>
          <cell r="Q204">
            <v>0</v>
          </cell>
          <cell r="R204">
            <v>0</v>
          </cell>
          <cell r="S204">
            <v>0</v>
          </cell>
          <cell r="T204">
            <v>0</v>
          </cell>
          <cell r="U204">
            <v>0</v>
          </cell>
          <cell r="V204">
            <v>1</v>
          </cell>
          <cell r="W204">
            <v>0</v>
          </cell>
          <cell r="X204">
            <v>0</v>
          </cell>
          <cell r="Y204">
            <v>14</v>
          </cell>
          <cell r="Z204">
            <v>135</v>
          </cell>
          <cell r="AA204">
            <v>0.43</v>
          </cell>
          <cell r="AB204">
            <v>0.41</v>
          </cell>
          <cell r="AC204">
            <v>97</v>
          </cell>
          <cell r="AD204">
            <v>8</v>
          </cell>
          <cell r="AF204">
            <v>51</v>
          </cell>
          <cell r="AG204">
            <v>29.4</v>
          </cell>
          <cell r="AH204">
            <v>34.4</v>
          </cell>
          <cell r="AJ204">
            <v>32</v>
          </cell>
          <cell r="AK204">
            <v>1.6</v>
          </cell>
          <cell r="AL204">
            <v>1.39</v>
          </cell>
          <cell r="AN204">
            <v>1.1399999999999999</v>
          </cell>
          <cell r="AO204">
            <v>7.7</v>
          </cell>
          <cell r="AP204">
            <v>13.7</v>
          </cell>
          <cell r="AR204">
            <v>19.5</v>
          </cell>
          <cell r="AS204">
            <v>44.6</v>
          </cell>
          <cell r="AT204">
            <v>36.9</v>
          </cell>
          <cell r="AV204">
            <v>39.6</v>
          </cell>
          <cell r="AW204">
            <v>14</v>
          </cell>
          <cell r="AX204">
            <v>244</v>
          </cell>
          <cell r="AZ204">
            <v>579</v>
          </cell>
          <cell r="BA204">
            <v>6</v>
          </cell>
          <cell r="BB204">
            <v>266</v>
          </cell>
          <cell r="BD204">
            <v>274</v>
          </cell>
          <cell r="BE204">
            <v>16.829999999999998</v>
          </cell>
          <cell r="BF204">
            <v>112.29</v>
          </cell>
          <cell r="BH204">
            <v>17.46</v>
          </cell>
          <cell r="BI204">
            <v>7</v>
          </cell>
          <cell r="BJ204">
            <v>62</v>
          </cell>
          <cell r="BL204">
            <v>69</v>
          </cell>
          <cell r="BM204">
            <v>6.3</v>
          </cell>
          <cell r="BN204">
            <v>4.3</v>
          </cell>
          <cell r="BP204">
            <v>4.5999999999999996</v>
          </cell>
          <cell r="BR204">
            <v>2</v>
          </cell>
          <cell r="BS204">
            <v>0</v>
          </cell>
          <cell r="BT204">
            <v>0</v>
          </cell>
          <cell r="BU204">
            <v>0</v>
          </cell>
          <cell r="BV204">
            <v>0</v>
          </cell>
          <cell r="BW204">
            <v>2500</v>
          </cell>
          <cell r="BX204">
            <v>1000</v>
          </cell>
          <cell r="BY204">
            <v>300</v>
          </cell>
          <cell r="BZ204">
            <v>0</v>
          </cell>
          <cell r="CC204">
            <v>3.28</v>
          </cell>
          <cell r="CD204">
            <v>3</v>
          </cell>
          <cell r="CE204">
            <v>28</v>
          </cell>
          <cell r="CF204">
            <v>208</v>
          </cell>
          <cell r="CI204">
            <v>0</v>
          </cell>
          <cell r="CJ204">
            <v>0</v>
          </cell>
          <cell r="CK204">
            <v>0</v>
          </cell>
        </row>
        <row r="205">
          <cell r="J205">
            <v>32777753</v>
          </cell>
          <cell r="K205">
            <v>1</v>
          </cell>
          <cell r="L205">
            <v>74</v>
          </cell>
          <cell r="M205" t="str">
            <v>1、左肝原发性肝癌伴门静脉左支癌栓（中国肝癌分期IIIa期）2、肝囊肿 3、高血压病 4、慢性乙型病毒性肝炎（复治）</v>
          </cell>
          <cell r="N205">
            <v>15</v>
          </cell>
          <cell r="O205">
            <v>160</v>
          </cell>
          <cell r="P205">
            <v>50</v>
          </cell>
          <cell r="Q205">
            <v>1</v>
          </cell>
          <cell r="R205">
            <v>0</v>
          </cell>
          <cell r="S205">
            <v>0</v>
          </cell>
          <cell r="T205">
            <v>0</v>
          </cell>
          <cell r="U205">
            <v>0</v>
          </cell>
          <cell r="V205">
            <v>1</v>
          </cell>
          <cell r="W205">
            <v>0</v>
          </cell>
          <cell r="X205">
            <v>0</v>
          </cell>
          <cell r="Y205">
            <v>125</v>
          </cell>
          <cell r="Z205">
            <v>18</v>
          </cell>
          <cell r="AA205">
            <v>0.38</v>
          </cell>
          <cell r="AB205">
            <v>0.32</v>
          </cell>
          <cell r="AC205">
            <v>174</v>
          </cell>
          <cell r="AD205">
            <v>125</v>
          </cell>
          <cell r="AF205">
            <v>137</v>
          </cell>
          <cell r="AG205">
            <v>34.200000000000003</v>
          </cell>
          <cell r="AH205">
            <v>45.8</v>
          </cell>
          <cell r="AJ205">
            <v>35.200000000000003</v>
          </cell>
          <cell r="AK205">
            <v>0.95</v>
          </cell>
          <cell r="AL205">
            <v>1.18</v>
          </cell>
          <cell r="AN205">
            <v>1.1399999999999999</v>
          </cell>
          <cell r="AO205">
            <v>12</v>
          </cell>
          <cell r="AP205">
            <v>34</v>
          </cell>
          <cell r="AR205">
            <v>34.5</v>
          </cell>
          <cell r="AS205">
            <v>43.3</v>
          </cell>
          <cell r="AT205">
            <v>34.5</v>
          </cell>
          <cell r="AV205">
            <v>33.6</v>
          </cell>
          <cell r="AW205">
            <v>13</v>
          </cell>
          <cell r="AX205">
            <v>22</v>
          </cell>
          <cell r="AZ205">
            <v>57</v>
          </cell>
          <cell r="BA205">
            <v>28</v>
          </cell>
          <cell r="BB205">
            <v>39</v>
          </cell>
          <cell r="BD205">
            <v>213</v>
          </cell>
          <cell r="BE205">
            <v>16.899999999999999</v>
          </cell>
          <cell r="BF205">
            <v>18.350000000000001</v>
          </cell>
          <cell r="BH205">
            <v>19.87</v>
          </cell>
          <cell r="BI205">
            <v>62</v>
          </cell>
          <cell r="BJ205">
            <v>6</v>
          </cell>
          <cell r="BL205">
            <v>58</v>
          </cell>
          <cell r="BM205">
            <v>3.9</v>
          </cell>
          <cell r="BN205">
            <v>3.6</v>
          </cell>
          <cell r="BP205">
            <v>2.2999999999999998</v>
          </cell>
          <cell r="BQ205">
            <v>2</v>
          </cell>
          <cell r="BR205">
            <v>3</v>
          </cell>
          <cell r="BS205">
            <v>0</v>
          </cell>
          <cell r="BT205">
            <v>5</v>
          </cell>
          <cell r="BU205">
            <v>500</v>
          </cell>
          <cell r="BV205">
            <v>0</v>
          </cell>
          <cell r="BW205">
            <v>2900</v>
          </cell>
          <cell r="BX205">
            <v>1000</v>
          </cell>
          <cell r="BY205">
            <v>500</v>
          </cell>
          <cell r="BZ205">
            <v>0</v>
          </cell>
          <cell r="CC205">
            <v>2.35</v>
          </cell>
          <cell r="CD205">
            <v>2</v>
          </cell>
          <cell r="CE205">
            <v>35</v>
          </cell>
          <cell r="CF205">
            <v>155</v>
          </cell>
          <cell r="CI205">
            <v>0</v>
          </cell>
          <cell r="CJ205">
            <v>0</v>
          </cell>
          <cell r="CK205">
            <v>0</v>
          </cell>
        </row>
        <row r="206">
          <cell r="J206">
            <v>32986637</v>
          </cell>
          <cell r="K206">
            <v>1</v>
          </cell>
          <cell r="L206">
            <v>51</v>
          </cell>
          <cell r="M206" t="str">
            <v>1.中肝占位：肝细胞癌（BCLC 分期A期、CNLC分期Ⅰa期）2、肝癌射频消融术后 3、慢性乙型病毒性肝炎（复治）,</v>
          </cell>
          <cell r="N206">
            <v>3.5</v>
          </cell>
          <cell r="O206">
            <v>173</v>
          </cell>
          <cell r="P206">
            <v>56</v>
          </cell>
          <cell r="Q206">
            <v>0</v>
          </cell>
          <cell r="R206">
            <v>0</v>
          </cell>
          <cell r="S206">
            <v>0</v>
          </cell>
          <cell r="T206">
            <v>0</v>
          </cell>
          <cell r="U206">
            <v>0</v>
          </cell>
          <cell r="V206">
            <v>1</v>
          </cell>
          <cell r="W206">
            <v>0</v>
          </cell>
          <cell r="X206">
            <v>0</v>
          </cell>
          <cell r="Y206">
            <v>158</v>
          </cell>
          <cell r="Z206">
            <v>146</v>
          </cell>
          <cell r="AA206">
            <v>0.46</v>
          </cell>
          <cell r="AB206">
            <v>0.43</v>
          </cell>
          <cell r="AC206">
            <v>248</v>
          </cell>
          <cell r="AD206">
            <v>242</v>
          </cell>
          <cell r="AG206">
            <v>27.4</v>
          </cell>
          <cell r="AH206">
            <v>36.6</v>
          </cell>
          <cell r="AK206">
            <v>1</v>
          </cell>
          <cell r="AL206">
            <v>1.34</v>
          </cell>
          <cell r="AO206">
            <v>6.8</v>
          </cell>
          <cell r="AP206">
            <v>26.5</v>
          </cell>
          <cell r="AS206">
            <v>42.7</v>
          </cell>
          <cell r="AT206">
            <v>35.5</v>
          </cell>
          <cell r="AW206">
            <v>111</v>
          </cell>
          <cell r="AX206">
            <v>58</v>
          </cell>
          <cell r="BA206">
            <v>66</v>
          </cell>
          <cell r="BB206">
            <v>431</v>
          </cell>
          <cell r="BE206">
            <v>18.77</v>
          </cell>
          <cell r="BF206">
            <v>115.41</v>
          </cell>
          <cell r="BI206">
            <v>67</v>
          </cell>
          <cell r="BJ206">
            <v>58</v>
          </cell>
          <cell r="BM206">
            <v>5.98</v>
          </cell>
          <cell r="BN206">
            <v>5.3</v>
          </cell>
          <cell r="BQ206">
            <v>2</v>
          </cell>
          <cell r="BR206">
            <v>2</v>
          </cell>
          <cell r="BS206">
            <v>0</v>
          </cell>
          <cell r="BT206">
            <v>0</v>
          </cell>
          <cell r="BU206">
            <v>0</v>
          </cell>
          <cell r="BV206">
            <v>0</v>
          </cell>
          <cell r="BW206">
            <v>1300</v>
          </cell>
          <cell r="BX206">
            <v>0</v>
          </cell>
          <cell r="BY206">
            <v>100</v>
          </cell>
          <cell r="BZ206">
            <v>0</v>
          </cell>
          <cell r="CC206">
            <v>2.34</v>
          </cell>
          <cell r="CD206">
            <v>2</v>
          </cell>
          <cell r="CE206">
            <v>34</v>
          </cell>
          <cell r="CF206">
            <v>154</v>
          </cell>
          <cell r="CI206">
            <v>0</v>
          </cell>
          <cell r="CJ206">
            <v>0</v>
          </cell>
          <cell r="CK206">
            <v>1</v>
          </cell>
        </row>
        <row r="207">
          <cell r="J207">
            <v>32822908</v>
          </cell>
          <cell r="K207">
            <v>1</v>
          </cell>
          <cell r="L207">
            <v>41</v>
          </cell>
          <cell r="M207" t="str">
            <v>1.HCC术后；2.慢性乙型病毒性肝炎（复治）。</v>
          </cell>
          <cell r="N207">
            <v>6</v>
          </cell>
          <cell r="O207">
            <v>160</v>
          </cell>
          <cell r="P207">
            <v>60</v>
          </cell>
          <cell r="Q207">
            <v>0</v>
          </cell>
          <cell r="R207">
            <v>0</v>
          </cell>
          <cell r="S207">
            <v>0</v>
          </cell>
          <cell r="T207">
            <v>0</v>
          </cell>
          <cell r="U207">
            <v>0</v>
          </cell>
          <cell r="V207">
            <v>1</v>
          </cell>
          <cell r="W207">
            <v>0</v>
          </cell>
          <cell r="X207">
            <v>0</v>
          </cell>
          <cell r="Y207">
            <v>115</v>
          </cell>
          <cell r="Z207">
            <v>18</v>
          </cell>
          <cell r="AA207">
            <v>0.35</v>
          </cell>
          <cell r="AB207">
            <v>0.33</v>
          </cell>
          <cell r="AC207">
            <v>224</v>
          </cell>
          <cell r="AD207">
            <v>211</v>
          </cell>
          <cell r="AG207">
            <v>25.3</v>
          </cell>
          <cell r="AH207">
            <v>11.6</v>
          </cell>
          <cell r="AK207">
            <v>1.3</v>
          </cell>
          <cell r="AL207">
            <v>0.98</v>
          </cell>
          <cell r="AO207">
            <v>49.5</v>
          </cell>
          <cell r="AP207">
            <v>54.9</v>
          </cell>
          <cell r="AS207">
            <v>36.1</v>
          </cell>
          <cell r="AT207">
            <v>28.2</v>
          </cell>
          <cell r="AW207">
            <v>113</v>
          </cell>
          <cell r="AX207">
            <v>118</v>
          </cell>
          <cell r="BA207">
            <v>79</v>
          </cell>
          <cell r="BB207">
            <v>191</v>
          </cell>
          <cell r="BE207">
            <v>16.57</v>
          </cell>
          <cell r="BF207">
            <v>15.25</v>
          </cell>
          <cell r="BI207">
            <v>52</v>
          </cell>
          <cell r="BJ207">
            <v>54</v>
          </cell>
          <cell r="BM207">
            <v>5.22</v>
          </cell>
          <cell r="BN207">
            <v>4.2</v>
          </cell>
          <cell r="BQ207">
            <v>2</v>
          </cell>
          <cell r="BR207">
            <v>2</v>
          </cell>
          <cell r="BS207">
            <v>0</v>
          </cell>
          <cell r="BT207">
            <v>0</v>
          </cell>
          <cell r="BU207">
            <v>0</v>
          </cell>
          <cell r="BV207">
            <v>0</v>
          </cell>
          <cell r="BW207">
            <v>2400</v>
          </cell>
          <cell r="BX207">
            <v>1000</v>
          </cell>
          <cell r="BY207">
            <v>100</v>
          </cell>
          <cell r="BZ207">
            <v>0</v>
          </cell>
          <cell r="CC207">
            <v>3.2</v>
          </cell>
          <cell r="CD207">
            <v>3</v>
          </cell>
          <cell r="CE207">
            <v>20</v>
          </cell>
          <cell r="CF207">
            <v>200</v>
          </cell>
          <cell r="CI207">
            <v>0</v>
          </cell>
          <cell r="CJ207">
            <v>0</v>
          </cell>
          <cell r="CK207">
            <v>0</v>
          </cell>
        </row>
        <row r="208">
          <cell r="J208">
            <v>19683671</v>
          </cell>
          <cell r="K208">
            <v>2</v>
          </cell>
          <cell r="L208">
            <v>44</v>
          </cell>
          <cell r="M208" t="str">
            <v>1.中肝占位：肝包虫病；2.子宫肌瘤；</v>
          </cell>
          <cell r="N208">
            <v>14</v>
          </cell>
          <cell r="O208">
            <v>163</v>
          </cell>
          <cell r="P208">
            <v>67</v>
          </cell>
          <cell r="Q208">
            <v>0</v>
          </cell>
          <cell r="R208">
            <v>0</v>
          </cell>
          <cell r="S208">
            <v>0</v>
          </cell>
          <cell r="T208">
            <v>0</v>
          </cell>
          <cell r="U208">
            <v>0</v>
          </cell>
          <cell r="V208">
            <v>0</v>
          </cell>
          <cell r="W208">
            <v>0</v>
          </cell>
          <cell r="X208">
            <v>0</v>
          </cell>
          <cell r="Y208">
            <v>135</v>
          </cell>
          <cell r="Z208">
            <v>9</v>
          </cell>
          <cell r="AA208">
            <v>0.42</v>
          </cell>
          <cell r="AB208">
            <v>0.28000000000000003</v>
          </cell>
          <cell r="AC208">
            <v>21</v>
          </cell>
          <cell r="AD208">
            <v>199</v>
          </cell>
          <cell r="AF208">
            <v>164</v>
          </cell>
          <cell r="AG208">
            <v>28.2</v>
          </cell>
          <cell r="AH208">
            <v>27.8</v>
          </cell>
          <cell r="AJ208">
            <v>26.9</v>
          </cell>
          <cell r="AK208">
            <v>0.87</v>
          </cell>
          <cell r="AL208">
            <v>1.1399999999999999</v>
          </cell>
          <cell r="AN208">
            <v>1.6</v>
          </cell>
          <cell r="AO208">
            <v>8</v>
          </cell>
          <cell r="AP208">
            <v>18</v>
          </cell>
          <cell r="AR208">
            <v>29.2</v>
          </cell>
          <cell r="AS208">
            <v>43.2</v>
          </cell>
          <cell r="AT208">
            <v>27.6</v>
          </cell>
          <cell r="AV208">
            <v>41.5</v>
          </cell>
          <cell r="AW208">
            <v>39</v>
          </cell>
          <cell r="AX208">
            <v>531</v>
          </cell>
          <cell r="AZ208">
            <v>48</v>
          </cell>
          <cell r="BA208">
            <v>47</v>
          </cell>
          <cell r="BB208">
            <v>399</v>
          </cell>
          <cell r="BD208">
            <v>137</v>
          </cell>
          <cell r="BE208">
            <v>14.28</v>
          </cell>
          <cell r="BF208">
            <v>16.95</v>
          </cell>
          <cell r="BH208">
            <v>17.66</v>
          </cell>
          <cell r="BI208">
            <v>67</v>
          </cell>
          <cell r="BJ208">
            <v>63</v>
          </cell>
          <cell r="BL208">
            <v>62</v>
          </cell>
          <cell r="BM208">
            <v>4.3</v>
          </cell>
          <cell r="BN208">
            <v>3.4</v>
          </cell>
          <cell r="BP208">
            <v>2.9</v>
          </cell>
          <cell r="BQ208">
            <v>3</v>
          </cell>
          <cell r="BR208">
            <v>2</v>
          </cell>
          <cell r="BS208">
            <v>0</v>
          </cell>
          <cell r="BT208">
            <v>7</v>
          </cell>
          <cell r="BU208">
            <v>350</v>
          </cell>
          <cell r="BV208">
            <v>0</v>
          </cell>
          <cell r="BW208">
            <v>4000</v>
          </cell>
          <cell r="BX208">
            <v>1500</v>
          </cell>
          <cell r="BY208">
            <v>2000</v>
          </cell>
          <cell r="BZ208">
            <v>0</v>
          </cell>
          <cell r="CC208">
            <v>6.4</v>
          </cell>
          <cell r="CD208">
            <v>6</v>
          </cell>
          <cell r="CE208">
            <v>40</v>
          </cell>
          <cell r="CF208">
            <v>400</v>
          </cell>
          <cell r="CI208">
            <v>0</v>
          </cell>
          <cell r="CJ208">
            <v>0</v>
          </cell>
          <cell r="CK208">
            <v>1</v>
          </cell>
        </row>
        <row r="209">
          <cell r="J209">
            <v>32849866</v>
          </cell>
          <cell r="K209">
            <v>1</v>
          </cell>
          <cell r="L209">
            <v>67</v>
          </cell>
          <cell r="M209" t="str">
            <v>1.肝脏占位：肝脓肿可能性大，合并其他待排；2.消化道出血；3.肝硬化；4.脾脏长大；5.门静脉高压；6.双肺结节性质待查；7.不完全性肠梗阻；8.肝内胆管扩张；9.低钾血症；10.高血压 2级 低危；11.胆囊切除术后。</v>
          </cell>
          <cell r="N209">
            <v>5</v>
          </cell>
          <cell r="O209">
            <v>172</v>
          </cell>
          <cell r="P209">
            <v>62</v>
          </cell>
          <cell r="Q209">
            <v>1</v>
          </cell>
          <cell r="R209">
            <v>0</v>
          </cell>
          <cell r="S209">
            <v>0</v>
          </cell>
          <cell r="T209">
            <v>0</v>
          </cell>
          <cell r="U209">
            <v>0</v>
          </cell>
          <cell r="V209">
            <v>0</v>
          </cell>
          <cell r="W209">
            <v>0</v>
          </cell>
          <cell r="X209">
            <v>1</v>
          </cell>
          <cell r="Y209">
            <v>187</v>
          </cell>
          <cell r="Z209">
            <v>168</v>
          </cell>
          <cell r="AA209">
            <v>0.52</v>
          </cell>
          <cell r="AB209">
            <v>0.45</v>
          </cell>
          <cell r="AC209">
            <v>219</v>
          </cell>
          <cell r="AD209">
            <v>227</v>
          </cell>
          <cell r="AF209">
            <v>23</v>
          </cell>
          <cell r="AG209">
            <v>26.6</v>
          </cell>
          <cell r="AH209">
            <v>25.5</v>
          </cell>
          <cell r="AJ209">
            <v>34.1</v>
          </cell>
          <cell r="AK209">
            <v>0.91</v>
          </cell>
          <cell r="AL209">
            <v>0.83</v>
          </cell>
          <cell r="AN209">
            <v>1.9</v>
          </cell>
          <cell r="AO209">
            <v>4.5999999999999996</v>
          </cell>
          <cell r="AP209">
            <v>5.9</v>
          </cell>
          <cell r="AR209">
            <v>9.6999999999999993</v>
          </cell>
          <cell r="AS209">
            <v>43.3</v>
          </cell>
          <cell r="AT209">
            <v>41.6</v>
          </cell>
          <cell r="AV209">
            <v>29.4</v>
          </cell>
          <cell r="AW209">
            <v>66</v>
          </cell>
          <cell r="AX209">
            <v>68</v>
          </cell>
          <cell r="AZ209">
            <v>35</v>
          </cell>
          <cell r="BA209">
            <v>41</v>
          </cell>
          <cell r="BB209">
            <v>36</v>
          </cell>
          <cell r="BD209">
            <v>142</v>
          </cell>
          <cell r="BE209">
            <v>91.3</v>
          </cell>
          <cell r="BF209">
            <v>88.61</v>
          </cell>
          <cell r="BH209">
            <v>93.56</v>
          </cell>
          <cell r="BI209">
            <v>89</v>
          </cell>
          <cell r="BJ209">
            <v>91</v>
          </cell>
          <cell r="BL209">
            <v>87</v>
          </cell>
          <cell r="BM209">
            <v>7</v>
          </cell>
          <cell r="BN209">
            <v>5.3</v>
          </cell>
          <cell r="BP209">
            <v>3.8</v>
          </cell>
          <cell r="BQ209">
            <v>2</v>
          </cell>
          <cell r="BS209">
            <v>0</v>
          </cell>
          <cell r="BT209">
            <v>0</v>
          </cell>
          <cell r="BU209">
            <v>0</v>
          </cell>
          <cell r="BV209">
            <v>0</v>
          </cell>
          <cell r="CD209">
            <v>0</v>
          </cell>
          <cell r="CF209">
            <v>0</v>
          </cell>
          <cell r="CI209">
            <v>0</v>
          </cell>
          <cell r="CJ209">
            <v>0</v>
          </cell>
          <cell r="CK209">
            <v>0</v>
          </cell>
        </row>
        <row r="210">
          <cell r="J210">
            <v>15202884</v>
          </cell>
          <cell r="K210">
            <v>2</v>
          </cell>
          <cell r="L210">
            <v>62</v>
          </cell>
          <cell r="M210" t="str">
            <v>1.肝内外胆管结石伴扩张 、2.肝萎缩</v>
          </cell>
          <cell r="N210" t="str">
            <v>/</v>
          </cell>
          <cell r="O210">
            <v>154</v>
          </cell>
          <cell r="P210">
            <v>40</v>
          </cell>
          <cell r="Q210">
            <v>0</v>
          </cell>
          <cell r="R210">
            <v>0</v>
          </cell>
          <cell r="S210">
            <v>0</v>
          </cell>
          <cell r="T210">
            <v>0</v>
          </cell>
          <cell r="U210">
            <v>0</v>
          </cell>
          <cell r="V210">
            <v>0</v>
          </cell>
          <cell r="W210">
            <v>0</v>
          </cell>
          <cell r="X210">
            <v>0</v>
          </cell>
          <cell r="Y210">
            <v>156</v>
          </cell>
          <cell r="Z210">
            <v>12</v>
          </cell>
          <cell r="AA210">
            <v>0.49</v>
          </cell>
          <cell r="AB210">
            <v>0.36</v>
          </cell>
          <cell r="AC210">
            <v>274</v>
          </cell>
          <cell r="AD210">
            <v>151</v>
          </cell>
          <cell r="AF210">
            <v>134</v>
          </cell>
          <cell r="AG210">
            <v>29.5</v>
          </cell>
          <cell r="AH210">
            <v>32.6</v>
          </cell>
          <cell r="AJ210">
            <v>29.5</v>
          </cell>
          <cell r="AK210">
            <v>0.94</v>
          </cell>
          <cell r="AL210">
            <v>1.45</v>
          </cell>
          <cell r="AN210">
            <v>1.1200000000000001</v>
          </cell>
          <cell r="AO210">
            <v>32.6</v>
          </cell>
          <cell r="AP210">
            <v>31.8</v>
          </cell>
          <cell r="AR210">
            <v>51.1</v>
          </cell>
          <cell r="AS210">
            <v>43.2</v>
          </cell>
          <cell r="AT210">
            <v>21.4</v>
          </cell>
          <cell r="AV210">
            <v>28.1</v>
          </cell>
          <cell r="AW210">
            <v>12</v>
          </cell>
          <cell r="AX210">
            <v>1916</v>
          </cell>
          <cell r="AZ210">
            <v>157</v>
          </cell>
          <cell r="BA210">
            <v>14</v>
          </cell>
          <cell r="BB210">
            <v>1498</v>
          </cell>
          <cell r="BD210">
            <v>31</v>
          </cell>
          <cell r="BE210">
            <v>83.33</v>
          </cell>
          <cell r="BF210">
            <v>82.26</v>
          </cell>
          <cell r="BH210">
            <v>16.71</v>
          </cell>
          <cell r="BI210">
            <v>93</v>
          </cell>
          <cell r="BJ210">
            <v>94</v>
          </cell>
          <cell r="BL210">
            <v>69</v>
          </cell>
          <cell r="BM210">
            <v>4.3</v>
          </cell>
          <cell r="BN210">
            <v>4.9000000000000004</v>
          </cell>
          <cell r="BP210">
            <v>3.8</v>
          </cell>
          <cell r="BQ210">
            <v>2</v>
          </cell>
          <cell r="BR210">
            <v>2</v>
          </cell>
          <cell r="BS210">
            <v>0</v>
          </cell>
          <cell r="BT210">
            <v>0</v>
          </cell>
          <cell r="BU210">
            <v>0</v>
          </cell>
          <cell r="BV210">
            <v>0</v>
          </cell>
          <cell r="BW210">
            <v>1500</v>
          </cell>
          <cell r="BX210">
            <v>1000</v>
          </cell>
          <cell r="BY210">
            <v>30</v>
          </cell>
          <cell r="BZ210">
            <v>0</v>
          </cell>
          <cell r="CC210">
            <v>4.25</v>
          </cell>
          <cell r="CD210">
            <v>4</v>
          </cell>
          <cell r="CE210">
            <v>25</v>
          </cell>
          <cell r="CF210">
            <v>265</v>
          </cell>
          <cell r="CI210">
            <v>0</v>
          </cell>
          <cell r="CJ210">
            <v>0</v>
          </cell>
          <cell r="CK210">
            <v>0</v>
          </cell>
        </row>
        <row r="211">
          <cell r="J211">
            <v>15196043</v>
          </cell>
          <cell r="K211">
            <v>1</v>
          </cell>
          <cell r="L211">
            <v>47</v>
          </cell>
          <cell r="M211" t="str">
            <v>右肝占位：HCC  慢性乙肝（复诊）  乙肝肝硬化                                    ,肝占位性病变</v>
          </cell>
          <cell r="N211">
            <v>4.5</v>
          </cell>
          <cell r="O211">
            <v>164</v>
          </cell>
          <cell r="P211">
            <v>61</v>
          </cell>
          <cell r="Q211">
            <v>0</v>
          </cell>
          <cell r="R211">
            <v>0</v>
          </cell>
          <cell r="S211">
            <v>0</v>
          </cell>
          <cell r="T211">
            <v>0</v>
          </cell>
          <cell r="U211">
            <v>0</v>
          </cell>
          <cell r="V211">
            <v>1</v>
          </cell>
          <cell r="W211">
            <v>0</v>
          </cell>
          <cell r="X211">
            <v>1</v>
          </cell>
          <cell r="Y211">
            <v>136</v>
          </cell>
          <cell r="Z211">
            <v>16</v>
          </cell>
          <cell r="AA211">
            <v>0.42</v>
          </cell>
          <cell r="AB211">
            <v>0.35</v>
          </cell>
          <cell r="AC211">
            <v>187</v>
          </cell>
          <cell r="AD211">
            <v>186</v>
          </cell>
          <cell r="AE211">
            <v>141</v>
          </cell>
          <cell r="AF211">
            <v>128</v>
          </cell>
          <cell r="AG211">
            <v>27.9</v>
          </cell>
          <cell r="AH211">
            <v>28.5</v>
          </cell>
          <cell r="AJ211">
            <v>32.200000000000003</v>
          </cell>
          <cell r="AK211">
            <v>0.96</v>
          </cell>
          <cell r="AL211">
            <v>1.4</v>
          </cell>
          <cell r="AN211">
            <v>1.37</v>
          </cell>
          <cell r="AO211">
            <v>15.3</v>
          </cell>
          <cell r="AP211">
            <v>27.8</v>
          </cell>
          <cell r="AQ211">
            <v>4.5</v>
          </cell>
          <cell r="AR211">
            <v>42.4</v>
          </cell>
          <cell r="AS211">
            <v>34.700000000000003</v>
          </cell>
          <cell r="AT211">
            <v>23.7</v>
          </cell>
          <cell r="AU211">
            <v>32</v>
          </cell>
          <cell r="AV211">
            <v>34.700000000000003</v>
          </cell>
          <cell r="AW211">
            <v>48</v>
          </cell>
          <cell r="AX211">
            <v>219</v>
          </cell>
          <cell r="AY211">
            <v>228</v>
          </cell>
          <cell r="AZ211">
            <v>174</v>
          </cell>
          <cell r="BA211">
            <v>41</v>
          </cell>
          <cell r="BB211">
            <v>264</v>
          </cell>
          <cell r="BC211">
            <v>226</v>
          </cell>
          <cell r="BD211">
            <v>165</v>
          </cell>
          <cell r="BE211">
            <v>117.87</v>
          </cell>
          <cell r="BF211">
            <v>112.48</v>
          </cell>
          <cell r="BG211">
            <v>118.72</v>
          </cell>
          <cell r="BH211">
            <v>122.32</v>
          </cell>
          <cell r="BI211">
            <v>58</v>
          </cell>
          <cell r="BJ211">
            <v>65</v>
          </cell>
          <cell r="BK211">
            <v>57</v>
          </cell>
          <cell r="BL211">
            <v>57</v>
          </cell>
          <cell r="BM211">
            <v>2.7</v>
          </cell>
          <cell r="BN211">
            <v>2.4</v>
          </cell>
          <cell r="BO211">
            <v>2.2000000000000002</v>
          </cell>
          <cell r="BP211">
            <v>3.2</v>
          </cell>
          <cell r="BQ211">
            <v>2</v>
          </cell>
          <cell r="BR211">
            <v>3</v>
          </cell>
          <cell r="BS211">
            <v>0</v>
          </cell>
          <cell r="BT211">
            <v>0</v>
          </cell>
          <cell r="BU211">
            <v>0</v>
          </cell>
          <cell r="BV211">
            <v>0</v>
          </cell>
          <cell r="BW211">
            <v>1300</v>
          </cell>
          <cell r="BX211">
            <v>500</v>
          </cell>
          <cell r="BY211">
            <v>500</v>
          </cell>
          <cell r="BZ211">
            <v>0</v>
          </cell>
          <cell r="CC211">
            <v>3.5</v>
          </cell>
          <cell r="CD211">
            <v>3</v>
          </cell>
          <cell r="CE211">
            <v>50</v>
          </cell>
          <cell r="CF211">
            <v>230</v>
          </cell>
          <cell r="CI211">
            <v>0</v>
          </cell>
          <cell r="CJ211">
            <v>0</v>
          </cell>
          <cell r="CK211">
            <v>0</v>
          </cell>
        </row>
        <row r="212">
          <cell r="J212">
            <v>33068757</v>
          </cell>
          <cell r="K212">
            <v>2</v>
          </cell>
          <cell r="L212">
            <v>57</v>
          </cell>
          <cell r="M212" t="str">
            <v>1.胆囊癌（侵及肌层） 、2.慢性支气管炎 、3.右肾错构瘤,</v>
          </cell>
          <cell r="N212" t="str">
            <v>/</v>
          </cell>
          <cell r="O212">
            <v>147</v>
          </cell>
          <cell r="P212">
            <v>45</v>
          </cell>
          <cell r="Q212">
            <v>0</v>
          </cell>
          <cell r="R212">
            <v>0</v>
          </cell>
          <cell r="S212">
            <v>0</v>
          </cell>
          <cell r="T212">
            <v>0</v>
          </cell>
          <cell r="U212">
            <v>0</v>
          </cell>
          <cell r="V212">
            <v>0</v>
          </cell>
          <cell r="W212">
            <v>0</v>
          </cell>
          <cell r="X212">
            <v>0</v>
          </cell>
          <cell r="Y212">
            <v>113</v>
          </cell>
          <cell r="Z212">
            <v>98</v>
          </cell>
          <cell r="AA212">
            <v>0.36</v>
          </cell>
          <cell r="AB212">
            <v>0.31</v>
          </cell>
          <cell r="AC212">
            <v>55</v>
          </cell>
          <cell r="AD212">
            <v>462</v>
          </cell>
          <cell r="AE212">
            <v>429</v>
          </cell>
          <cell r="AF212">
            <v>432</v>
          </cell>
          <cell r="AG212">
            <v>37.9</v>
          </cell>
          <cell r="AH212">
            <v>42.5</v>
          </cell>
          <cell r="AI212">
            <v>41.2</v>
          </cell>
          <cell r="AJ212">
            <v>4.5</v>
          </cell>
          <cell r="AK212">
            <v>1.8</v>
          </cell>
          <cell r="AL212">
            <v>1.44</v>
          </cell>
          <cell r="AM212">
            <v>1.43</v>
          </cell>
          <cell r="AN212">
            <v>1.34</v>
          </cell>
          <cell r="AO212">
            <v>8.9</v>
          </cell>
          <cell r="AP212">
            <v>11.5</v>
          </cell>
          <cell r="AQ212">
            <v>7.8</v>
          </cell>
          <cell r="AR212">
            <v>12.1</v>
          </cell>
          <cell r="AS212">
            <v>41.7</v>
          </cell>
          <cell r="AT212">
            <v>27.9</v>
          </cell>
          <cell r="AU212">
            <v>35</v>
          </cell>
          <cell r="AV212">
            <v>39</v>
          </cell>
          <cell r="AW212">
            <v>16</v>
          </cell>
          <cell r="AX212">
            <v>198</v>
          </cell>
          <cell r="AY212">
            <v>224</v>
          </cell>
          <cell r="AZ212">
            <v>157</v>
          </cell>
          <cell r="BA212">
            <v>21</v>
          </cell>
          <cell r="BB212">
            <v>316</v>
          </cell>
          <cell r="BC212">
            <v>282</v>
          </cell>
          <cell r="BD212">
            <v>163</v>
          </cell>
          <cell r="BE212">
            <v>119.99</v>
          </cell>
          <cell r="BF212">
            <v>123.6</v>
          </cell>
          <cell r="BG212">
            <v>13.44</v>
          </cell>
          <cell r="BH212">
            <v>14.37</v>
          </cell>
          <cell r="BI212">
            <v>58</v>
          </cell>
          <cell r="BJ212">
            <v>53</v>
          </cell>
          <cell r="BK212">
            <v>45</v>
          </cell>
          <cell r="BL212">
            <v>36</v>
          </cell>
          <cell r="BM212">
            <v>4.2</v>
          </cell>
          <cell r="BN212">
            <v>3.5</v>
          </cell>
          <cell r="BO212">
            <v>2.7</v>
          </cell>
          <cell r="BP212">
            <v>1.7</v>
          </cell>
          <cell r="BQ212">
            <v>2</v>
          </cell>
          <cell r="BR212">
            <v>2</v>
          </cell>
          <cell r="BS212">
            <v>0</v>
          </cell>
          <cell r="BT212">
            <v>0</v>
          </cell>
          <cell r="BU212">
            <v>0</v>
          </cell>
          <cell r="BV212">
            <v>0</v>
          </cell>
          <cell r="BW212">
            <v>2400</v>
          </cell>
          <cell r="BX212">
            <v>100</v>
          </cell>
          <cell r="BY212">
            <v>1000</v>
          </cell>
          <cell r="BZ212">
            <v>0</v>
          </cell>
          <cell r="CC212">
            <v>3.8</v>
          </cell>
          <cell r="CD212">
            <v>3</v>
          </cell>
          <cell r="CE212">
            <v>8</v>
          </cell>
          <cell r="CF212">
            <v>188</v>
          </cell>
          <cell r="CI212">
            <v>0</v>
          </cell>
          <cell r="CJ212">
            <v>0</v>
          </cell>
          <cell r="CK212">
            <v>0</v>
          </cell>
        </row>
        <row r="213">
          <cell r="J213">
            <v>7884814</v>
          </cell>
          <cell r="K213">
            <v>1</v>
          </cell>
          <cell r="L213">
            <v>48</v>
          </cell>
          <cell r="M213" t="str">
            <v>1.肝血管瘤；2.肝囊肿；3.双肾囊肿。</v>
          </cell>
          <cell r="N213">
            <v>7.5</v>
          </cell>
          <cell r="O213">
            <v>167</v>
          </cell>
          <cell r="P213">
            <v>60</v>
          </cell>
          <cell r="Q213">
            <v>0</v>
          </cell>
          <cell r="R213">
            <v>0</v>
          </cell>
          <cell r="S213">
            <v>0</v>
          </cell>
          <cell r="T213">
            <v>0</v>
          </cell>
          <cell r="U213">
            <v>0</v>
          </cell>
          <cell r="V213">
            <v>0</v>
          </cell>
          <cell r="W213">
            <v>0</v>
          </cell>
          <cell r="X213">
            <v>0</v>
          </cell>
          <cell r="Y213">
            <v>126</v>
          </cell>
          <cell r="Z213">
            <v>99</v>
          </cell>
          <cell r="AA213">
            <v>0.4</v>
          </cell>
          <cell r="AB213">
            <v>0.31</v>
          </cell>
          <cell r="AC213">
            <v>221</v>
          </cell>
          <cell r="AD213">
            <v>16</v>
          </cell>
          <cell r="AF213">
            <v>176</v>
          </cell>
          <cell r="AG213">
            <v>26.5</v>
          </cell>
          <cell r="AH213">
            <v>28.8</v>
          </cell>
          <cell r="AJ213">
            <v>28</v>
          </cell>
          <cell r="AK213">
            <v>0.92</v>
          </cell>
          <cell r="AL213">
            <v>1.18</v>
          </cell>
          <cell r="AN213">
            <v>1.1200000000000001</v>
          </cell>
          <cell r="AO213">
            <v>7.5</v>
          </cell>
          <cell r="AP213">
            <v>17</v>
          </cell>
          <cell r="AR213">
            <v>19.7</v>
          </cell>
          <cell r="AS213">
            <v>44.6</v>
          </cell>
          <cell r="AT213">
            <v>27.6</v>
          </cell>
          <cell r="AV213">
            <v>35.1</v>
          </cell>
          <cell r="AW213">
            <v>1</v>
          </cell>
          <cell r="AX213">
            <v>875</v>
          </cell>
          <cell r="AZ213">
            <v>544</v>
          </cell>
          <cell r="BA213">
            <v>17</v>
          </cell>
          <cell r="BB213">
            <v>1294</v>
          </cell>
          <cell r="BD213">
            <v>161</v>
          </cell>
          <cell r="BE213">
            <v>71.69</v>
          </cell>
          <cell r="BF213">
            <v>82.33</v>
          </cell>
          <cell r="BH213">
            <v>75.790000000000006</v>
          </cell>
          <cell r="BI213">
            <v>89</v>
          </cell>
          <cell r="BJ213">
            <v>79</v>
          </cell>
          <cell r="BL213">
            <v>85</v>
          </cell>
          <cell r="BM213">
            <v>4.7</v>
          </cell>
          <cell r="BN213">
            <v>4.5</v>
          </cell>
          <cell r="BP213">
            <v>5.5</v>
          </cell>
          <cell r="BR213">
            <v>2</v>
          </cell>
          <cell r="BS213">
            <v>0</v>
          </cell>
          <cell r="BT213" t="str">
            <v>1250自体</v>
          </cell>
          <cell r="BU213">
            <v>0</v>
          </cell>
          <cell r="BV213">
            <v>0</v>
          </cell>
          <cell r="BW213">
            <v>3100</v>
          </cell>
          <cell r="BX213">
            <v>1500</v>
          </cell>
          <cell r="BY213">
            <v>200</v>
          </cell>
          <cell r="BZ213">
            <v>0</v>
          </cell>
          <cell r="CC213">
            <v>4.25</v>
          </cell>
          <cell r="CD213">
            <v>4</v>
          </cell>
          <cell r="CE213">
            <v>25</v>
          </cell>
          <cell r="CF213">
            <v>265</v>
          </cell>
          <cell r="CI213">
            <v>0</v>
          </cell>
          <cell r="CJ213">
            <v>0</v>
          </cell>
          <cell r="CK213">
            <v>0</v>
          </cell>
        </row>
        <row r="214">
          <cell r="J214">
            <v>21619694</v>
          </cell>
          <cell r="K214">
            <v>2</v>
          </cell>
          <cell r="L214">
            <v>51</v>
          </cell>
          <cell r="M214" t="str">
            <v>11.肝继发恶性肿瘤 、2.乙状结肠癌术后 、3.子宫肌瘤3、子宫肌瘤</v>
          </cell>
          <cell r="N214">
            <v>2</v>
          </cell>
          <cell r="O214">
            <v>158</v>
          </cell>
          <cell r="P214">
            <v>75</v>
          </cell>
          <cell r="Q214">
            <v>0</v>
          </cell>
          <cell r="R214">
            <v>0</v>
          </cell>
          <cell r="S214">
            <v>0</v>
          </cell>
          <cell r="T214">
            <v>0</v>
          </cell>
          <cell r="U214">
            <v>0</v>
          </cell>
          <cell r="V214">
            <v>1</v>
          </cell>
          <cell r="W214">
            <v>0</v>
          </cell>
          <cell r="X214">
            <v>0</v>
          </cell>
          <cell r="Y214">
            <v>144</v>
          </cell>
          <cell r="Z214">
            <v>128</v>
          </cell>
          <cell r="AA214">
            <v>0.43</v>
          </cell>
          <cell r="AB214">
            <v>0.39</v>
          </cell>
          <cell r="AC214">
            <v>177</v>
          </cell>
          <cell r="AD214">
            <v>162</v>
          </cell>
          <cell r="AF214">
            <v>142</v>
          </cell>
          <cell r="AG214">
            <v>29.2</v>
          </cell>
          <cell r="AH214">
            <v>27</v>
          </cell>
          <cell r="AJ214">
            <v>28</v>
          </cell>
          <cell r="AK214">
            <v>0.95</v>
          </cell>
          <cell r="AL214">
            <v>1.1200000000000001</v>
          </cell>
          <cell r="AN214">
            <v>1.1000000000000001</v>
          </cell>
          <cell r="AO214">
            <v>16.5</v>
          </cell>
          <cell r="AP214">
            <v>29.6</v>
          </cell>
          <cell r="AR214">
            <v>4</v>
          </cell>
          <cell r="AS214">
            <v>46.4</v>
          </cell>
          <cell r="AT214">
            <v>37.6</v>
          </cell>
          <cell r="AV214">
            <v>35.799999999999997</v>
          </cell>
          <cell r="AW214">
            <v>38</v>
          </cell>
          <cell r="AX214">
            <v>323</v>
          </cell>
          <cell r="AZ214">
            <v>187</v>
          </cell>
          <cell r="BA214">
            <v>31</v>
          </cell>
          <cell r="BB214">
            <v>228</v>
          </cell>
          <cell r="BD214">
            <v>65</v>
          </cell>
          <cell r="BE214">
            <v>16.149999999999999</v>
          </cell>
          <cell r="BF214">
            <v>17.600000000000001</v>
          </cell>
          <cell r="BH214">
            <v>116.93</v>
          </cell>
          <cell r="BI214">
            <v>62</v>
          </cell>
          <cell r="BJ214">
            <v>6</v>
          </cell>
          <cell r="BL214">
            <v>49</v>
          </cell>
          <cell r="BM214">
            <v>5.2</v>
          </cell>
          <cell r="BN214">
            <v>5.0999999999999996</v>
          </cell>
          <cell r="BP214">
            <v>3.9</v>
          </cell>
          <cell r="BQ214">
            <v>2</v>
          </cell>
          <cell r="BR214">
            <v>2</v>
          </cell>
          <cell r="BS214">
            <v>0</v>
          </cell>
          <cell r="BT214">
            <v>0</v>
          </cell>
          <cell r="BU214">
            <v>0</v>
          </cell>
          <cell r="BV214">
            <v>0</v>
          </cell>
          <cell r="BW214">
            <v>2000</v>
          </cell>
          <cell r="BX214">
            <v>500</v>
          </cell>
          <cell r="BY214">
            <v>350</v>
          </cell>
          <cell r="BZ214">
            <v>0</v>
          </cell>
          <cell r="CC214">
            <v>2.2999999999999998</v>
          </cell>
          <cell r="CD214">
            <v>2</v>
          </cell>
          <cell r="CE214">
            <v>30</v>
          </cell>
          <cell r="CF214">
            <v>150</v>
          </cell>
          <cell r="CI214">
            <v>0</v>
          </cell>
          <cell r="CJ214">
            <v>0</v>
          </cell>
          <cell r="CK214">
            <v>0</v>
          </cell>
        </row>
        <row r="215">
          <cell r="J215">
            <v>33036287</v>
          </cell>
          <cell r="K215">
            <v>1</v>
          </cell>
          <cell r="L215">
            <v>57</v>
          </cell>
          <cell r="M215" t="str">
            <v>1.肝细胞癌（中国肝癌分期Ib期） 2.肝多发血管瘤 3.左肾囊肿</v>
          </cell>
          <cell r="N215">
            <v>10</v>
          </cell>
          <cell r="O215">
            <v>175</v>
          </cell>
          <cell r="P215">
            <v>75</v>
          </cell>
          <cell r="Q215">
            <v>1</v>
          </cell>
          <cell r="R215">
            <v>0</v>
          </cell>
          <cell r="S215">
            <v>0</v>
          </cell>
          <cell r="T215">
            <v>0</v>
          </cell>
          <cell r="U215">
            <v>0</v>
          </cell>
          <cell r="V215">
            <v>1</v>
          </cell>
          <cell r="W215">
            <v>0</v>
          </cell>
          <cell r="X215">
            <v>0</v>
          </cell>
          <cell r="Y215">
            <v>145</v>
          </cell>
          <cell r="Z215">
            <v>118</v>
          </cell>
          <cell r="AA215">
            <v>0.44</v>
          </cell>
          <cell r="AB215">
            <v>0.34</v>
          </cell>
          <cell r="AC215">
            <v>12</v>
          </cell>
          <cell r="AD215">
            <v>11</v>
          </cell>
          <cell r="AG215">
            <v>3.6</v>
          </cell>
          <cell r="AH215">
            <v>44.6</v>
          </cell>
          <cell r="AK215">
            <v>1.6</v>
          </cell>
          <cell r="AL215">
            <v>1.21</v>
          </cell>
          <cell r="AO215">
            <v>157.19999999999999</v>
          </cell>
          <cell r="AP215">
            <v>194.5</v>
          </cell>
          <cell r="AS215">
            <v>37.799999999999997</v>
          </cell>
          <cell r="AT215">
            <v>2.8</v>
          </cell>
          <cell r="AW215">
            <v>85</v>
          </cell>
          <cell r="AX215">
            <v>86</v>
          </cell>
          <cell r="BA215">
            <v>9</v>
          </cell>
          <cell r="BB215">
            <v>129</v>
          </cell>
          <cell r="BE215">
            <v>98.31</v>
          </cell>
          <cell r="BF215">
            <v>82.45</v>
          </cell>
          <cell r="BI215">
            <v>63</v>
          </cell>
          <cell r="BJ215">
            <v>85</v>
          </cell>
          <cell r="BM215">
            <v>3.4</v>
          </cell>
          <cell r="BN215">
            <v>4.9000000000000004</v>
          </cell>
          <cell r="BQ215">
            <v>2</v>
          </cell>
          <cell r="BR215">
            <v>3</v>
          </cell>
          <cell r="BS215">
            <v>0</v>
          </cell>
          <cell r="BT215">
            <v>0</v>
          </cell>
          <cell r="BU215">
            <v>0</v>
          </cell>
          <cell r="BV215">
            <v>0</v>
          </cell>
          <cell r="BW215">
            <v>1700</v>
          </cell>
          <cell r="BX215">
            <v>1500</v>
          </cell>
          <cell r="BY215">
            <v>600</v>
          </cell>
          <cell r="BZ215">
            <v>0</v>
          </cell>
          <cell r="CC215">
            <v>3.33</v>
          </cell>
          <cell r="CD215">
            <v>3</v>
          </cell>
          <cell r="CE215">
            <v>33</v>
          </cell>
          <cell r="CF215">
            <v>213</v>
          </cell>
          <cell r="CI215">
            <v>0</v>
          </cell>
          <cell r="CJ215">
            <v>0</v>
          </cell>
          <cell r="CK215">
            <v>0</v>
          </cell>
        </row>
        <row r="216">
          <cell r="J216">
            <v>18899360</v>
          </cell>
          <cell r="K216">
            <v>1</v>
          </cell>
          <cell r="L216">
            <v>62</v>
          </cell>
          <cell r="M216" t="str">
            <v>1.肝细胞癌（中国肝癌分期Ia期）；2.原发性高血压2级（高危）；3.乙肝后肝硬化；4.陈旧性肋骨骨折</v>
          </cell>
          <cell r="N216">
            <v>4</v>
          </cell>
          <cell r="O216">
            <v>174</v>
          </cell>
          <cell r="P216">
            <v>64.5</v>
          </cell>
          <cell r="Q216">
            <v>1</v>
          </cell>
          <cell r="R216">
            <v>0</v>
          </cell>
          <cell r="S216">
            <v>0</v>
          </cell>
          <cell r="T216">
            <v>0</v>
          </cell>
          <cell r="U216">
            <v>0</v>
          </cell>
          <cell r="V216">
            <v>1</v>
          </cell>
          <cell r="W216">
            <v>0</v>
          </cell>
          <cell r="X216">
            <v>1</v>
          </cell>
          <cell r="Y216">
            <v>149</v>
          </cell>
          <cell r="Z216">
            <v>76</v>
          </cell>
          <cell r="AA216">
            <v>0.46</v>
          </cell>
          <cell r="AB216">
            <v>0.23</v>
          </cell>
          <cell r="AC216">
            <v>22</v>
          </cell>
          <cell r="AD216">
            <v>133</v>
          </cell>
          <cell r="AE216">
            <v>129</v>
          </cell>
          <cell r="AF216">
            <v>137</v>
          </cell>
          <cell r="AG216">
            <v>26.5</v>
          </cell>
          <cell r="AH216">
            <v>38.700000000000003</v>
          </cell>
          <cell r="AK216">
            <v>0.9</v>
          </cell>
          <cell r="AL216">
            <v>1.45</v>
          </cell>
          <cell r="AO216">
            <v>1.8</v>
          </cell>
          <cell r="AP216">
            <v>1.9</v>
          </cell>
          <cell r="AQ216">
            <v>18.899999999999999</v>
          </cell>
          <cell r="AR216">
            <v>1.8</v>
          </cell>
          <cell r="AS216">
            <v>48.8</v>
          </cell>
          <cell r="AT216">
            <v>18.2</v>
          </cell>
          <cell r="AU216">
            <v>33.4</v>
          </cell>
          <cell r="AV216">
            <v>36.299999999999997</v>
          </cell>
          <cell r="AW216">
            <v>14</v>
          </cell>
          <cell r="AX216">
            <v>296</v>
          </cell>
          <cell r="AY216">
            <v>564</v>
          </cell>
          <cell r="AZ216">
            <v>36</v>
          </cell>
          <cell r="BA216">
            <v>25</v>
          </cell>
          <cell r="BB216">
            <v>413</v>
          </cell>
          <cell r="BC216">
            <v>452</v>
          </cell>
          <cell r="BD216">
            <v>157</v>
          </cell>
          <cell r="BE216">
            <v>97.79</v>
          </cell>
          <cell r="BF216">
            <v>1.53</v>
          </cell>
          <cell r="BG216" t="str">
            <v>/</v>
          </cell>
          <cell r="BH216">
            <v>18.350000000000001</v>
          </cell>
          <cell r="BI216">
            <v>77</v>
          </cell>
          <cell r="BJ216">
            <v>72</v>
          </cell>
          <cell r="BK216">
            <v>81</v>
          </cell>
          <cell r="BL216">
            <v>6</v>
          </cell>
          <cell r="BM216">
            <v>5.2</v>
          </cell>
          <cell r="BN216">
            <v>4.0999999999999996</v>
          </cell>
          <cell r="BO216">
            <v>5.3</v>
          </cell>
          <cell r="BP216">
            <v>5.0999999999999996</v>
          </cell>
          <cell r="BQ216">
            <v>2</v>
          </cell>
          <cell r="BR216">
            <v>3</v>
          </cell>
          <cell r="BS216">
            <v>0</v>
          </cell>
          <cell r="BT216">
            <v>0</v>
          </cell>
          <cell r="BU216">
            <v>0</v>
          </cell>
          <cell r="BV216">
            <v>0</v>
          </cell>
          <cell r="BW216">
            <v>1800</v>
          </cell>
          <cell r="BX216">
            <v>500</v>
          </cell>
          <cell r="BY216">
            <v>100</v>
          </cell>
          <cell r="BZ216">
            <v>0</v>
          </cell>
          <cell r="CC216">
            <v>3.15</v>
          </cell>
          <cell r="CD216">
            <v>3</v>
          </cell>
          <cell r="CE216">
            <v>15</v>
          </cell>
          <cell r="CF216">
            <v>195</v>
          </cell>
          <cell r="CI216">
            <v>0</v>
          </cell>
          <cell r="CJ216">
            <v>0</v>
          </cell>
          <cell r="CK216">
            <v>0</v>
          </cell>
        </row>
        <row r="217">
          <cell r="J217">
            <v>21582540</v>
          </cell>
          <cell r="K217">
            <v>1</v>
          </cell>
          <cell r="L217">
            <v>63</v>
          </cell>
          <cell r="M217" t="str">
            <v>1.右肝占位：肝细胞癌？（待病理） 2、肝右前叶中段囊肿、3.慢性乙型病毒性肝炎（复治） 4.乙肝后肝硬化 5、肝功能异常。</v>
          </cell>
          <cell r="N217">
            <v>2</v>
          </cell>
          <cell r="O217">
            <v>168</v>
          </cell>
          <cell r="P217">
            <v>52.5</v>
          </cell>
          <cell r="Q217">
            <v>0</v>
          </cell>
          <cell r="R217">
            <v>0</v>
          </cell>
          <cell r="S217">
            <v>0</v>
          </cell>
          <cell r="T217">
            <v>0</v>
          </cell>
          <cell r="U217">
            <v>0</v>
          </cell>
          <cell r="V217">
            <v>1</v>
          </cell>
          <cell r="W217">
            <v>0</v>
          </cell>
          <cell r="X217">
            <v>1</v>
          </cell>
          <cell r="Y217">
            <v>144</v>
          </cell>
          <cell r="Z217">
            <v>13</v>
          </cell>
          <cell r="AA217">
            <v>0.43</v>
          </cell>
          <cell r="AB217">
            <v>0.39</v>
          </cell>
          <cell r="AC217">
            <v>156</v>
          </cell>
          <cell r="AD217">
            <v>15</v>
          </cell>
          <cell r="AF217">
            <v>124</v>
          </cell>
          <cell r="AG217">
            <v>27.3</v>
          </cell>
          <cell r="AH217">
            <v>27.3</v>
          </cell>
          <cell r="AJ217">
            <v>26.2</v>
          </cell>
          <cell r="AK217">
            <v>1.2</v>
          </cell>
          <cell r="AL217">
            <v>1.24</v>
          </cell>
          <cell r="AN217">
            <v>1.1200000000000001</v>
          </cell>
          <cell r="AO217">
            <v>8.6999999999999993</v>
          </cell>
          <cell r="AP217">
            <v>18.3</v>
          </cell>
          <cell r="AR217">
            <v>2.6</v>
          </cell>
          <cell r="AS217">
            <v>41</v>
          </cell>
          <cell r="AT217">
            <v>31.4</v>
          </cell>
          <cell r="AV217">
            <v>37.799999999999997</v>
          </cell>
          <cell r="AW217">
            <v>16</v>
          </cell>
          <cell r="AX217">
            <v>345</v>
          </cell>
          <cell r="AZ217">
            <v>18</v>
          </cell>
          <cell r="BA217">
            <v>22</v>
          </cell>
          <cell r="BB217">
            <v>49</v>
          </cell>
          <cell r="BD217">
            <v>16</v>
          </cell>
          <cell r="BE217">
            <v>13.75</v>
          </cell>
          <cell r="BF217">
            <v>99.18</v>
          </cell>
          <cell r="BH217">
            <v>12.54</v>
          </cell>
          <cell r="BI217">
            <v>69</v>
          </cell>
          <cell r="BJ217">
            <v>77</v>
          </cell>
          <cell r="BL217">
            <v>71</v>
          </cell>
          <cell r="BM217">
            <v>4.5999999999999996</v>
          </cell>
          <cell r="BN217">
            <v>5.4</v>
          </cell>
          <cell r="BP217">
            <v>2.4</v>
          </cell>
          <cell r="BQ217">
            <v>3</v>
          </cell>
          <cell r="BR217">
            <v>2</v>
          </cell>
          <cell r="BS217">
            <v>0</v>
          </cell>
          <cell r="BT217">
            <v>0</v>
          </cell>
          <cell r="BU217">
            <v>0</v>
          </cell>
          <cell r="BV217">
            <v>0</v>
          </cell>
          <cell r="BW217">
            <v>1800</v>
          </cell>
          <cell r="BX217">
            <v>500</v>
          </cell>
          <cell r="BY217">
            <v>600</v>
          </cell>
          <cell r="BZ217">
            <v>0</v>
          </cell>
          <cell r="CC217">
            <v>4</v>
          </cell>
          <cell r="CD217">
            <v>4</v>
          </cell>
          <cell r="CE217">
            <v>0</v>
          </cell>
          <cell r="CF217">
            <v>240</v>
          </cell>
          <cell r="CI217">
            <v>0</v>
          </cell>
          <cell r="CJ217">
            <v>0</v>
          </cell>
          <cell r="CK217">
            <v>0</v>
          </cell>
        </row>
        <row r="218">
          <cell r="J218">
            <v>33002455</v>
          </cell>
          <cell r="K218">
            <v>1</v>
          </cell>
          <cell r="L218">
            <v>46</v>
          </cell>
          <cell r="M218" t="str">
            <v>1.肝细胞癌（中国肝癌分期Ib期）；2.肝脓肿；3.肝癌介入术后；4.慢性乙型病毒性肝炎（复治）；5.乙肝后肝硬化（Child-Pugh A级） 门静脉高压 脾大；6.双肾多发结石伴左肾积水；7.慢性胆囊炎伴胆囊结石</v>
          </cell>
          <cell r="N218">
            <v>15</v>
          </cell>
          <cell r="O218">
            <v>165</v>
          </cell>
          <cell r="P218">
            <v>63.5</v>
          </cell>
          <cell r="Q218">
            <v>0</v>
          </cell>
          <cell r="R218">
            <v>0</v>
          </cell>
          <cell r="S218">
            <v>0</v>
          </cell>
          <cell r="T218">
            <v>0</v>
          </cell>
          <cell r="U218">
            <v>0</v>
          </cell>
          <cell r="V218">
            <v>1</v>
          </cell>
          <cell r="W218">
            <v>0</v>
          </cell>
          <cell r="X218">
            <v>1</v>
          </cell>
          <cell r="Y218">
            <v>123</v>
          </cell>
          <cell r="Z218">
            <v>97</v>
          </cell>
          <cell r="AA218">
            <v>0.38</v>
          </cell>
          <cell r="AB218">
            <v>0.3</v>
          </cell>
          <cell r="AC218">
            <v>212</v>
          </cell>
          <cell r="AD218">
            <v>154</v>
          </cell>
          <cell r="AG218">
            <v>29.8</v>
          </cell>
          <cell r="AH218">
            <v>13.5</v>
          </cell>
          <cell r="AK218">
            <v>0.94</v>
          </cell>
          <cell r="AL218">
            <v>1.9</v>
          </cell>
          <cell r="AO218">
            <v>15.7</v>
          </cell>
          <cell r="AP218">
            <v>17.3</v>
          </cell>
          <cell r="AS218">
            <v>41.6</v>
          </cell>
          <cell r="AT218">
            <v>27.3</v>
          </cell>
          <cell r="AW218">
            <v>24</v>
          </cell>
          <cell r="AX218">
            <v>142</v>
          </cell>
          <cell r="BA218">
            <v>49</v>
          </cell>
          <cell r="BB218">
            <v>234</v>
          </cell>
          <cell r="BE218">
            <v>92.2</v>
          </cell>
          <cell r="BF218">
            <v>16.48</v>
          </cell>
          <cell r="BI218">
            <v>69</v>
          </cell>
          <cell r="BJ218">
            <v>58</v>
          </cell>
          <cell r="BM218">
            <v>4</v>
          </cell>
          <cell r="BN218">
            <v>2.2000000000000002</v>
          </cell>
          <cell r="BR218">
            <v>3</v>
          </cell>
          <cell r="BS218">
            <v>0</v>
          </cell>
          <cell r="BT218">
            <v>0</v>
          </cell>
          <cell r="BU218">
            <v>0</v>
          </cell>
          <cell r="BV218">
            <v>0</v>
          </cell>
          <cell r="BW218">
            <v>3100</v>
          </cell>
          <cell r="BX218">
            <v>500</v>
          </cell>
          <cell r="BY218">
            <v>500</v>
          </cell>
          <cell r="BZ218">
            <v>0</v>
          </cell>
          <cell r="CC218">
            <v>4.38</v>
          </cell>
          <cell r="CD218">
            <v>4</v>
          </cell>
          <cell r="CE218">
            <v>38</v>
          </cell>
          <cell r="CF218">
            <v>278</v>
          </cell>
          <cell r="CI218">
            <v>0</v>
          </cell>
          <cell r="CJ218">
            <v>0</v>
          </cell>
          <cell r="CK218">
            <v>0</v>
          </cell>
        </row>
        <row r="219">
          <cell r="J219">
            <v>33090917</v>
          </cell>
          <cell r="K219">
            <v>1</v>
          </cell>
          <cell r="L219">
            <v>46</v>
          </cell>
          <cell r="M219" t="str">
            <v>1.胆总管多发结石；2.肝内外胆管扩张；3.胆总管切开取石术后；4.胆囊切除术后；5.左半肝切除术后</v>
          </cell>
          <cell r="N219" t="str">
            <v>/</v>
          </cell>
          <cell r="O219">
            <v>168</v>
          </cell>
          <cell r="P219">
            <v>72.5</v>
          </cell>
          <cell r="Q219">
            <v>0</v>
          </cell>
          <cell r="R219">
            <v>0</v>
          </cell>
          <cell r="S219">
            <v>0</v>
          </cell>
          <cell r="T219">
            <v>0</v>
          </cell>
          <cell r="U219">
            <v>0</v>
          </cell>
          <cell r="V219">
            <v>0</v>
          </cell>
          <cell r="W219">
            <v>0</v>
          </cell>
          <cell r="X219">
            <v>0</v>
          </cell>
          <cell r="Y219">
            <v>128</v>
          </cell>
          <cell r="Z219">
            <v>16</v>
          </cell>
          <cell r="AA219">
            <v>0.37</v>
          </cell>
          <cell r="AB219">
            <v>0.33</v>
          </cell>
          <cell r="AC219">
            <v>126</v>
          </cell>
          <cell r="AD219">
            <v>15</v>
          </cell>
          <cell r="AG219">
            <v>27.6</v>
          </cell>
          <cell r="AH219">
            <v>27.3</v>
          </cell>
          <cell r="AK219">
            <v>0.92</v>
          </cell>
          <cell r="AL219">
            <v>1.2</v>
          </cell>
          <cell r="AO219">
            <v>8.8000000000000007</v>
          </cell>
          <cell r="AP219">
            <v>14.2</v>
          </cell>
          <cell r="AS219">
            <v>43.1</v>
          </cell>
          <cell r="AT219">
            <v>27.1</v>
          </cell>
          <cell r="AW219">
            <v>68</v>
          </cell>
          <cell r="AX219">
            <v>31</v>
          </cell>
          <cell r="BA219">
            <v>47</v>
          </cell>
          <cell r="BB219">
            <v>351</v>
          </cell>
          <cell r="BE219">
            <v>11.24</v>
          </cell>
          <cell r="BF219">
            <v>93.68</v>
          </cell>
          <cell r="BI219">
            <v>72</v>
          </cell>
          <cell r="BJ219">
            <v>82</v>
          </cell>
          <cell r="BM219">
            <v>6.5</v>
          </cell>
          <cell r="BN219">
            <v>7.9</v>
          </cell>
          <cell r="BQ219">
            <v>2</v>
          </cell>
          <cell r="BR219">
            <v>2</v>
          </cell>
          <cell r="BS219">
            <v>0</v>
          </cell>
          <cell r="BT219">
            <v>0</v>
          </cell>
          <cell r="BU219">
            <v>0</v>
          </cell>
          <cell r="BV219">
            <v>0</v>
          </cell>
          <cell r="BW219">
            <v>3000</v>
          </cell>
          <cell r="BX219">
            <v>1000</v>
          </cell>
          <cell r="BY219">
            <v>700</v>
          </cell>
          <cell r="BZ219">
            <v>0</v>
          </cell>
          <cell r="CC219">
            <v>3.15</v>
          </cell>
          <cell r="CD219">
            <v>3</v>
          </cell>
          <cell r="CE219">
            <v>15</v>
          </cell>
          <cell r="CF219">
            <v>195</v>
          </cell>
          <cell r="CI219">
            <v>0</v>
          </cell>
          <cell r="CJ219">
            <v>0</v>
          </cell>
          <cell r="CK219">
            <v>0</v>
          </cell>
        </row>
        <row r="220">
          <cell r="J220">
            <v>33125202</v>
          </cell>
          <cell r="K220">
            <v>1</v>
          </cell>
          <cell r="L220">
            <v>53</v>
          </cell>
          <cell r="M220" t="str">
            <v>1、右肝细胞癌（中国肝癌分期Ia期）；2、慢性乙型病毒性肝炎（复治）,</v>
          </cell>
          <cell r="N220">
            <v>2.5</v>
          </cell>
          <cell r="O220">
            <v>164</v>
          </cell>
          <cell r="P220">
            <v>62</v>
          </cell>
          <cell r="Q220">
            <v>0</v>
          </cell>
          <cell r="R220">
            <v>0</v>
          </cell>
          <cell r="S220">
            <v>0</v>
          </cell>
          <cell r="T220">
            <v>0</v>
          </cell>
          <cell r="U220">
            <v>0</v>
          </cell>
          <cell r="V220">
            <v>1</v>
          </cell>
          <cell r="W220">
            <v>0</v>
          </cell>
          <cell r="X220">
            <v>0</v>
          </cell>
          <cell r="Y220">
            <v>125</v>
          </cell>
          <cell r="Z220">
            <v>121</v>
          </cell>
          <cell r="AA220">
            <v>0.39</v>
          </cell>
          <cell r="AB220">
            <v>0.38</v>
          </cell>
          <cell r="AC220">
            <v>117</v>
          </cell>
          <cell r="AD220">
            <v>115</v>
          </cell>
          <cell r="AG220">
            <v>26.5</v>
          </cell>
          <cell r="AH220">
            <v>27.8</v>
          </cell>
          <cell r="AK220">
            <v>0.89</v>
          </cell>
          <cell r="AL220">
            <v>1.17</v>
          </cell>
          <cell r="AO220">
            <v>9.9</v>
          </cell>
          <cell r="AP220">
            <v>17.5</v>
          </cell>
          <cell r="AS220">
            <v>41.8</v>
          </cell>
          <cell r="AT220">
            <v>35.1</v>
          </cell>
          <cell r="AW220">
            <v>32</v>
          </cell>
          <cell r="AX220">
            <v>278</v>
          </cell>
          <cell r="BA220">
            <v>2</v>
          </cell>
          <cell r="BB220">
            <v>219</v>
          </cell>
          <cell r="BE220">
            <v>12.54</v>
          </cell>
          <cell r="BF220">
            <v>86.62</v>
          </cell>
          <cell r="BI220">
            <v>71</v>
          </cell>
          <cell r="BJ220">
            <v>88</v>
          </cell>
          <cell r="BM220">
            <v>5.0999999999999996</v>
          </cell>
          <cell r="BN220">
            <v>4.8</v>
          </cell>
          <cell r="BQ220">
            <v>2</v>
          </cell>
          <cell r="BR220">
            <v>2</v>
          </cell>
          <cell r="BS220">
            <v>0</v>
          </cell>
          <cell r="BT220">
            <v>0</v>
          </cell>
          <cell r="BU220">
            <v>0</v>
          </cell>
          <cell r="BV220">
            <v>0</v>
          </cell>
          <cell r="BW220">
            <v>1300</v>
          </cell>
          <cell r="BX220">
            <v>500</v>
          </cell>
          <cell r="BY220">
            <v>100</v>
          </cell>
          <cell r="BZ220">
            <v>0</v>
          </cell>
          <cell r="CC220">
            <v>1.45</v>
          </cell>
          <cell r="CD220">
            <v>1</v>
          </cell>
          <cell r="CE220">
            <v>45</v>
          </cell>
          <cell r="CF220">
            <v>105</v>
          </cell>
          <cell r="CI220">
            <v>1</v>
          </cell>
          <cell r="CJ220">
            <v>0</v>
          </cell>
          <cell r="CK220">
            <v>1</v>
          </cell>
        </row>
        <row r="221">
          <cell r="J221">
            <v>33144532</v>
          </cell>
          <cell r="K221">
            <v>1</v>
          </cell>
          <cell r="L221">
            <v>66</v>
          </cell>
          <cell r="M221" t="str">
            <v>1.左侧原发性肝癌（中国肝癌分期IIIa期）、2.原发性高血压</v>
          </cell>
          <cell r="N221" t="str">
            <v>/</v>
          </cell>
          <cell r="O221">
            <v>154</v>
          </cell>
          <cell r="P221">
            <v>54</v>
          </cell>
          <cell r="Q221">
            <v>1</v>
          </cell>
          <cell r="R221">
            <v>0</v>
          </cell>
          <cell r="S221">
            <v>0</v>
          </cell>
          <cell r="T221">
            <v>0</v>
          </cell>
          <cell r="U221">
            <v>0</v>
          </cell>
          <cell r="V221">
            <v>0</v>
          </cell>
          <cell r="W221">
            <v>0</v>
          </cell>
          <cell r="X221">
            <v>0</v>
          </cell>
          <cell r="Y221">
            <v>136</v>
          </cell>
          <cell r="Z221">
            <v>121</v>
          </cell>
          <cell r="AA221">
            <v>0.4</v>
          </cell>
          <cell r="AB221">
            <v>0.35</v>
          </cell>
          <cell r="AC221">
            <v>13</v>
          </cell>
          <cell r="AD221">
            <v>15</v>
          </cell>
          <cell r="AG221">
            <v>25.1</v>
          </cell>
          <cell r="AH221">
            <v>35.9</v>
          </cell>
          <cell r="AK221">
            <v>0.94</v>
          </cell>
          <cell r="AL221">
            <v>1.19</v>
          </cell>
          <cell r="AO221">
            <v>8.9</v>
          </cell>
          <cell r="AP221">
            <v>16</v>
          </cell>
          <cell r="AS221">
            <v>43.3</v>
          </cell>
          <cell r="AT221">
            <v>27.8</v>
          </cell>
          <cell r="AW221">
            <v>31</v>
          </cell>
          <cell r="AX221">
            <v>315</v>
          </cell>
          <cell r="BA221">
            <v>43</v>
          </cell>
          <cell r="BB221">
            <v>688</v>
          </cell>
          <cell r="BE221">
            <v>1.67</v>
          </cell>
          <cell r="BF221">
            <v>92.32</v>
          </cell>
          <cell r="BI221">
            <v>73</v>
          </cell>
          <cell r="BJ221">
            <v>83</v>
          </cell>
          <cell r="BM221">
            <v>5.2</v>
          </cell>
          <cell r="BN221">
            <v>5.2</v>
          </cell>
          <cell r="BQ221">
            <v>2</v>
          </cell>
          <cell r="BR221">
            <v>2</v>
          </cell>
          <cell r="BS221">
            <v>0</v>
          </cell>
          <cell r="BT221">
            <v>0</v>
          </cell>
          <cell r="BU221">
            <v>0</v>
          </cell>
          <cell r="BV221">
            <v>0</v>
          </cell>
          <cell r="BW221">
            <v>2000</v>
          </cell>
          <cell r="BX221">
            <v>500</v>
          </cell>
          <cell r="BY221">
            <v>400</v>
          </cell>
          <cell r="BZ221">
            <v>0</v>
          </cell>
          <cell r="CC221">
            <v>3.6</v>
          </cell>
          <cell r="CD221">
            <v>3</v>
          </cell>
          <cell r="CE221">
            <v>6</v>
          </cell>
          <cell r="CF221">
            <v>186</v>
          </cell>
          <cell r="CI221">
            <v>0</v>
          </cell>
          <cell r="CJ221">
            <v>0</v>
          </cell>
          <cell r="CK221">
            <v>0</v>
          </cell>
        </row>
        <row r="222">
          <cell r="J222">
            <v>32447306</v>
          </cell>
          <cell r="K222">
            <v>1</v>
          </cell>
          <cell r="L222">
            <v>33</v>
          </cell>
          <cell r="M222" t="str">
            <v>1.乙状结肠癌肝转移化疗及靶向治疗后（ycT4aN0M1）；2.肝左外叶切除+中肝切除+右肝局部切除+胆管癌栓取出+肝静脉修补术后；3.双肺小结节：转移癌？</v>
          </cell>
          <cell r="N222" t="str">
            <v>/</v>
          </cell>
          <cell r="O222">
            <v>172</v>
          </cell>
          <cell r="P222">
            <v>68</v>
          </cell>
          <cell r="Q222">
            <v>0</v>
          </cell>
          <cell r="R222">
            <v>0</v>
          </cell>
          <cell r="S222">
            <v>0</v>
          </cell>
          <cell r="T222">
            <v>0</v>
          </cell>
          <cell r="U222">
            <v>0</v>
          </cell>
          <cell r="V222">
            <v>1</v>
          </cell>
          <cell r="W222">
            <v>0</v>
          </cell>
          <cell r="X222">
            <v>0</v>
          </cell>
          <cell r="Y222">
            <v>114</v>
          </cell>
          <cell r="Z222">
            <v>13</v>
          </cell>
          <cell r="AA222">
            <v>0.35</v>
          </cell>
          <cell r="AB222">
            <v>0.32</v>
          </cell>
          <cell r="AC222">
            <v>112</v>
          </cell>
          <cell r="AD222">
            <v>85</v>
          </cell>
          <cell r="AF222">
            <v>84</v>
          </cell>
          <cell r="AG222">
            <v>25.3</v>
          </cell>
          <cell r="AK222">
            <v>1.1000000000000001</v>
          </cell>
          <cell r="AO222">
            <v>17.600000000000001</v>
          </cell>
          <cell r="AP222">
            <v>27.4</v>
          </cell>
          <cell r="AR222">
            <v>21.5</v>
          </cell>
          <cell r="AS222">
            <v>39.5</v>
          </cell>
          <cell r="AT222">
            <v>33.700000000000003</v>
          </cell>
          <cell r="AV222">
            <v>34.4</v>
          </cell>
          <cell r="AW222">
            <v>27</v>
          </cell>
          <cell r="AX222">
            <v>93</v>
          </cell>
          <cell r="AZ222">
            <v>65</v>
          </cell>
          <cell r="BA222">
            <v>24</v>
          </cell>
          <cell r="BB222">
            <v>139</v>
          </cell>
          <cell r="BD222">
            <v>45</v>
          </cell>
          <cell r="BE222">
            <v>89.59</v>
          </cell>
          <cell r="BF222">
            <v>91.65</v>
          </cell>
          <cell r="BH222">
            <v>93.32</v>
          </cell>
          <cell r="BI222">
            <v>6</v>
          </cell>
          <cell r="BJ222">
            <v>56</v>
          </cell>
          <cell r="BL222">
            <v>53</v>
          </cell>
          <cell r="BM222">
            <v>4.5999999999999996</v>
          </cell>
          <cell r="BN222">
            <v>4.0999999999999996</v>
          </cell>
          <cell r="BP222">
            <v>2.5</v>
          </cell>
          <cell r="BQ222">
            <v>2</v>
          </cell>
          <cell r="BR222">
            <v>2</v>
          </cell>
          <cell r="BS222">
            <v>0</v>
          </cell>
          <cell r="BT222">
            <v>4</v>
          </cell>
          <cell r="BU222">
            <v>600</v>
          </cell>
          <cell r="BV222">
            <v>0</v>
          </cell>
          <cell r="BW222">
            <v>4200</v>
          </cell>
          <cell r="BX222">
            <v>2500</v>
          </cell>
          <cell r="BY222">
            <v>900</v>
          </cell>
          <cell r="BZ222">
            <v>0.1</v>
          </cell>
          <cell r="CC222">
            <v>7.5</v>
          </cell>
          <cell r="CD222">
            <v>7</v>
          </cell>
          <cell r="CE222">
            <v>50</v>
          </cell>
          <cell r="CF222">
            <v>470</v>
          </cell>
          <cell r="CI222">
            <v>0</v>
          </cell>
          <cell r="CJ222">
            <v>0</v>
          </cell>
          <cell r="CK222">
            <v>0</v>
          </cell>
        </row>
        <row r="223">
          <cell r="J223">
            <v>33181909</v>
          </cell>
          <cell r="K223">
            <v>1</v>
          </cell>
          <cell r="L223">
            <v>63</v>
          </cell>
          <cell r="M223" t="str">
            <v>1.右肝细胞癌（中国肝癌分期Ia期）2.脾脏占位：血管瘤？3.乙型病毒性肝炎（复治）4、左肾囊肿</v>
          </cell>
          <cell r="N223">
            <v>2.5</v>
          </cell>
          <cell r="O223">
            <v>150</v>
          </cell>
          <cell r="P223">
            <v>54</v>
          </cell>
          <cell r="Q223">
            <v>0</v>
          </cell>
          <cell r="R223">
            <v>0</v>
          </cell>
          <cell r="S223">
            <v>0</v>
          </cell>
          <cell r="T223">
            <v>0</v>
          </cell>
          <cell r="U223">
            <v>0</v>
          </cell>
          <cell r="V223">
            <v>1</v>
          </cell>
          <cell r="W223">
            <v>0</v>
          </cell>
          <cell r="X223">
            <v>0</v>
          </cell>
          <cell r="Y223">
            <v>135</v>
          </cell>
          <cell r="Z223">
            <v>119</v>
          </cell>
          <cell r="AA223">
            <v>0.39</v>
          </cell>
          <cell r="AB223">
            <v>0.34</v>
          </cell>
          <cell r="AC223">
            <v>316</v>
          </cell>
          <cell r="AD223">
            <v>341</v>
          </cell>
          <cell r="AE223">
            <v>288</v>
          </cell>
          <cell r="AF223">
            <v>295</v>
          </cell>
          <cell r="AG223">
            <v>3.9</v>
          </cell>
          <cell r="AH223">
            <v>31.6</v>
          </cell>
          <cell r="AI223">
            <v>33.299999999999997</v>
          </cell>
          <cell r="AJ223">
            <v>33.299999999999997</v>
          </cell>
          <cell r="AK223">
            <v>1.1100000000000001</v>
          </cell>
          <cell r="AL223">
            <v>1.34</v>
          </cell>
          <cell r="AM223">
            <v>1.83</v>
          </cell>
          <cell r="AN223">
            <v>1.8</v>
          </cell>
          <cell r="AO223">
            <v>277.7</v>
          </cell>
          <cell r="AP223">
            <v>295</v>
          </cell>
          <cell r="AQ223">
            <v>316.3</v>
          </cell>
          <cell r="AR223">
            <v>337.4</v>
          </cell>
          <cell r="AS223">
            <v>37.799999999999997</v>
          </cell>
          <cell r="AT223">
            <v>26.9</v>
          </cell>
          <cell r="AU223">
            <v>34.1</v>
          </cell>
          <cell r="AV223">
            <v>36.5</v>
          </cell>
          <cell r="AW223">
            <v>24</v>
          </cell>
          <cell r="AX223">
            <v>19</v>
          </cell>
          <cell r="AY223">
            <v>13</v>
          </cell>
          <cell r="AZ223">
            <v>82</v>
          </cell>
          <cell r="BA223">
            <v>42</v>
          </cell>
          <cell r="BB223">
            <v>26</v>
          </cell>
          <cell r="BC223">
            <v>164</v>
          </cell>
          <cell r="BD223">
            <v>123</v>
          </cell>
          <cell r="BE223">
            <v>13.84</v>
          </cell>
          <cell r="BF223">
            <v>124.78</v>
          </cell>
          <cell r="BG223">
            <v>127.69</v>
          </cell>
          <cell r="BH223">
            <v>134.29</v>
          </cell>
          <cell r="BI223">
            <v>49</v>
          </cell>
          <cell r="BJ223">
            <v>55</v>
          </cell>
          <cell r="BK223">
            <v>52</v>
          </cell>
          <cell r="BL223">
            <v>46</v>
          </cell>
          <cell r="BM223">
            <v>5.0999999999999996</v>
          </cell>
          <cell r="BN223">
            <v>4.4000000000000004</v>
          </cell>
          <cell r="BO223">
            <v>4.3</v>
          </cell>
          <cell r="BP223">
            <v>6.6</v>
          </cell>
          <cell r="BQ223">
            <v>2</v>
          </cell>
          <cell r="BR223">
            <v>2</v>
          </cell>
          <cell r="BS223">
            <v>0</v>
          </cell>
          <cell r="BT223">
            <v>0</v>
          </cell>
          <cell r="BU223">
            <v>0</v>
          </cell>
          <cell r="BV223">
            <v>0</v>
          </cell>
          <cell r="BW223">
            <v>1700</v>
          </cell>
          <cell r="BX223">
            <v>1000</v>
          </cell>
          <cell r="BY223">
            <v>50</v>
          </cell>
          <cell r="BZ223">
            <v>0</v>
          </cell>
          <cell r="CC223">
            <v>2.2599999999999998</v>
          </cell>
          <cell r="CD223">
            <v>2</v>
          </cell>
          <cell r="CE223">
            <v>26</v>
          </cell>
          <cell r="CF223">
            <v>146</v>
          </cell>
          <cell r="CI223">
            <v>0</v>
          </cell>
          <cell r="CJ223">
            <v>0</v>
          </cell>
          <cell r="CK223">
            <v>0</v>
          </cell>
        </row>
        <row r="224">
          <cell r="J224">
            <v>6979926</v>
          </cell>
          <cell r="K224">
            <v>2</v>
          </cell>
          <cell r="L224">
            <v>53</v>
          </cell>
          <cell r="M224" t="str">
            <v>1.肝包虫、2.肝内多发囊肿 、3.右肾囊肿</v>
          </cell>
          <cell r="N224">
            <v>9</v>
          </cell>
          <cell r="O224">
            <v>158</v>
          </cell>
          <cell r="P224">
            <v>53</v>
          </cell>
          <cell r="Q224">
            <v>0</v>
          </cell>
          <cell r="R224">
            <v>0</v>
          </cell>
          <cell r="S224">
            <v>0</v>
          </cell>
          <cell r="T224">
            <v>0</v>
          </cell>
          <cell r="U224">
            <v>0</v>
          </cell>
          <cell r="V224">
            <v>0</v>
          </cell>
          <cell r="W224">
            <v>0</v>
          </cell>
          <cell r="X224">
            <v>0</v>
          </cell>
          <cell r="Y224">
            <v>133</v>
          </cell>
          <cell r="Z224">
            <v>125</v>
          </cell>
          <cell r="AA224">
            <v>0.39</v>
          </cell>
          <cell r="AB224">
            <v>0.37</v>
          </cell>
          <cell r="AC224">
            <v>261</v>
          </cell>
          <cell r="AD224">
            <v>197</v>
          </cell>
          <cell r="AE224">
            <v>194</v>
          </cell>
          <cell r="AG224">
            <v>24.6</v>
          </cell>
          <cell r="AH224">
            <v>27</v>
          </cell>
          <cell r="AJ224">
            <v>28.2</v>
          </cell>
          <cell r="AK224">
            <v>0.92</v>
          </cell>
          <cell r="AL224">
            <v>0.98</v>
          </cell>
          <cell r="AN224">
            <v>1.2</v>
          </cell>
          <cell r="AO224">
            <v>32.6</v>
          </cell>
          <cell r="AP224">
            <v>26.4</v>
          </cell>
          <cell r="AR224">
            <v>3.3</v>
          </cell>
          <cell r="AS224">
            <v>38.799999999999997</v>
          </cell>
          <cell r="AT224">
            <v>26.2</v>
          </cell>
          <cell r="AV224">
            <v>35.4</v>
          </cell>
          <cell r="AW224">
            <v>223</v>
          </cell>
          <cell r="AX224">
            <v>3</v>
          </cell>
          <cell r="AZ224">
            <v>36</v>
          </cell>
          <cell r="BA224">
            <v>89</v>
          </cell>
          <cell r="BB224">
            <v>334</v>
          </cell>
          <cell r="BD224">
            <v>149</v>
          </cell>
          <cell r="BE224">
            <v>74.34</v>
          </cell>
          <cell r="BF224">
            <v>92.18</v>
          </cell>
          <cell r="BH224">
            <v>84.32</v>
          </cell>
          <cell r="BI224">
            <v>91</v>
          </cell>
          <cell r="BJ224">
            <v>7</v>
          </cell>
          <cell r="BL224">
            <v>82</v>
          </cell>
          <cell r="BM224">
            <v>4.9000000000000004</v>
          </cell>
          <cell r="BN224">
            <v>2.6</v>
          </cell>
          <cell r="BP224">
            <v>3.5</v>
          </cell>
          <cell r="BQ224">
            <v>3</v>
          </cell>
          <cell r="BR224">
            <v>2</v>
          </cell>
          <cell r="BS224">
            <v>0</v>
          </cell>
          <cell r="BT224">
            <v>0</v>
          </cell>
          <cell r="BU224">
            <v>0</v>
          </cell>
          <cell r="BV224">
            <v>0</v>
          </cell>
          <cell r="BW224">
            <v>2200</v>
          </cell>
          <cell r="BX224">
            <v>1200</v>
          </cell>
          <cell r="BY224">
            <v>200</v>
          </cell>
          <cell r="BZ224">
            <v>0</v>
          </cell>
          <cell r="CC224">
            <v>3.55</v>
          </cell>
          <cell r="CD224">
            <v>3</v>
          </cell>
          <cell r="CE224">
            <v>55</v>
          </cell>
          <cell r="CF224">
            <v>235</v>
          </cell>
          <cell r="CI224">
            <v>0</v>
          </cell>
          <cell r="CJ224">
            <v>0</v>
          </cell>
          <cell r="CK224">
            <v>0</v>
          </cell>
        </row>
        <row r="225">
          <cell r="J225">
            <v>33182488</v>
          </cell>
          <cell r="K225">
            <v>2</v>
          </cell>
          <cell r="L225">
            <v>22</v>
          </cell>
          <cell r="M225" t="str">
            <v>1.肝肿瘤伴出血 、2.中度贫血</v>
          </cell>
          <cell r="N225">
            <v>13.2</v>
          </cell>
          <cell r="O225">
            <v>150</v>
          </cell>
          <cell r="P225">
            <v>55</v>
          </cell>
          <cell r="Q225">
            <v>0</v>
          </cell>
          <cell r="R225">
            <v>0</v>
          </cell>
          <cell r="S225">
            <v>0</v>
          </cell>
          <cell r="T225">
            <v>0</v>
          </cell>
          <cell r="U225">
            <v>0</v>
          </cell>
          <cell r="V225">
            <v>0</v>
          </cell>
          <cell r="W225">
            <v>0</v>
          </cell>
          <cell r="X225">
            <v>0</v>
          </cell>
          <cell r="Y225">
            <v>134</v>
          </cell>
          <cell r="Z225">
            <v>123</v>
          </cell>
          <cell r="AA225">
            <v>0.42</v>
          </cell>
          <cell r="AB225">
            <v>0.37</v>
          </cell>
          <cell r="AC225">
            <v>175</v>
          </cell>
          <cell r="AD225">
            <v>164</v>
          </cell>
          <cell r="AE225">
            <v>119</v>
          </cell>
          <cell r="AG225">
            <v>32.200000000000003</v>
          </cell>
          <cell r="AH225">
            <v>27.3</v>
          </cell>
          <cell r="AI225">
            <v>31.1</v>
          </cell>
          <cell r="AK225">
            <v>1.1100000000000001</v>
          </cell>
          <cell r="AL225">
            <v>1.19</v>
          </cell>
          <cell r="AM225">
            <v>1.25</v>
          </cell>
          <cell r="AO225">
            <v>17.100000000000001</v>
          </cell>
          <cell r="AP225">
            <v>22.7</v>
          </cell>
          <cell r="AQ225">
            <v>21.5</v>
          </cell>
          <cell r="AS225">
            <v>47.3</v>
          </cell>
          <cell r="AT225">
            <v>32.4</v>
          </cell>
          <cell r="AU225">
            <v>3.8</v>
          </cell>
          <cell r="AW225">
            <v>17</v>
          </cell>
          <cell r="AX225">
            <v>42</v>
          </cell>
          <cell r="AY225">
            <v>593</v>
          </cell>
          <cell r="BA225">
            <v>2</v>
          </cell>
          <cell r="BB225">
            <v>44</v>
          </cell>
          <cell r="BC225">
            <v>365</v>
          </cell>
          <cell r="BE225">
            <v>15.63</v>
          </cell>
          <cell r="BF225">
            <v>17.97</v>
          </cell>
          <cell r="BG225">
            <v>11.48</v>
          </cell>
          <cell r="BI225">
            <v>47</v>
          </cell>
          <cell r="BJ225">
            <v>44</v>
          </cell>
          <cell r="BK225">
            <v>41</v>
          </cell>
          <cell r="BM225">
            <v>4.9000000000000004</v>
          </cell>
          <cell r="BN225">
            <v>5.0999999999999996</v>
          </cell>
          <cell r="BO225">
            <v>5.4</v>
          </cell>
          <cell r="BQ225">
            <v>2</v>
          </cell>
          <cell r="BR225">
            <v>3</v>
          </cell>
          <cell r="BS225">
            <v>0</v>
          </cell>
          <cell r="BT225">
            <v>3.5</v>
          </cell>
          <cell r="BU225">
            <v>550</v>
          </cell>
          <cell r="BV225">
            <v>0</v>
          </cell>
          <cell r="BW225">
            <v>1800</v>
          </cell>
          <cell r="BX225">
            <v>1500</v>
          </cell>
          <cell r="BY225">
            <v>500</v>
          </cell>
          <cell r="BZ225">
            <v>0</v>
          </cell>
          <cell r="CC225">
            <v>3.39</v>
          </cell>
          <cell r="CD225">
            <v>3</v>
          </cell>
          <cell r="CE225">
            <v>39</v>
          </cell>
          <cell r="CF225">
            <v>219</v>
          </cell>
          <cell r="CI225">
            <v>0</v>
          </cell>
          <cell r="CJ225">
            <v>0</v>
          </cell>
          <cell r="CK225">
            <v>0</v>
          </cell>
        </row>
        <row r="226">
          <cell r="J226">
            <v>7904198</v>
          </cell>
          <cell r="K226">
            <v>1</v>
          </cell>
          <cell r="L226">
            <v>31</v>
          </cell>
          <cell r="M226" t="str">
            <v>1.肝细胞癌（中国肝癌分期Ia期） 、2.慢性乙型病毒性肝炎（复治） 、3.乙肝后肝硬化</v>
          </cell>
          <cell r="N226">
            <v>2.5</v>
          </cell>
          <cell r="O226">
            <v>166</v>
          </cell>
          <cell r="P226">
            <v>57.5</v>
          </cell>
          <cell r="Q226">
            <v>0</v>
          </cell>
          <cell r="R226">
            <v>0</v>
          </cell>
          <cell r="S226">
            <v>0</v>
          </cell>
          <cell r="T226">
            <v>0</v>
          </cell>
          <cell r="U226">
            <v>0</v>
          </cell>
          <cell r="V226">
            <v>1</v>
          </cell>
          <cell r="W226">
            <v>0</v>
          </cell>
          <cell r="X226">
            <v>1</v>
          </cell>
          <cell r="Y226">
            <v>12</v>
          </cell>
          <cell r="Z226">
            <v>95</v>
          </cell>
          <cell r="AA226">
            <v>0.37</v>
          </cell>
          <cell r="AB226">
            <v>0.28000000000000003</v>
          </cell>
          <cell r="AC226">
            <v>218</v>
          </cell>
          <cell r="AD226">
            <v>325</v>
          </cell>
          <cell r="AE226">
            <v>21</v>
          </cell>
          <cell r="AG226">
            <v>28</v>
          </cell>
          <cell r="AH226">
            <v>32.6</v>
          </cell>
          <cell r="AI226">
            <v>31.1</v>
          </cell>
          <cell r="AK226">
            <v>1.1299999999999999</v>
          </cell>
          <cell r="AL226">
            <v>1.69</v>
          </cell>
          <cell r="AM226">
            <v>1.42</v>
          </cell>
          <cell r="AO226">
            <v>6.7</v>
          </cell>
          <cell r="AP226">
            <v>14.5</v>
          </cell>
          <cell r="AQ226">
            <v>13.9</v>
          </cell>
          <cell r="AS226">
            <v>39.4</v>
          </cell>
          <cell r="AT226">
            <v>17</v>
          </cell>
          <cell r="AU226">
            <v>38.799999999999997</v>
          </cell>
          <cell r="AW226">
            <v>58</v>
          </cell>
          <cell r="AX226">
            <v>366</v>
          </cell>
          <cell r="AY226">
            <v>32</v>
          </cell>
          <cell r="BA226">
            <v>33</v>
          </cell>
          <cell r="BB226">
            <v>497</v>
          </cell>
          <cell r="BC226">
            <v>187</v>
          </cell>
          <cell r="BE226">
            <v>15.34</v>
          </cell>
          <cell r="BF226">
            <v>12.96</v>
          </cell>
          <cell r="BG226">
            <v>113.8</v>
          </cell>
          <cell r="BI226">
            <v>7</v>
          </cell>
          <cell r="BJ226">
            <v>74</v>
          </cell>
          <cell r="BK226">
            <v>58</v>
          </cell>
          <cell r="BM226">
            <v>5.6</v>
          </cell>
          <cell r="BN226">
            <v>3.7</v>
          </cell>
          <cell r="BO226">
            <v>2.1</v>
          </cell>
          <cell r="BQ226">
            <v>3</v>
          </cell>
          <cell r="BR226">
            <v>2</v>
          </cell>
          <cell r="BS226">
            <v>0</v>
          </cell>
          <cell r="BT226">
            <v>0</v>
          </cell>
          <cell r="BU226">
            <v>0</v>
          </cell>
          <cell r="BV226">
            <v>0</v>
          </cell>
          <cell r="BW226">
            <v>1700</v>
          </cell>
          <cell r="BX226">
            <v>500</v>
          </cell>
          <cell r="BY226">
            <v>200</v>
          </cell>
          <cell r="BZ226">
            <v>0</v>
          </cell>
          <cell r="CC226">
            <v>2.2000000000000002</v>
          </cell>
          <cell r="CD226">
            <v>2</v>
          </cell>
          <cell r="CE226">
            <v>20</v>
          </cell>
          <cell r="CF226">
            <v>140</v>
          </cell>
          <cell r="CI226">
            <v>0</v>
          </cell>
          <cell r="CJ226">
            <v>0</v>
          </cell>
          <cell r="CK226">
            <v>1</v>
          </cell>
        </row>
        <row r="227">
          <cell r="J227">
            <v>33241827</v>
          </cell>
          <cell r="K227">
            <v>2</v>
          </cell>
          <cell r="L227">
            <v>45</v>
          </cell>
          <cell r="M227" t="str">
            <v>1.肝门胆管恶性肿瘤。</v>
          </cell>
          <cell r="N227" t="str">
            <v>/</v>
          </cell>
          <cell r="O227">
            <v>158</v>
          </cell>
          <cell r="P227">
            <v>55</v>
          </cell>
          <cell r="Q227">
            <v>0</v>
          </cell>
          <cell r="R227">
            <v>0</v>
          </cell>
          <cell r="S227">
            <v>0</v>
          </cell>
          <cell r="T227">
            <v>0</v>
          </cell>
          <cell r="U227">
            <v>0</v>
          </cell>
          <cell r="V227">
            <v>0</v>
          </cell>
          <cell r="W227">
            <v>0</v>
          </cell>
          <cell r="X227">
            <v>0</v>
          </cell>
          <cell r="Y227">
            <v>163</v>
          </cell>
          <cell r="Z227">
            <v>121</v>
          </cell>
          <cell r="AA227">
            <v>0.49</v>
          </cell>
          <cell r="AB227">
            <v>0.36</v>
          </cell>
          <cell r="AC227">
            <v>185</v>
          </cell>
          <cell r="AD227">
            <v>144</v>
          </cell>
          <cell r="AG227">
            <v>28.9</v>
          </cell>
          <cell r="AH227">
            <v>26.2</v>
          </cell>
          <cell r="AK227">
            <v>1.1000000000000001</v>
          </cell>
          <cell r="AL227">
            <v>1.36</v>
          </cell>
          <cell r="AO227">
            <v>13.4</v>
          </cell>
          <cell r="AP227">
            <v>14.9</v>
          </cell>
          <cell r="AS227">
            <v>46.9</v>
          </cell>
          <cell r="AT227">
            <v>26.3</v>
          </cell>
          <cell r="AW227">
            <v>34</v>
          </cell>
          <cell r="AX227">
            <v>442</v>
          </cell>
          <cell r="BA227">
            <v>3</v>
          </cell>
          <cell r="BB227">
            <v>42</v>
          </cell>
          <cell r="BE227">
            <v>94.43</v>
          </cell>
          <cell r="BF227">
            <v>88.64</v>
          </cell>
          <cell r="BI227">
            <v>66</v>
          </cell>
          <cell r="BJ227">
            <v>77</v>
          </cell>
          <cell r="BM227">
            <v>4.5999999999999996</v>
          </cell>
          <cell r="BN227">
            <v>6.6</v>
          </cell>
          <cell r="BQ227">
            <v>3</v>
          </cell>
          <cell r="BR227">
            <v>2</v>
          </cell>
          <cell r="BS227">
            <v>0</v>
          </cell>
          <cell r="BT227">
            <v>0</v>
          </cell>
          <cell r="BU227">
            <v>400</v>
          </cell>
          <cell r="BV227">
            <v>0</v>
          </cell>
          <cell r="BW227">
            <v>1800</v>
          </cell>
          <cell r="BX227">
            <v>1000</v>
          </cell>
          <cell r="BY227">
            <v>1200</v>
          </cell>
          <cell r="BZ227">
            <v>0</v>
          </cell>
          <cell r="CC227">
            <v>5.5</v>
          </cell>
          <cell r="CD227">
            <v>5</v>
          </cell>
          <cell r="CE227">
            <v>50</v>
          </cell>
          <cell r="CF227">
            <v>350</v>
          </cell>
          <cell r="CI227">
            <v>0</v>
          </cell>
          <cell r="CJ227">
            <v>0</v>
          </cell>
          <cell r="CK227">
            <v>0</v>
          </cell>
        </row>
        <row r="228">
          <cell r="J228">
            <v>33247212</v>
          </cell>
          <cell r="K228">
            <v>2</v>
          </cell>
          <cell r="L228">
            <v>42</v>
          </cell>
          <cell r="M228" t="str">
            <v>1.肝占位性病变：囊腺瘤？；2.高血压三级，高危；3.慢性咳嗽待诊。</v>
          </cell>
          <cell r="N228">
            <v>15</v>
          </cell>
          <cell r="O228">
            <v>167</v>
          </cell>
          <cell r="P228">
            <v>92</v>
          </cell>
          <cell r="Q228">
            <v>1</v>
          </cell>
          <cell r="R228">
            <v>0</v>
          </cell>
          <cell r="S228">
            <v>0</v>
          </cell>
          <cell r="T228">
            <v>0</v>
          </cell>
          <cell r="U228">
            <v>0</v>
          </cell>
          <cell r="V228">
            <v>0</v>
          </cell>
          <cell r="W228">
            <v>0</v>
          </cell>
          <cell r="X228">
            <v>0</v>
          </cell>
          <cell r="Y228">
            <v>124</v>
          </cell>
          <cell r="Z228">
            <v>116</v>
          </cell>
          <cell r="AA228">
            <v>0.38</v>
          </cell>
          <cell r="AB228">
            <v>0.37</v>
          </cell>
          <cell r="AC228">
            <v>33</v>
          </cell>
          <cell r="AD228">
            <v>332</v>
          </cell>
          <cell r="AG228">
            <v>36.200000000000003</v>
          </cell>
          <cell r="AH228">
            <v>36.9</v>
          </cell>
          <cell r="AK228">
            <v>1.1599999999999999</v>
          </cell>
          <cell r="AL228">
            <v>1.8</v>
          </cell>
          <cell r="AO228">
            <v>9.1999999999999993</v>
          </cell>
          <cell r="AP228">
            <v>1.8</v>
          </cell>
          <cell r="AS228">
            <v>35.6</v>
          </cell>
          <cell r="AT228">
            <v>3</v>
          </cell>
          <cell r="AW228">
            <v>18</v>
          </cell>
          <cell r="AX228">
            <v>88</v>
          </cell>
          <cell r="BA228">
            <v>3</v>
          </cell>
          <cell r="BB228">
            <v>115</v>
          </cell>
          <cell r="BE228">
            <v>12.96</v>
          </cell>
          <cell r="BF228">
            <v>113.1</v>
          </cell>
          <cell r="BI228">
            <v>74</v>
          </cell>
          <cell r="BJ228">
            <v>59</v>
          </cell>
          <cell r="BM228">
            <v>4.95</v>
          </cell>
          <cell r="BN228">
            <v>5.0999999999999996</v>
          </cell>
          <cell r="BQ228">
            <v>2</v>
          </cell>
          <cell r="BR228">
            <v>2</v>
          </cell>
          <cell r="BS228">
            <v>0</v>
          </cell>
          <cell r="BT228">
            <v>0</v>
          </cell>
          <cell r="BU228">
            <v>0</v>
          </cell>
          <cell r="BV228">
            <v>0</v>
          </cell>
          <cell r="BW228">
            <v>2000</v>
          </cell>
          <cell r="BX228">
            <v>1000</v>
          </cell>
          <cell r="BY228">
            <v>650</v>
          </cell>
          <cell r="BZ228">
            <v>0</v>
          </cell>
          <cell r="CC228">
            <v>3.3</v>
          </cell>
          <cell r="CD228">
            <v>3</v>
          </cell>
          <cell r="CE228">
            <v>30</v>
          </cell>
          <cell r="CF228">
            <v>210</v>
          </cell>
          <cell r="CI228">
            <v>0</v>
          </cell>
          <cell r="CJ228">
            <v>0</v>
          </cell>
          <cell r="CK228">
            <v>0</v>
          </cell>
        </row>
        <row r="229">
          <cell r="J229">
            <v>33300504</v>
          </cell>
          <cell r="K229">
            <v>1</v>
          </cell>
          <cell r="L229">
            <v>62</v>
          </cell>
          <cell r="M229" t="str">
            <v>1.肝细胞癌：CNLC Ia期，BCLC A期、2.慢性乙型病毒肝炎、3.胆囊结石、4.高血压二级？</v>
          </cell>
          <cell r="N229">
            <v>13</v>
          </cell>
          <cell r="O229">
            <v>173</v>
          </cell>
          <cell r="P229">
            <v>61</v>
          </cell>
          <cell r="Q229">
            <v>1</v>
          </cell>
          <cell r="R229">
            <v>0</v>
          </cell>
          <cell r="S229">
            <v>0</v>
          </cell>
          <cell r="T229">
            <v>0</v>
          </cell>
          <cell r="U229">
            <v>0</v>
          </cell>
          <cell r="V229">
            <v>1</v>
          </cell>
          <cell r="W229">
            <v>0</v>
          </cell>
          <cell r="X229">
            <v>0</v>
          </cell>
          <cell r="Y229">
            <v>153</v>
          </cell>
          <cell r="Z229">
            <v>149</v>
          </cell>
          <cell r="AA229">
            <v>0.46</v>
          </cell>
          <cell r="AB229">
            <v>0.45</v>
          </cell>
          <cell r="AC229">
            <v>116</v>
          </cell>
          <cell r="AD229">
            <v>112</v>
          </cell>
          <cell r="AE229">
            <v>87</v>
          </cell>
          <cell r="AF229">
            <v>96</v>
          </cell>
          <cell r="AG229">
            <v>24.5</v>
          </cell>
          <cell r="AH229">
            <v>24.8</v>
          </cell>
          <cell r="AJ229">
            <v>27.2</v>
          </cell>
          <cell r="AK229">
            <v>0.85</v>
          </cell>
          <cell r="AL229">
            <v>1.24</v>
          </cell>
          <cell r="AN229">
            <v>1.7</v>
          </cell>
          <cell r="AO229">
            <v>27.1</v>
          </cell>
          <cell r="AP229">
            <v>6.3</v>
          </cell>
          <cell r="AQ229">
            <v>58.2</v>
          </cell>
          <cell r="AR229">
            <v>45.9</v>
          </cell>
          <cell r="AS229">
            <v>43</v>
          </cell>
          <cell r="AT229">
            <v>36</v>
          </cell>
          <cell r="AU229">
            <v>33</v>
          </cell>
          <cell r="AV229">
            <v>35</v>
          </cell>
          <cell r="AW229">
            <v>29</v>
          </cell>
          <cell r="AX229">
            <v>2886</v>
          </cell>
          <cell r="AY229">
            <v>2362</v>
          </cell>
          <cell r="AZ229">
            <v>229</v>
          </cell>
          <cell r="BA229">
            <v>18</v>
          </cell>
          <cell r="BB229">
            <v>2212</v>
          </cell>
          <cell r="BC229">
            <v>1131</v>
          </cell>
          <cell r="BD229">
            <v>738</v>
          </cell>
          <cell r="BE229">
            <v>98.32</v>
          </cell>
          <cell r="BF229">
            <v>78.87</v>
          </cell>
          <cell r="BG229">
            <v>11.11</v>
          </cell>
          <cell r="BH229">
            <v>98.32</v>
          </cell>
          <cell r="BI229">
            <v>76</v>
          </cell>
          <cell r="BJ229">
            <v>94</v>
          </cell>
          <cell r="BK229">
            <v>71</v>
          </cell>
          <cell r="BL229">
            <v>76</v>
          </cell>
          <cell r="BM229">
            <v>9</v>
          </cell>
          <cell r="BN229">
            <v>8.5</v>
          </cell>
          <cell r="BO229">
            <v>8.5</v>
          </cell>
          <cell r="BP229">
            <v>7.9</v>
          </cell>
          <cell r="BQ229">
            <v>2</v>
          </cell>
          <cell r="BR229">
            <v>2</v>
          </cell>
          <cell r="BS229">
            <v>0</v>
          </cell>
          <cell r="BT229">
            <v>0</v>
          </cell>
          <cell r="BU229">
            <v>0</v>
          </cell>
          <cell r="BV229">
            <v>0</v>
          </cell>
          <cell r="BW229">
            <v>2000</v>
          </cell>
          <cell r="BX229">
            <v>500</v>
          </cell>
          <cell r="BY229">
            <v>250</v>
          </cell>
          <cell r="BZ229">
            <v>0</v>
          </cell>
          <cell r="CC229">
            <v>3.47</v>
          </cell>
          <cell r="CD229">
            <v>3</v>
          </cell>
          <cell r="CE229">
            <v>47</v>
          </cell>
          <cell r="CF229">
            <v>227</v>
          </cell>
          <cell r="CI229">
            <v>0</v>
          </cell>
          <cell r="CJ229">
            <v>0</v>
          </cell>
          <cell r="CK229">
            <v>0</v>
          </cell>
        </row>
        <row r="230">
          <cell r="J230">
            <v>32294069</v>
          </cell>
          <cell r="K230">
            <v>2</v>
          </cell>
          <cell r="L230">
            <v>47</v>
          </cell>
          <cell r="M230" t="str">
            <v>1.肝细胞癌（中国肝癌分期Ib期）、2.慢性乙型病毒新肝炎（复治）、3.胆囊结石、4.肝血管瘤、5.肝囊肿</v>
          </cell>
          <cell r="N230">
            <v>5</v>
          </cell>
          <cell r="O230">
            <v>159</v>
          </cell>
          <cell r="P230">
            <v>57</v>
          </cell>
          <cell r="Q230">
            <v>0</v>
          </cell>
          <cell r="R230">
            <v>0</v>
          </cell>
          <cell r="S230">
            <v>0</v>
          </cell>
          <cell r="T230">
            <v>0</v>
          </cell>
          <cell r="U230">
            <v>0</v>
          </cell>
          <cell r="V230">
            <v>1</v>
          </cell>
          <cell r="W230">
            <v>0</v>
          </cell>
          <cell r="X230">
            <v>0</v>
          </cell>
          <cell r="Y230">
            <v>125</v>
          </cell>
          <cell r="Z230">
            <v>113</v>
          </cell>
          <cell r="AA230">
            <v>0.37</v>
          </cell>
          <cell r="AB230">
            <v>0.34</v>
          </cell>
          <cell r="AC230">
            <v>95</v>
          </cell>
          <cell r="AD230">
            <v>77</v>
          </cell>
          <cell r="AE230">
            <v>12</v>
          </cell>
          <cell r="AF230">
            <v>94</v>
          </cell>
          <cell r="AG230">
            <v>31.1</v>
          </cell>
          <cell r="AH230">
            <v>35.9</v>
          </cell>
          <cell r="AI230">
            <v>56.3</v>
          </cell>
          <cell r="AJ230">
            <v>49.2</v>
          </cell>
          <cell r="AK230">
            <v>1.6</v>
          </cell>
          <cell r="AL230">
            <v>1.37</v>
          </cell>
          <cell r="AM230">
            <v>1.73</v>
          </cell>
          <cell r="AN230">
            <v>1.3</v>
          </cell>
          <cell r="AO230">
            <v>15.1</v>
          </cell>
          <cell r="AP230">
            <v>13.2</v>
          </cell>
          <cell r="AQ230">
            <v>229</v>
          </cell>
          <cell r="AR230">
            <v>232.8</v>
          </cell>
          <cell r="AS230">
            <v>49.8</v>
          </cell>
          <cell r="AT230">
            <v>35.4</v>
          </cell>
          <cell r="AU230">
            <v>36.700000000000003</v>
          </cell>
          <cell r="AV230">
            <v>34.9</v>
          </cell>
          <cell r="AW230">
            <v>2</v>
          </cell>
          <cell r="AX230">
            <v>554</v>
          </cell>
          <cell r="AY230">
            <v>312</v>
          </cell>
          <cell r="AZ230">
            <v>179</v>
          </cell>
          <cell r="BA230">
            <v>34</v>
          </cell>
          <cell r="BB230">
            <v>171</v>
          </cell>
          <cell r="BC230">
            <v>295</v>
          </cell>
          <cell r="BD230">
            <v>126</v>
          </cell>
          <cell r="BE230">
            <v>7.51</v>
          </cell>
          <cell r="BF230">
            <v>76.95</v>
          </cell>
          <cell r="BG230">
            <v>71.510000000000005</v>
          </cell>
          <cell r="BH230">
            <v>74.69</v>
          </cell>
          <cell r="BI230">
            <v>86</v>
          </cell>
          <cell r="BJ230">
            <v>8</v>
          </cell>
          <cell r="BK230">
            <v>85</v>
          </cell>
          <cell r="BL230">
            <v>82</v>
          </cell>
          <cell r="BM230">
            <v>5.5</v>
          </cell>
          <cell r="BN230">
            <v>3.8</v>
          </cell>
          <cell r="BO230">
            <v>4.5</v>
          </cell>
          <cell r="BP230">
            <v>4.5999999999999996</v>
          </cell>
          <cell r="BQ230">
            <v>2</v>
          </cell>
          <cell r="BR230">
            <v>2</v>
          </cell>
          <cell r="BS230">
            <v>0</v>
          </cell>
          <cell r="BT230">
            <v>0</v>
          </cell>
          <cell r="BU230">
            <v>0</v>
          </cell>
          <cell r="BV230">
            <v>0</v>
          </cell>
          <cell r="BW230">
            <v>1200</v>
          </cell>
          <cell r="BX230">
            <v>500</v>
          </cell>
          <cell r="BY230">
            <v>300</v>
          </cell>
          <cell r="BZ230">
            <v>0</v>
          </cell>
          <cell r="CC230">
            <v>2.12</v>
          </cell>
          <cell r="CD230">
            <v>2</v>
          </cell>
          <cell r="CE230">
            <v>12</v>
          </cell>
          <cell r="CF230">
            <v>132</v>
          </cell>
          <cell r="CI230">
            <v>0</v>
          </cell>
          <cell r="CJ230">
            <v>0</v>
          </cell>
          <cell r="CK230">
            <v>0</v>
          </cell>
        </row>
        <row r="231">
          <cell r="J231">
            <v>18508739</v>
          </cell>
          <cell r="K231">
            <v>2</v>
          </cell>
          <cell r="L231">
            <v>63</v>
          </cell>
          <cell r="M231" t="str">
            <v>1.肝内外胆管结石伴扩张；2.胆囊结石伴慢性胆囊炎；3.房颤；4.左肾结石；5.肺部感染。</v>
          </cell>
          <cell r="N231" t="str">
            <v>/</v>
          </cell>
          <cell r="O231">
            <v>155</v>
          </cell>
          <cell r="P231">
            <v>48</v>
          </cell>
          <cell r="Q231">
            <v>0</v>
          </cell>
          <cell r="R231">
            <v>0</v>
          </cell>
          <cell r="S231">
            <v>0</v>
          </cell>
          <cell r="T231">
            <v>0</v>
          </cell>
          <cell r="U231">
            <v>0</v>
          </cell>
          <cell r="V231">
            <v>0</v>
          </cell>
          <cell r="W231">
            <v>0</v>
          </cell>
          <cell r="X231">
            <v>0</v>
          </cell>
          <cell r="Y231">
            <v>157</v>
          </cell>
          <cell r="Z231">
            <v>128</v>
          </cell>
          <cell r="AA231">
            <v>0.45</v>
          </cell>
          <cell r="AB231">
            <v>0.38</v>
          </cell>
          <cell r="AC231">
            <v>99</v>
          </cell>
          <cell r="AD231">
            <v>12</v>
          </cell>
          <cell r="AG231">
            <v>28.1</v>
          </cell>
          <cell r="AH231">
            <v>27.8</v>
          </cell>
          <cell r="AK231">
            <v>1.4</v>
          </cell>
          <cell r="AL231">
            <v>1.1399999999999999</v>
          </cell>
          <cell r="AO231">
            <v>17.7</v>
          </cell>
          <cell r="AP231">
            <v>32.1</v>
          </cell>
          <cell r="AS231">
            <v>48.8</v>
          </cell>
          <cell r="AT231">
            <v>33.4</v>
          </cell>
          <cell r="AW231">
            <v>28</v>
          </cell>
          <cell r="AX231">
            <v>1695</v>
          </cell>
          <cell r="BA231">
            <v>27</v>
          </cell>
          <cell r="BB231">
            <v>1813</v>
          </cell>
          <cell r="BE231">
            <v>96.62</v>
          </cell>
          <cell r="BF231">
            <v>95.47</v>
          </cell>
          <cell r="BI231">
            <v>68</v>
          </cell>
          <cell r="BJ231">
            <v>7</v>
          </cell>
          <cell r="BM231">
            <v>4.5</v>
          </cell>
          <cell r="BN231">
            <v>5.5</v>
          </cell>
          <cell r="BQ231">
            <v>2</v>
          </cell>
          <cell r="BR231">
            <v>2</v>
          </cell>
          <cell r="BS231">
            <v>0</v>
          </cell>
          <cell r="BT231">
            <v>0</v>
          </cell>
          <cell r="BU231">
            <v>0</v>
          </cell>
          <cell r="BV231">
            <v>0</v>
          </cell>
          <cell r="BW231">
            <v>1100</v>
          </cell>
          <cell r="BX231">
            <v>500</v>
          </cell>
          <cell r="BY231">
            <v>250</v>
          </cell>
          <cell r="BZ231">
            <v>0</v>
          </cell>
          <cell r="CC231">
            <v>1.35</v>
          </cell>
          <cell r="CD231">
            <v>1</v>
          </cell>
          <cell r="CE231">
            <v>35</v>
          </cell>
          <cell r="CF231">
            <v>95</v>
          </cell>
          <cell r="CI231">
            <v>0</v>
          </cell>
          <cell r="CJ231">
            <v>0</v>
          </cell>
          <cell r="CK231">
            <v>0</v>
          </cell>
        </row>
        <row r="232">
          <cell r="J232">
            <v>33305110</v>
          </cell>
          <cell r="K232">
            <v>1</v>
          </cell>
          <cell r="L232">
            <v>53</v>
          </cell>
          <cell r="M232" t="str">
            <v>1.肝脏占位：肝内胆管细胞癌；2.肝血管瘤；3.肝囊肿；4.肝功能不全。,</v>
          </cell>
          <cell r="N232">
            <v>10</v>
          </cell>
          <cell r="O232">
            <v>167</v>
          </cell>
          <cell r="P232">
            <v>60</v>
          </cell>
          <cell r="Q232">
            <v>0</v>
          </cell>
          <cell r="R232">
            <v>0</v>
          </cell>
          <cell r="S232">
            <v>0</v>
          </cell>
          <cell r="T232">
            <v>0</v>
          </cell>
          <cell r="U232">
            <v>0</v>
          </cell>
          <cell r="V232">
            <v>0</v>
          </cell>
          <cell r="W232">
            <v>0</v>
          </cell>
          <cell r="X232">
            <v>0</v>
          </cell>
          <cell r="Y232">
            <v>138</v>
          </cell>
          <cell r="Z232">
            <v>137</v>
          </cell>
          <cell r="AA232">
            <v>0.44</v>
          </cell>
          <cell r="AB232">
            <v>0.43</v>
          </cell>
          <cell r="AC232">
            <v>186</v>
          </cell>
          <cell r="AD232">
            <v>137</v>
          </cell>
          <cell r="AG232">
            <v>28</v>
          </cell>
          <cell r="AH232">
            <v>27.9</v>
          </cell>
          <cell r="AK232">
            <v>1.8</v>
          </cell>
          <cell r="AL232">
            <v>1.31</v>
          </cell>
          <cell r="AO232">
            <v>9</v>
          </cell>
          <cell r="AP232">
            <v>17.600000000000001</v>
          </cell>
          <cell r="AS232">
            <v>48.1</v>
          </cell>
          <cell r="AT232">
            <v>4.0999999999999996</v>
          </cell>
          <cell r="AW232">
            <v>14</v>
          </cell>
          <cell r="AX232">
            <v>269</v>
          </cell>
          <cell r="BA232">
            <v>28</v>
          </cell>
          <cell r="BB232">
            <v>291</v>
          </cell>
          <cell r="BE232">
            <v>19.399999999999999</v>
          </cell>
          <cell r="BF232">
            <v>19.399999999999999</v>
          </cell>
          <cell r="BI232">
            <v>47</v>
          </cell>
          <cell r="BJ232">
            <v>47</v>
          </cell>
          <cell r="BM232">
            <v>4.3</v>
          </cell>
          <cell r="BN232">
            <v>4.3</v>
          </cell>
          <cell r="BQ232">
            <v>2</v>
          </cell>
          <cell r="BR232">
            <v>3</v>
          </cell>
          <cell r="BS232">
            <v>0</v>
          </cell>
          <cell r="BT232">
            <v>0</v>
          </cell>
          <cell r="BU232">
            <v>0</v>
          </cell>
          <cell r="BV232">
            <v>0</v>
          </cell>
          <cell r="BW232">
            <v>2700</v>
          </cell>
          <cell r="BX232">
            <v>1500</v>
          </cell>
          <cell r="BY232">
            <v>650</v>
          </cell>
          <cell r="BZ232">
            <v>0.3</v>
          </cell>
          <cell r="CC232">
            <v>5.5</v>
          </cell>
          <cell r="CD232">
            <v>5</v>
          </cell>
          <cell r="CE232">
            <v>5</v>
          </cell>
          <cell r="CF232">
            <v>305</v>
          </cell>
          <cell r="CI232">
            <v>0</v>
          </cell>
          <cell r="CJ232">
            <v>0</v>
          </cell>
          <cell r="CK232">
            <v>0</v>
          </cell>
        </row>
        <row r="233">
          <cell r="J233">
            <v>33341094</v>
          </cell>
          <cell r="K233">
            <v>1</v>
          </cell>
          <cell r="L233">
            <v>47</v>
          </cell>
          <cell r="M233" t="str">
            <v>1.肝癌术后（高危复发因素） 、2.乙肝肝硬化 、3.慢性乙型病毒型肝炎（复治）</v>
          </cell>
          <cell r="N233">
            <v>9.5</v>
          </cell>
          <cell r="O233">
            <v>168</v>
          </cell>
          <cell r="P233">
            <v>59</v>
          </cell>
          <cell r="Q233">
            <v>0</v>
          </cell>
          <cell r="R233">
            <v>0</v>
          </cell>
          <cell r="S233">
            <v>0</v>
          </cell>
          <cell r="T233">
            <v>0</v>
          </cell>
          <cell r="U233">
            <v>0</v>
          </cell>
          <cell r="V233">
            <v>1</v>
          </cell>
          <cell r="W233">
            <v>0</v>
          </cell>
          <cell r="X233">
            <v>1</v>
          </cell>
          <cell r="Y233">
            <v>143</v>
          </cell>
          <cell r="Z233">
            <v>124</v>
          </cell>
          <cell r="AA233">
            <v>0.45</v>
          </cell>
          <cell r="AB233">
            <v>0.39</v>
          </cell>
          <cell r="AC233">
            <v>353</v>
          </cell>
          <cell r="AD233">
            <v>231</v>
          </cell>
          <cell r="AF233">
            <v>119</v>
          </cell>
          <cell r="AG233">
            <v>3.9</v>
          </cell>
          <cell r="AH233">
            <v>35.5</v>
          </cell>
          <cell r="AJ233">
            <v>41.4</v>
          </cell>
          <cell r="AK233">
            <v>1.1200000000000001</v>
          </cell>
          <cell r="AL233">
            <v>1.28</v>
          </cell>
          <cell r="AN233">
            <v>1.27</v>
          </cell>
          <cell r="AO233">
            <v>1.6</v>
          </cell>
          <cell r="AP233">
            <v>24.3</v>
          </cell>
          <cell r="AR233">
            <v>27.1</v>
          </cell>
          <cell r="AS233">
            <v>38.700000000000003</v>
          </cell>
          <cell r="AT233">
            <v>28.1</v>
          </cell>
          <cell r="AV233">
            <v>3.3</v>
          </cell>
          <cell r="AW233">
            <v>4</v>
          </cell>
          <cell r="AX233">
            <v>58</v>
          </cell>
          <cell r="AZ233">
            <v>277</v>
          </cell>
          <cell r="BA233">
            <v>4</v>
          </cell>
          <cell r="BB233">
            <v>594</v>
          </cell>
          <cell r="BD233">
            <v>183</v>
          </cell>
          <cell r="BE233">
            <v>18.68</v>
          </cell>
          <cell r="BF233">
            <v>98.48</v>
          </cell>
          <cell r="BH233">
            <v>18.100000000000001</v>
          </cell>
          <cell r="BI233">
            <v>66</v>
          </cell>
          <cell r="BJ233">
            <v>81</v>
          </cell>
          <cell r="BL233">
            <v>67</v>
          </cell>
          <cell r="BM233">
            <v>3.3</v>
          </cell>
          <cell r="BN233">
            <v>6.7</v>
          </cell>
          <cell r="BP233">
            <v>5.6</v>
          </cell>
          <cell r="BQ233">
            <v>2</v>
          </cell>
          <cell r="BR233">
            <v>2</v>
          </cell>
          <cell r="BS233">
            <v>0</v>
          </cell>
          <cell r="BT233">
            <v>0</v>
          </cell>
          <cell r="BU233">
            <v>0</v>
          </cell>
          <cell r="BV233">
            <v>0</v>
          </cell>
          <cell r="BW233">
            <v>1200</v>
          </cell>
          <cell r="BX233">
            <v>500</v>
          </cell>
          <cell r="BY233">
            <v>200</v>
          </cell>
          <cell r="BZ233">
            <v>0</v>
          </cell>
          <cell r="CC233">
            <v>2.2799999999999998</v>
          </cell>
          <cell r="CD233">
            <v>2</v>
          </cell>
          <cell r="CE233">
            <v>28</v>
          </cell>
          <cell r="CF233">
            <v>148</v>
          </cell>
          <cell r="CI233">
            <v>0</v>
          </cell>
          <cell r="CJ233">
            <v>0</v>
          </cell>
          <cell r="CK233">
            <v>0</v>
          </cell>
        </row>
        <row r="234">
          <cell r="J234">
            <v>19675138</v>
          </cell>
          <cell r="K234">
            <v>2</v>
          </cell>
          <cell r="L234">
            <v>68</v>
          </cell>
          <cell r="M234" t="str">
            <v>1。胆管结石、胆囊结石</v>
          </cell>
          <cell r="N234" t="str">
            <v>/</v>
          </cell>
          <cell r="O234">
            <v>157</v>
          </cell>
          <cell r="P234">
            <v>48</v>
          </cell>
          <cell r="Q234">
            <v>0</v>
          </cell>
          <cell r="R234">
            <v>0</v>
          </cell>
          <cell r="S234">
            <v>0</v>
          </cell>
          <cell r="T234">
            <v>0</v>
          </cell>
          <cell r="U234">
            <v>0</v>
          </cell>
          <cell r="V234">
            <v>0</v>
          </cell>
          <cell r="W234">
            <v>0</v>
          </cell>
          <cell r="X234">
            <v>0</v>
          </cell>
          <cell r="Y234">
            <v>14</v>
          </cell>
          <cell r="Z234">
            <v>98</v>
          </cell>
          <cell r="AA234">
            <v>0.35</v>
          </cell>
          <cell r="AB234">
            <v>0.31</v>
          </cell>
          <cell r="AC234">
            <v>166</v>
          </cell>
          <cell r="AD234">
            <v>177</v>
          </cell>
          <cell r="AE234">
            <v>139</v>
          </cell>
          <cell r="AF234">
            <v>139</v>
          </cell>
          <cell r="AG234">
            <v>23.6</v>
          </cell>
          <cell r="AK234">
            <v>0.96</v>
          </cell>
          <cell r="AO234">
            <v>7</v>
          </cell>
          <cell r="AP234">
            <v>23.9</v>
          </cell>
          <cell r="AQ234">
            <v>22</v>
          </cell>
          <cell r="AR234">
            <v>22.7</v>
          </cell>
          <cell r="AS234">
            <v>42.8</v>
          </cell>
          <cell r="AT234">
            <v>33.4</v>
          </cell>
          <cell r="AU234">
            <v>33</v>
          </cell>
          <cell r="AV234">
            <v>33.9</v>
          </cell>
          <cell r="AW234">
            <v>15</v>
          </cell>
          <cell r="AX234">
            <v>297</v>
          </cell>
          <cell r="AY234">
            <v>233</v>
          </cell>
          <cell r="AZ234">
            <v>175</v>
          </cell>
          <cell r="BA234">
            <v>19</v>
          </cell>
          <cell r="BB234">
            <v>36</v>
          </cell>
          <cell r="BC234">
            <v>167</v>
          </cell>
          <cell r="BD234">
            <v>81</v>
          </cell>
          <cell r="BE234">
            <v>126.81</v>
          </cell>
          <cell r="BF234">
            <v>12.54</v>
          </cell>
          <cell r="BG234">
            <v>12.54</v>
          </cell>
          <cell r="BH234">
            <v>125.45</v>
          </cell>
          <cell r="BI234">
            <v>3</v>
          </cell>
          <cell r="BJ234">
            <v>35</v>
          </cell>
          <cell r="BK234">
            <v>35</v>
          </cell>
          <cell r="BL234">
            <v>31</v>
          </cell>
          <cell r="BM234">
            <v>5.6</v>
          </cell>
          <cell r="BN234">
            <v>6.8</v>
          </cell>
          <cell r="BO234">
            <v>3.8</v>
          </cell>
          <cell r="BP234">
            <v>2.8</v>
          </cell>
          <cell r="BQ234">
            <v>2</v>
          </cell>
          <cell r="BR234">
            <v>2</v>
          </cell>
          <cell r="BS234">
            <v>0</v>
          </cell>
          <cell r="BT234">
            <v>0</v>
          </cell>
          <cell r="BU234">
            <v>0</v>
          </cell>
          <cell r="BV234">
            <v>0</v>
          </cell>
          <cell r="BW234">
            <v>1200</v>
          </cell>
          <cell r="BX234">
            <v>1000</v>
          </cell>
          <cell r="BY234">
            <v>400</v>
          </cell>
          <cell r="BZ234">
            <v>0</v>
          </cell>
          <cell r="CC234">
            <v>3.7</v>
          </cell>
          <cell r="CD234">
            <v>3</v>
          </cell>
          <cell r="CE234">
            <v>7</v>
          </cell>
          <cell r="CF234">
            <v>187</v>
          </cell>
          <cell r="CI234">
            <v>0</v>
          </cell>
          <cell r="CJ234">
            <v>0</v>
          </cell>
          <cell r="CK234">
            <v>0</v>
          </cell>
        </row>
        <row r="235">
          <cell r="J235">
            <v>33229652</v>
          </cell>
          <cell r="K235">
            <v>1</v>
          </cell>
          <cell r="L235">
            <v>40</v>
          </cell>
          <cell r="M235" t="str">
            <v>1.肝占位：肝吸虫病？</v>
          </cell>
          <cell r="N235">
            <v>12</v>
          </cell>
          <cell r="O235">
            <v>168</v>
          </cell>
          <cell r="P235">
            <v>68</v>
          </cell>
          <cell r="Q235">
            <v>0</v>
          </cell>
          <cell r="R235">
            <v>0</v>
          </cell>
          <cell r="S235">
            <v>0</v>
          </cell>
          <cell r="T235">
            <v>0</v>
          </cell>
          <cell r="U235">
            <v>0</v>
          </cell>
          <cell r="V235">
            <v>0</v>
          </cell>
          <cell r="W235">
            <v>0</v>
          </cell>
          <cell r="X235">
            <v>0</v>
          </cell>
          <cell r="Y235">
            <v>166</v>
          </cell>
          <cell r="Z235">
            <v>112</v>
          </cell>
          <cell r="AA235">
            <v>0.5</v>
          </cell>
          <cell r="AB235">
            <v>0.34</v>
          </cell>
          <cell r="AC235">
            <v>221</v>
          </cell>
          <cell r="AD235">
            <v>131</v>
          </cell>
          <cell r="AE235">
            <v>112</v>
          </cell>
          <cell r="AF235">
            <v>97</v>
          </cell>
          <cell r="AG235">
            <v>25.9</v>
          </cell>
          <cell r="AI235">
            <v>29</v>
          </cell>
          <cell r="AJ235">
            <v>3.4</v>
          </cell>
          <cell r="AK235">
            <v>0.94</v>
          </cell>
          <cell r="AM235">
            <v>1.18</v>
          </cell>
          <cell r="AN235">
            <v>1.1000000000000001</v>
          </cell>
          <cell r="AO235">
            <v>5.8</v>
          </cell>
          <cell r="AP235">
            <v>17.100000000000001</v>
          </cell>
          <cell r="AQ235">
            <v>14.1</v>
          </cell>
          <cell r="AR235">
            <v>22.8</v>
          </cell>
          <cell r="AS235">
            <v>43.9</v>
          </cell>
          <cell r="AT235">
            <v>32.1</v>
          </cell>
          <cell r="AU235">
            <v>3.6</v>
          </cell>
          <cell r="AV235">
            <v>35.4</v>
          </cell>
          <cell r="AW235">
            <v>13</v>
          </cell>
          <cell r="AX235">
            <v>39</v>
          </cell>
          <cell r="AY235">
            <v>314</v>
          </cell>
          <cell r="AZ235">
            <v>176</v>
          </cell>
          <cell r="BA235">
            <v>14</v>
          </cell>
          <cell r="BB235">
            <v>588</v>
          </cell>
          <cell r="BC235">
            <v>227</v>
          </cell>
          <cell r="BD235">
            <v>74</v>
          </cell>
          <cell r="BE235">
            <v>87.12</v>
          </cell>
          <cell r="BF235">
            <v>87.6</v>
          </cell>
          <cell r="BG235">
            <v>91.82</v>
          </cell>
          <cell r="BH235">
            <v>93.59</v>
          </cell>
          <cell r="BI235">
            <v>75</v>
          </cell>
          <cell r="BJ235">
            <v>74</v>
          </cell>
          <cell r="BK235">
            <v>66</v>
          </cell>
          <cell r="BL235">
            <v>63</v>
          </cell>
          <cell r="BM235">
            <v>6.5</v>
          </cell>
          <cell r="BN235">
            <v>3.1</v>
          </cell>
          <cell r="BO235">
            <v>4.7</v>
          </cell>
          <cell r="BP235">
            <v>5.3</v>
          </cell>
          <cell r="BQ235">
            <v>3</v>
          </cell>
          <cell r="BR235">
            <v>2</v>
          </cell>
          <cell r="BS235">
            <v>0</v>
          </cell>
          <cell r="BT235">
            <v>0</v>
          </cell>
          <cell r="BU235">
            <v>0</v>
          </cell>
          <cell r="BV235">
            <v>0</v>
          </cell>
          <cell r="BW235">
            <v>2000</v>
          </cell>
          <cell r="BX235">
            <v>1000</v>
          </cell>
          <cell r="BY235">
            <v>450</v>
          </cell>
          <cell r="BZ235">
            <v>0</v>
          </cell>
          <cell r="CC235">
            <v>3.57</v>
          </cell>
          <cell r="CD235">
            <v>3</v>
          </cell>
          <cell r="CE235">
            <v>57</v>
          </cell>
          <cell r="CF235">
            <v>237</v>
          </cell>
          <cell r="CI235">
            <v>0</v>
          </cell>
          <cell r="CJ235">
            <v>0</v>
          </cell>
          <cell r="CK235">
            <v>0</v>
          </cell>
        </row>
        <row r="236">
          <cell r="J236">
            <v>7271283</v>
          </cell>
          <cell r="K236">
            <v>1</v>
          </cell>
          <cell r="L236">
            <v>41</v>
          </cell>
          <cell r="M236" t="str">
            <v>1.转移性肝肿瘤：神经内分泌癌肝转移可能性大   2.高血压病2级 高危  3.肝转移性肿瘤射频消融术后  4.双肺结节：炎性？ 其他？</v>
          </cell>
          <cell r="N236">
            <v>4</v>
          </cell>
          <cell r="O236">
            <v>170</v>
          </cell>
          <cell r="P236">
            <v>67</v>
          </cell>
          <cell r="Q236">
            <v>1</v>
          </cell>
          <cell r="R236">
            <v>0</v>
          </cell>
          <cell r="S236">
            <v>0</v>
          </cell>
          <cell r="T236">
            <v>0</v>
          </cell>
          <cell r="U236">
            <v>0</v>
          </cell>
          <cell r="V236">
            <v>0</v>
          </cell>
          <cell r="W236">
            <v>0</v>
          </cell>
          <cell r="X236">
            <v>0</v>
          </cell>
          <cell r="Y236">
            <v>136</v>
          </cell>
          <cell r="Z236">
            <v>115</v>
          </cell>
          <cell r="AA236">
            <v>0.43</v>
          </cell>
          <cell r="AB236">
            <v>0.35</v>
          </cell>
          <cell r="AC236">
            <v>117</v>
          </cell>
          <cell r="AD236">
            <v>118</v>
          </cell>
          <cell r="AE236">
            <v>97</v>
          </cell>
          <cell r="AF236">
            <v>9</v>
          </cell>
          <cell r="AG236">
            <v>3.5</v>
          </cell>
          <cell r="AH236">
            <v>29.3</v>
          </cell>
          <cell r="AI236">
            <v>29.9</v>
          </cell>
          <cell r="AJ236">
            <v>33.299999999999997</v>
          </cell>
          <cell r="AK236">
            <v>1.1200000000000001</v>
          </cell>
          <cell r="AL236">
            <v>1.1100000000000001</v>
          </cell>
          <cell r="AM236">
            <v>1.8</v>
          </cell>
          <cell r="AN236">
            <v>1.1100000000000001</v>
          </cell>
          <cell r="AO236">
            <v>1.7</v>
          </cell>
          <cell r="AP236">
            <v>62.6</v>
          </cell>
          <cell r="AQ236">
            <v>41.6</v>
          </cell>
          <cell r="AR236">
            <v>36.9</v>
          </cell>
          <cell r="AS236">
            <v>41.4</v>
          </cell>
          <cell r="AT236">
            <v>28.4</v>
          </cell>
          <cell r="AU236">
            <v>28.9</v>
          </cell>
          <cell r="AV236">
            <v>28.9</v>
          </cell>
          <cell r="AW236">
            <v>26</v>
          </cell>
          <cell r="AX236">
            <v>547</v>
          </cell>
          <cell r="AY236">
            <v>446</v>
          </cell>
          <cell r="AZ236">
            <v>314</v>
          </cell>
          <cell r="BA236">
            <v>22</v>
          </cell>
          <cell r="BB236">
            <v>585</v>
          </cell>
          <cell r="BC236">
            <v>341</v>
          </cell>
          <cell r="BD236">
            <v>196</v>
          </cell>
          <cell r="BE236">
            <v>51.48</v>
          </cell>
          <cell r="BF236">
            <v>41.48</v>
          </cell>
          <cell r="BG236">
            <v>53.42</v>
          </cell>
          <cell r="BH236">
            <v>62.3</v>
          </cell>
          <cell r="BI236">
            <v>133</v>
          </cell>
          <cell r="BJ236">
            <v>159</v>
          </cell>
          <cell r="BK236">
            <v>129</v>
          </cell>
          <cell r="BL236">
            <v>114</v>
          </cell>
          <cell r="BM236">
            <v>0.5</v>
          </cell>
          <cell r="BN236">
            <v>8.9</v>
          </cell>
          <cell r="BO236">
            <v>8.9</v>
          </cell>
          <cell r="BP236">
            <v>7</v>
          </cell>
          <cell r="BQ236">
            <v>2</v>
          </cell>
          <cell r="BR236">
            <v>2</v>
          </cell>
          <cell r="BS236">
            <v>0</v>
          </cell>
          <cell r="BT236">
            <v>0</v>
          </cell>
          <cell r="BU236">
            <v>0</v>
          </cell>
          <cell r="BV236">
            <v>0</v>
          </cell>
          <cell r="BW236">
            <v>1600</v>
          </cell>
          <cell r="BX236">
            <v>1000</v>
          </cell>
          <cell r="BY236">
            <v>200</v>
          </cell>
          <cell r="BZ236">
            <v>0</v>
          </cell>
          <cell r="CC236">
            <v>4.47</v>
          </cell>
          <cell r="CD236">
            <v>4</v>
          </cell>
          <cell r="CE236">
            <v>47</v>
          </cell>
          <cell r="CF236">
            <v>287</v>
          </cell>
          <cell r="CI236">
            <v>0</v>
          </cell>
          <cell r="CJ236">
            <v>0</v>
          </cell>
          <cell r="CK236">
            <v>0</v>
          </cell>
        </row>
        <row r="237">
          <cell r="J237">
            <v>33384849</v>
          </cell>
          <cell r="K237">
            <v>1</v>
          </cell>
          <cell r="L237">
            <v>61</v>
          </cell>
          <cell r="M237" t="str">
            <v>1.肝癌术后复发（ⅢA 期）；2.肝硬化；3.门脉高压；4.慢性乙肝（复诊）；5.糖尿病；6.高血压。</v>
          </cell>
          <cell r="N237">
            <v>6</v>
          </cell>
          <cell r="O237">
            <v>169</v>
          </cell>
          <cell r="P237">
            <v>75</v>
          </cell>
          <cell r="Q237">
            <v>1</v>
          </cell>
          <cell r="R237">
            <v>1</v>
          </cell>
          <cell r="S237">
            <v>0</v>
          </cell>
          <cell r="T237">
            <v>0</v>
          </cell>
          <cell r="U237">
            <v>0</v>
          </cell>
          <cell r="V237">
            <v>1</v>
          </cell>
          <cell r="W237">
            <v>0</v>
          </cell>
          <cell r="X237">
            <v>1</v>
          </cell>
          <cell r="Y237">
            <v>118</v>
          </cell>
          <cell r="Z237">
            <v>12</v>
          </cell>
          <cell r="AA237">
            <v>0.36</v>
          </cell>
          <cell r="AB237">
            <v>0.28999999999999998</v>
          </cell>
          <cell r="AC237">
            <v>14</v>
          </cell>
          <cell r="AD237">
            <v>99</v>
          </cell>
          <cell r="AF237">
            <v>93</v>
          </cell>
          <cell r="AG237">
            <v>25.2</v>
          </cell>
          <cell r="AH237">
            <v>24.6</v>
          </cell>
          <cell r="AJ237">
            <v>26.8</v>
          </cell>
          <cell r="AK237">
            <v>0.95</v>
          </cell>
          <cell r="AL237">
            <v>1.1000000000000001</v>
          </cell>
          <cell r="AN237">
            <v>1.6</v>
          </cell>
          <cell r="AO237">
            <v>18.899999999999999</v>
          </cell>
          <cell r="AP237">
            <v>23</v>
          </cell>
          <cell r="AR237">
            <v>3</v>
          </cell>
          <cell r="AS237">
            <v>45.7</v>
          </cell>
          <cell r="AT237">
            <v>32.4</v>
          </cell>
          <cell r="AV237">
            <v>32.9</v>
          </cell>
          <cell r="AW237">
            <v>37</v>
          </cell>
          <cell r="AX237">
            <v>116</v>
          </cell>
          <cell r="AZ237">
            <v>94</v>
          </cell>
          <cell r="BA237">
            <v>26</v>
          </cell>
          <cell r="BB237">
            <v>111</v>
          </cell>
          <cell r="BD237">
            <v>48</v>
          </cell>
          <cell r="BE237">
            <v>75.64</v>
          </cell>
          <cell r="BF237">
            <v>91.76</v>
          </cell>
          <cell r="BH237">
            <v>91.76</v>
          </cell>
          <cell r="BI237">
            <v>71</v>
          </cell>
          <cell r="BJ237">
            <v>57</v>
          </cell>
          <cell r="BL237">
            <v>57</v>
          </cell>
          <cell r="BM237">
            <v>4.9000000000000004</v>
          </cell>
          <cell r="BN237">
            <v>2.9</v>
          </cell>
          <cell r="BP237">
            <v>2.4</v>
          </cell>
          <cell r="BQ237">
            <v>2</v>
          </cell>
          <cell r="BR237">
            <v>3</v>
          </cell>
          <cell r="BS237">
            <v>0</v>
          </cell>
          <cell r="BT237">
            <v>0</v>
          </cell>
          <cell r="BU237">
            <v>0</v>
          </cell>
          <cell r="BV237">
            <v>0</v>
          </cell>
          <cell r="BW237">
            <v>1900</v>
          </cell>
          <cell r="BX237">
            <v>1000</v>
          </cell>
          <cell r="BY237">
            <v>350</v>
          </cell>
          <cell r="BZ237">
            <v>0.3</v>
          </cell>
          <cell r="CC237">
            <v>3.5</v>
          </cell>
          <cell r="CD237">
            <v>3</v>
          </cell>
          <cell r="CE237">
            <v>50</v>
          </cell>
          <cell r="CF237">
            <v>230</v>
          </cell>
          <cell r="CI237">
            <v>0</v>
          </cell>
          <cell r="CJ237">
            <v>0</v>
          </cell>
          <cell r="CK237">
            <v>0</v>
          </cell>
        </row>
        <row r="238">
          <cell r="J238">
            <v>16753500</v>
          </cell>
          <cell r="K238">
            <v>1</v>
          </cell>
          <cell r="L238">
            <v>50</v>
          </cell>
          <cell r="M238" t="str">
            <v>1.左肝内胆管结石伴慢性胆管炎 、2.右肝结节：血管瘤？ 、3.左肾囊肿 、4.胆囊切除术后 、5.胆肠吻合术后、6.高血压病 2级 高危、7.轻度贫血</v>
          </cell>
          <cell r="N238" t="str">
            <v>/</v>
          </cell>
          <cell r="O238">
            <v>168</v>
          </cell>
          <cell r="P238">
            <v>59</v>
          </cell>
          <cell r="Q238">
            <v>1</v>
          </cell>
          <cell r="R238">
            <v>0</v>
          </cell>
          <cell r="S238">
            <v>0</v>
          </cell>
          <cell r="T238">
            <v>0</v>
          </cell>
          <cell r="U238">
            <v>0</v>
          </cell>
          <cell r="V238">
            <v>0</v>
          </cell>
          <cell r="W238">
            <v>0</v>
          </cell>
          <cell r="X238">
            <v>0</v>
          </cell>
          <cell r="Y238">
            <v>15</v>
          </cell>
          <cell r="Z238">
            <v>14</v>
          </cell>
          <cell r="AA238">
            <v>0.47</v>
          </cell>
          <cell r="AB238">
            <v>0.42</v>
          </cell>
          <cell r="AC238">
            <v>159</v>
          </cell>
          <cell r="AD238">
            <v>12</v>
          </cell>
          <cell r="AE238">
            <v>87</v>
          </cell>
          <cell r="AF238">
            <v>95</v>
          </cell>
          <cell r="AG238">
            <v>27.4</v>
          </cell>
          <cell r="AH238">
            <v>23.6</v>
          </cell>
          <cell r="AI238">
            <v>28</v>
          </cell>
          <cell r="AJ238">
            <v>27.2</v>
          </cell>
          <cell r="AK238">
            <v>1.1200000000000001</v>
          </cell>
          <cell r="AL238">
            <v>1.17</v>
          </cell>
          <cell r="AM238">
            <v>1.24</v>
          </cell>
          <cell r="AN238">
            <v>1.9</v>
          </cell>
          <cell r="AO238">
            <v>11.1</v>
          </cell>
          <cell r="AP238">
            <v>13.3</v>
          </cell>
          <cell r="AQ238">
            <v>17.2</v>
          </cell>
          <cell r="AR238">
            <v>18.899999999999999</v>
          </cell>
          <cell r="AS238">
            <v>41</v>
          </cell>
          <cell r="AT238">
            <v>34.5</v>
          </cell>
          <cell r="AU238">
            <v>33.1</v>
          </cell>
          <cell r="AV238">
            <v>36.9</v>
          </cell>
          <cell r="AW238">
            <v>19</v>
          </cell>
          <cell r="AX238">
            <v>154</v>
          </cell>
          <cell r="AY238">
            <v>177</v>
          </cell>
          <cell r="AZ238">
            <v>153</v>
          </cell>
          <cell r="BA238">
            <v>21</v>
          </cell>
          <cell r="BB238">
            <v>214</v>
          </cell>
          <cell r="BC238">
            <v>146</v>
          </cell>
          <cell r="BD238">
            <v>11</v>
          </cell>
          <cell r="BE238">
            <v>96.8</v>
          </cell>
          <cell r="BF238">
            <v>91.33</v>
          </cell>
          <cell r="BG238">
            <v>12.2</v>
          </cell>
          <cell r="BH238">
            <v>1.77</v>
          </cell>
          <cell r="BI238">
            <v>75</v>
          </cell>
          <cell r="BJ238">
            <v>74</v>
          </cell>
          <cell r="BK238">
            <v>66</v>
          </cell>
          <cell r="BL238">
            <v>68</v>
          </cell>
          <cell r="BM238">
            <v>7.7</v>
          </cell>
          <cell r="BN238">
            <v>5.2</v>
          </cell>
          <cell r="BO238">
            <v>4.5</v>
          </cell>
          <cell r="BP238">
            <v>5.8</v>
          </cell>
          <cell r="BQ238">
            <v>3</v>
          </cell>
          <cell r="BR238">
            <v>2</v>
          </cell>
          <cell r="BS238">
            <v>0</v>
          </cell>
          <cell r="BT238">
            <v>0</v>
          </cell>
          <cell r="BU238">
            <v>0</v>
          </cell>
          <cell r="BV238">
            <v>0</v>
          </cell>
          <cell r="BW238">
            <v>1700</v>
          </cell>
          <cell r="BX238">
            <v>500</v>
          </cell>
          <cell r="BY238">
            <v>200</v>
          </cell>
          <cell r="BZ238">
            <v>0</v>
          </cell>
          <cell r="CC238">
            <v>3.33</v>
          </cell>
          <cell r="CD238">
            <v>3</v>
          </cell>
          <cell r="CE238">
            <v>33</v>
          </cell>
          <cell r="CF238">
            <v>213</v>
          </cell>
          <cell r="CI238">
            <v>0</v>
          </cell>
          <cell r="CJ238">
            <v>0</v>
          </cell>
          <cell r="CK238">
            <v>0</v>
          </cell>
        </row>
        <row r="239">
          <cell r="J239">
            <v>33374493</v>
          </cell>
          <cell r="K239">
            <v>1</v>
          </cell>
          <cell r="L239">
            <v>19</v>
          </cell>
          <cell r="M239" t="str">
            <v>1.肝包虫；2.双肾结石；3.左肾囊肿；4.双肺小结节：炎性？其他？。；4.双肺小结节：炎性？其他？</v>
          </cell>
          <cell r="N239">
            <v>5</v>
          </cell>
          <cell r="O239">
            <v>180</v>
          </cell>
          <cell r="P239">
            <v>65</v>
          </cell>
          <cell r="Q239">
            <v>0</v>
          </cell>
          <cell r="R239">
            <v>0</v>
          </cell>
          <cell r="S239">
            <v>0</v>
          </cell>
          <cell r="T239">
            <v>0</v>
          </cell>
          <cell r="U239">
            <v>0</v>
          </cell>
          <cell r="V239">
            <v>0</v>
          </cell>
          <cell r="W239">
            <v>0</v>
          </cell>
          <cell r="X239">
            <v>0</v>
          </cell>
          <cell r="Y239">
            <v>132</v>
          </cell>
          <cell r="Z239">
            <v>11</v>
          </cell>
          <cell r="AA239">
            <v>0.39</v>
          </cell>
          <cell r="AB239">
            <v>0.34</v>
          </cell>
          <cell r="AC239">
            <v>162</v>
          </cell>
          <cell r="AD239">
            <v>89</v>
          </cell>
          <cell r="AE239">
            <v>15</v>
          </cell>
          <cell r="AG239">
            <v>24.4</v>
          </cell>
          <cell r="AH239">
            <v>26.7</v>
          </cell>
          <cell r="AK239">
            <v>1</v>
          </cell>
          <cell r="AL239">
            <v>1.17</v>
          </cell>
          <cell r="AO239">
            <v>59.2</v>
          </cell>
          <cell r="AP239">
            <v>62</v>
          </cell>
          <cell r="AQ239">
            <v>56.8</v>
          </cell>
          <cell r="AS239">
            <v>39.5</v>
          </cell>
          <cell r="AT239">
            <v>27</v>
          </cell>
          <cell r="AU239">
            <v>34.6</v>
          </cell>
          <cell r="AW239">
            <v>52</v>
          </cell>
          <cell r="AX239">
            <v>228</v>
          </cell>
          <cell r="AY239">
            <v>313</v>
          </cell>
          <cell r="BA239">
            <v>65</v>
          </cell>
          <cell r="BB239">
            <v>594</v>
          </cell>
          <cell r="BC239">
            <v>637</v>
          </cell>
          <cell r="BE239">
            <v>1.57</v>
          </cell>
          <cell r="BF239">
            <v>15.8</v>
          </cell>
          <cell r="BG239">
            <v>13.49</v>
          </cell>
          <cell r="BI239">
            <v>48</v>
          </cell>
          <cell r="BJ239">
            <v>42</v>
          </cell>
          <cell r="BK239">
            <v>44</v>
          </cell>
          <cell r="BM239">
            <v>4.9000000000000004</v>
          </cell>
          <cell r="BN239">
            <v>2.4</v>
          </cell>
          <cell r="BO239">
            <v>3.1</v>
          </cell>
          <cell r="BQ239">
            <v>2</v>
          </cell>
          <cell r="BR239">
            <v>2</v>
          </cell>
          <cell r="BS239">
            <v>0</v>
          </cell>
          <cell r="BT239">
            <v>0</v>
          </cell>
          <cell r="BU239">
            <v>0</v>
          </cell>
          <cell r="BV239">
            <v>0</v>
          </cell>
          <cell r="BW239">
            <v>1050</v>
          </cell>
          <cell r="BX239">
            <v>1000</v>
          </cell>
          <cell r="BY239">
            <v>400</v>
          </cell>
          <cell r="BZ239">
            <v>0</v>
          </cell>
          <cell r="CC239">
            <v>3.4</v>
          </cell>
          <cell r="CD239">
            <v>3</v>
          </cell>
          <cell r="CE239">
            <v>40</v>
          </cell>
          <cell r="CF239">
            <v>220</v>
          </cell>
          <cell r="CI239">
            <v>0</v>
          </cell>
          <cell r="CJ239">
            <v>0</v>
          </cell>
          <cell r="CK239">
            <v>0</v>
          </cell>
        </row>
        <row r="240">
          <cell r="J240">
            <v>8781188</v>
          </cell>
          <cell r="K240">
            <v>1</v>
          </cell>
          <cell r="L240">
            <v>41</v>
          </cell>
          <cell r="M240" t="str">
            <v>1.肝包虫病 、2.胆囊结石3.脂肪肝</v>
          </cell>
          <cell r="N240">
            <v>5</v>
          </cell>
          <cell r="O240">
            <v>168</v>
          </cell>
          <cell r="P240">
            <v>64</v>
          </cell>
          <cell r="Q240">
            <v>0</v>
          </cell>
          <cell r="R240">
            <v>0</v>
          </cell>
          <cell r="S240">
            <v>0</v>
          </cell>
          <cell r="T240">
            <v>0</v>
          </cell>
          <cell r="U240">
            <v>0</v>
          </cell>
          <cell r="V240">
            <v>0</v>
          </cell>
          <cell r="W240">
            <v>0</v>
          </cell>
          <cell r="X240">
            <v>0</v>
          </cell>
          <cell r="Y240">
            <v>132</v>
          </cell>
          <cell r="Z240">
            <v>122</v>
          </cell>
          <cell r="AA240">
            <v>0.39</v>
          </cell>
          <cell r="AB240">
            <v>0.35</v>
          </cell>
          <cell r="AC240">
            <v>159</v>
          </cell>
          <cell r="AD240">
            <v>126</v>
          </cell>
          <cell r="AF240">
            <v>121</v>
          </cell>
          <cell r="AG240">
            <v>3.8</v>
          </cell>
          <cell r="AH240">
            <v>33.9</v>
          </cell>
          <cell r="AJ240">
            <v>36.6</v>
          </cell>
          <cell r="AK240">
            <v>1.19</v>
          </cell>
          <cell r="AL240">
            <v>1.35</v>
          </cell>
          <cell r="AN240">
            <v>1.18</v>
          </cell>
          <cell r="AO240">
            <v>13.7</v>
          </cell>
          <cell r="AP240">
            <v>19.2</v>
          </cell>
          <cell r="AR240">
            <v>17.2</v>
          </cell>
          <cell r="AS240">
            <v>39.799999999999997</v>
          </cell>
          <cell r="AT240">
            <v>33</v>
          </cell>
          <cell r="AV240">
            <v>33.9</v>
          </cell>
          <cell r="AW240">
            <v>7</v>
          </cell>
          <cell r="AX240">
            <v>278</v>
          </cell>
          <cell r="AZ240">
            <v>178</v>
          </cell>
          <cell r="BA240">
            <v>9</v>
          </cell>
          <cell r="BB240">
            <v>293</v>
          </cell>
          <cell r="BD240">
            <v>61</v>
          </cell>
          <cell r="BE240">
            <v>92.9</v>
          </cell>
          <cell r="BF240">
            <v>16.34</v>
          </cell>
          <cell r="BH240">
            <v>16.34</v>
          </cell>
          <cell r="BI240">
            <v>86</v>
          </cell>
          <cell r="BJ240">
            <v>72</v>
          </cell>
          <cell r="BL240">
            <v>72</v>
          </cell>
          <cell r="BM240">
            <v>6.6</v>
          </cell>
          <cell r="BN240">
            <v>2.8</v>
          </cell>
          <cell r="BP240">
            <v>1.9</v>
          </cell>
          <cell r="BQ240">
            <v>2</v>
          </cell>
          <cell r="BR240">
            <v>2</v>
          </cell>
          <cell r="BS240">
            <v>0</v>
          </cell>
          <cell r="BT240">
            <v>0</v>
          </cell>
          <cell r="BU240">
            <v>0</v>
          </cell>
          <cell r="BV240">
            <v>0</v>
          </cell>
          <cell r="BW240">
            <v>1900</v>
          </cell>
          <cell r="BX240">
            <v>1500</v>
          </cell>
          <cell r="BY240">
            <v>300</v>
          </cell>
          <cell r="BZ240">
            <v>0</v>
          </cell>
          <cell r="CC240">
            <v>3.24</v>
          </cell>
          <cell r="CD240">
            <v>3</v>
          </cell>
          <cell r="CE240">
            <v>24</v>
          </cell>
          <cell r="CF240">
            <v>204</v>
          </cell>
          <cell r="CI240">
            <v>0</v>
          </cell>
          <cell r="CJ240">
            <v>0</v>
          </cell>
          <cell r="CK240">
            <v>0</v>
          </cell>
        </row>
        <row r="241">
          <cell r="J241">
            <v>33522367</v>
          </cell>
          <cell r="K241">
            <v>2</v>
          </cell>
          <cell r="L241">
            <v>58</v>
          </cell>
          <cell r="M241" t="str">
            <v>1、败血症；2、胆道感染；3、肺部感染；4、胆总管结石；5、肝左叶肝内胆管结石；6、梗阻性黄疸；7、低蛋白血症；8、中度贫血；9、肝功能不全；10、右肾囊肿</v>
          </cell>
          <cell r="N241" t="str">
            <v>/</v>
          </cell>
          <cell r="O241">
            <v>154</v>
          </cell>
          <cell r="P241">
            <v>50</v>
          </cell>
          <cell r="Q241">
            <v>0</v>
          </cell>
          <cell r="R241">
            <v>0</v>
          </cell>
          <cell r="S241">
            <v>0</v>
          </cell>
          <cell r="T241">
            <v>0</v>
          </cell>
          <cell r="U241">
            <v>0</v>
          </cell>
          <cell r="V241">
            <v>0</v>
          </cell>
          <cell r="W241">
            <v>0</v>
          </cell>
          <cell r="X241">
            <v>0</v>
          </cell>
          <cell r="Y241">
            <v>132</v>
          </cell>
          <cell r="Z241">
            <v>118</v>
          </cell>
          <cell r="AA241">
            <v>0.41</v>
          </cell>
          <cell r="AB241">
            <v>0.36</v>
          </cell>
          <cell r="AC241">
            <v>27</v>
          </cell>
          <cell r="AD241">
            <v>138</v>
          </cell>
          <cell r="AF241">
            <v>74</v>
          </cell>
          <cell r="AG241">
            <v>26.6</v>
          </cell>
          <cell r="AH241">
            <v>25.7</v>
          </cell>
          <cell r="AJ241">
            <v>34.799999999999997</v>
          </cell>
          <cell r="AK241">
            <v>1.3</v>
          </cell>
          <cell r="AL241">
            <v>1.18</v>
          </cell>
          <cell r="AN241">
            <v>1.36</v>
          </cell>
          <cell r="AO241">
            <v>13.5</v>
          </cell>
          <cell r="AP241">
            <v>34.9</v>
          </cell>
          <cell r="AR241">
            <v>32.799999999999997</v>
          </cell>
          <cell r="AS241">
            <v>47.1</v>
          </cell>
          <cell r="AT241">
            <v>33.1</v>
          </cell>
          <cell r="AV241">
            <v>38.799999999999997</v>
          </cell>
          <cell r="AW241">
            <v>34</v>
          </cell>
          <cell r="AX241">
            <v>255</v>
          </cell>
          <cell r="AZ241">
            <v>11</v>
          </cell>
          <cell r="BA241">
            <v>31</v>
          </cell>
          <cell r="BB241">
            <v>43</v>
          </cell>
          <cell r="BD241">
            <v>914</v>
          </cell>
          <cell r="BE241">
            <v>92.41</v>
          </cell>
          <cell r="BF241">
            <v>66.94</v>
          </cell>
          <cell r="BH241">
            <v>95.24</v>
          </cell>
          <cell r="BI241">
            <v>57</v>
          </cell>
          <cell r="BJ241">
            <v>79</v>
          </cell>
          <cell r="BL241">
            <v>52</v>
          </cell>
          <cell r="BM241">
            <v>3.8</v>
          </cell>
          <cell r="BN241">
            <v>3.64</v>
          </cell>
          <cell r="BP241">
            <v>3.3</v>
          </cell>
          <cell r="BQ241">
            <v>2</v>
          </cell>
          <cell r="BR241">
            <v>2</v>
          </cell>
          <cell r="BS241">
            <v>0</v>
          </cell>
          <cell r="BT241">
            <v>0</v>
          </cell>
          <cell r="BU241">
            <v>0</v>
          </cell>
          <cell r="BV241">
            <v>0</v>
          </cell>
          <cell r="BW241">
            <v>1800</v>
          </cell>
          <cell r="BX241">
            <v>1000</v>
          </cell>
          <cell r="BY241">
            <v>400</v>
          </cell>
          <cell r="BZ241">
            <v>0</v>
          </cell>
          <cell r="CC241">
            <v>3.1</v>
          </cell>
          <cell r="CD241">
            <v>3</v>
          </cell>
          <cell r="CE241">
            <v>10</v>
          </cell>
          <cell r="CF241">
            <v>190</v>
          </cell>
          <cell r="CI241">
            <v>0</v>
          </cell>
          <cell r="CJ241">
            <v>0</v>
          </cell>
          <cell r="CK241">
            <v>0</v>
          </cell>
        </row>
        <row r="242">
          <cell r="J242">
            <v>18077617</v>
          </cell>
          <cell r="K242">
            <v>1</v>
          </cell>
          <cell r="L242">
            <v>45</v>
          </cell>
          <cell r="M242" t="str">
            <v>1.肝细胞癌（中国肝癌分期Ia期）；2.乙肝肝硬化；3.慢性乙型病毒性肝炎（复治）。</v>
          </cell>
          <cell r="N242">
            <v>3.2</v>
          </cell>
          <cell r="O242">
            <v>170</v>
          </cell>
          <cell r="P242">
            <v>70</v>
          </cell>
          <cell r="Q242">
            <v>0</v>
          </cell>
          <cell r="R242">
            <v>0</v>
          </cell>
          <cell r="S242">
            <v>0</v>
          </cell>
          <cell r="T242">
            <v>0</v>
          </cell>
          <cell r="U242">
            <v>0</v>
          </cell>
          <cell r="V242">
            <v>1</v>
          </cell>
          <cell r="W242">
            <v>0</v>
          </cell>
          <cell r="X242">
            <v>1</v>
          </cell>
          <cell r="Y242">
            <v>113</v>
          </cell>
          <cell r="Z242">
            <v>97</v>
          </cell>
          <cell r="AA242">
            <v>0.33</v>
          </cell>
          <cell r="AB242">
            <v>0.3</v>
          </cell>
          <cell r="AC242">
            <v>228</v>
          </cell>
          <cell r="AD242">
            <v>11</v>
          </cell>
          <cell r="AE242">
            <v>91</v>
          </cell>
          <cell r="AF242">
            <v>19</v>
          </cell>
          <cell r="AG242">
            <v>28</v>
          </cell>
          <cell r="AH242">
            <v>38.200000000000003</v>
          </cell>
          <cell r="AI242">
            <v>39.1</v>
          </cell>
          <cell r="AJ242">
            <v>38.4</v>
          </cell>
          <cell r="AK242">
            <v>0.92</v>
          </cell>
          <cell r="AL242">
            <v>1.39</v>
          </cell>
          <cell r="AM242">
            <v>1.27</v>
          </cell>
          <cell r="AN242">
            <v>1.56</v>
          </cell>
          <cell r="AO242">
            <v>14.4</v>
          </cell>
          <cell r="AP242">
            <v>38.200000000000003</v>
          </cell>
          <cell r="AQ242">
            <v>36.299999999999997</v>
          </cell>
          <cell r="AR242">
            <v>36.299999999999997</v>
          </cell>
          <cell r="AS242">
            <v>35.200000000000003</v>
          </cell>
          <cell r="AT242">
            <v>21.4</v>
          </cell>
          <cell r="AU242">
            <v>33.700000000000003</v>
          </cell>
          <cell r="AV242">
            <v>37.299999999999997</v>
          </cell>
          <cell r="AW242">
            <v>379</v>
          </cell>
          <cell r="AX242">
            <v>126</v>
          </cell>
          <cell r="AY242">
            <v>17</v>
          </cell>
          <cell r="AZ242">
            <v>217</v>
          </cell>
          <cell r="BA242">
            <v>164</v>
          </cell>
          <cell r="BB242">
            <v>15</v>
          </cell>
          <cell r="BC242">
            <v>168</v>
          </cell>
          <cell r="BD242">
            <v>199</v>
          </cell>
          <cell r="BE242">
            <v>125.37</v>
          </cell>
          <cell r="BF242">
            <v>111.85</v>
          </cell>
          <cell r="BG242">
            <v>113.15</v>
          </cell>
          <cell r="BH242">
            <v>11.1</v>
          </cell>
          <cell r="BI242">
            <v>41</v>
          </cell>
          <cell r="BJ242">
            <v>58</v>
          </cell>
          <cell r="BK242">
            <v>56</v>
          </cell>
          <cell r="BL242">
            <v>61</v>
          </cell>
          <cell r="BM242">
            <v>3.4</v>
          </cell>
          <cell r="BN242">
            <v>2.6</v>
          </cell>
          <cell r="BO242">
            <v>3.8</v>
          </cell>
          <cell r="BP242">
            <v>5.4</v>
          </cell>
          <cell r="BQ242">
            <v>3</v>
          </cell>
          <cell r="BR242">
            <v>2</v>
          </cell>
          <cell r="BS242">
            <v>0</v>
          </cell>
          <cell r="BT242">
            <v>0</v>
          </cell>
          <cell r="BU242">
            <v>0</v>
          </cell>
          <cell r="BV242">
            <v>0</v>
          </cell>
          <cell r="BW242">
            <v>1200</v>
          </cell>
          <cell r="BX242">
            <v>500</v>
          </cell>
          <cell r="BY242">
            <v>500</v>
          </cell>
          <cell r="BZ242">
            <v>0</v>
          </cell>
          <cell r="CC242">
            <v>1.5</v>
          </cell>
          <cell r="CD242">
            <v>1</v>
          </cell>
          <cell r="CE242">
            <v>50</v>
          </cell>
          <cell r="CF242">
            <v>110</v>
          </cell>
          <cell r="CI242">
            <v>0</v>
          </cell>
          <cell r="CJ242">
            <v>0</v>
          </cell>
          <cell r="CK242">
            <v>0</v>
          </cell>
        </row>
        <row r="243">
          <cell r="J243">
            <v>3460775</v>
          </cell>
          <cell r="K243">
            <v>1</v>
          </cell>
          <cell r="L243">
            <v>33</v>
          </cell>
          <cell r="M243" t="str">
            <v>1.肝癌术后；2.慢性乙型病毒性肝炎（复治）。</v>
          </cell>
          <cell r="N243">
            <v>6</v>
          </cell>
          <cell r="O243">
            <v>170</v>
          </cell>
          <cell r="P243">
            <v>62</v>
          </cell>
          <cell r="Q243">
            <v>0</v>
          </cell>
          <cell r="R243">
            <v>0</v>
          </cell>
          <cell r="S243">
            <v>0</v>
          </cell>
          <cell r="T243">
            <v>0</v>
          </cell>
          <cell r="U243">
            <v>0</v>
          </cell>
          <cell r="V243">
            <v>1</v>
          </cell>
          <cell r="W243">
            <v>0</v>
          </cell>
          <cell r="X243">
            <v>0</v>
          </cell>
          <cell r="Y243">
            <v>12</v>
          </cell>
          <cell r="Z243">
            <v>96</v>
          </cell>
          <cell r="AA243">
            <v>0.37</v>
          </cell>
          <cell r="AB243">
            <v>0.28999999999999998</v>
          </cell>
          <cell r="AC243">
            <v>26</v>
          </cell>
          <cell r="AD243">
            <v>146</v>
          </cell>
          <cell r="AE243">
            <v>117</v>
          </cell>
          <cell r="AF243">
            <v>145</v>
          </cell>
          <cell r="AG243">
            <v>24</v>
          </cell>
          <cell r="AH243">
            <v>24.3</v>
          </cell>
          <cell r="AI243">
            <v>28.2</v>
          </cell>
          <cell r="AJ243">
            <v>24.7</v>
          </cell>
          <cell r="AK243">
            <v>1.8</v>
          </cell>
          <cell r="AL243">
            <v>1.42</v>
          </cell>
          <cell r="AM243">
            <v>1.24</v>
          </cell>
          <cell r="AN243">
            <v>1.1599999999999999</v>
          </cell>
          <cell r="AO243">
            <v>6.4</v>
          </cell>
          <cell r="AP243">
            <v>23.9</v>
          </cell>
          <cell r="AQ243">
            <v>22</v>
          </cell>
          <cell r="AR243">
            <v>15.1</v>
          </cell>
          <cell r="AS243">
            <v>41.5</v>
          </cell>
          <cell r="AT243">
            <v>29.7</v>
          </cell>
          <cell r="AU243">
            <v>39</v>
          </cell>
          <cell r="AV243">
            <v>34.200000000000003</v>
          </cell>
          <cell r="AW243">
            <v>7</v>
          </cell>
          <cell r="AX243">
            <v>178</v>
          </cell>
          <cell r="AY243">
            <v>193</v>
          </cell>
          <cell r="AZ243">
            <v>153</v>
          </cell>
          <cell r="BA243">
            <v>22</v>
          </cell>
          <cell r="BB243">
            <v>281</v>
          </cell>
          <cell r="BC243">
            <v>186</v>
          </cell>
          <cell r="BD243">
            <v>112</v>
          </cell>
          <cell r="BE243">
            <v>92.6</v>
          </cell>
          <cell r="BF243">
            <v>64.11</v>
          </cell>
          <cell r="BG243">
            <v>7.44</v>
          </cell>
          <cell r="BH243">
            <v>92.6</v>
          </cell>
          <cell r="BI243">
            <v>52</v>
          </cell>
          <cell r="BJ243">
            <v>8</v>
          </cell>
          <cell r="BK243">
            <v>74</v>
          </cell>
          <cell r="BL243">
            <v>52</v>
          </cell>
          <cell r="BM243">
            <v>3.1</v>
          </cell>
          <cell r="BN243">
            <v>7.2</v>
          </cell>
          <cell r="BO243">
            <v>1</v>
          </cell>
          <cell r="BP243">
            <v>5.9</v>
          </cell>
          <cell r="BQ243">
            <v>2</v>
          </cell>
          <cell r="BR243">
            <v>2</v>
          </cell>
          <cell r="BS243">
            <v>0</v>
          </cell>
          <cell r="BT243">
            <v>0</v>
          </cell>
          <cell r="BU243">
            <v>0</v>
          </cell>
          <cell r="BV243">
            <v>0</v>
          </cell>
          <cell r="BW243">
            <v>1500</v>
          </cell>
          <cell r="BX243">
            <v>0</v>
          </cell>
          <cell r="BY243">
            <v>150</v>
          </cell>
          <cell r="BZ243">
            <v>0</v>
          </cell>
          <cell r="CC243">
            <v>2.15</v>
          </cell>
          <cell r="CD243">
            <v>2</v>
          </cell>
          <cell r="CE243">
            <v>15</v>
          </cell>
          <cell r="CF243">
            <v>135</v>
          </cell>
          <cell r="CI243">
            <v>0</v>
          </cell>
          <cell r="CJ243">
            <v>0</v>
          </cell>
          <cell r="CK243">
            <v>0</v>
          </cell>
        </row>
        <row r="244">
          <cell r="J244">
            <v>19953261</v>
          </cell>
          <cell r="K244">
            <v>1</v>
          </cell>
          <cell r="L244">
            <v>47</v>
          </cell>
          <cell r="M244" t="str">
            <v>1.肝癌术后；2.慢性乙型病毒性肝炎（复治）。</v>
          </cell>
          <cell r="N244">
            <v>5</v>
          </cell>
          <cell r="O244">
            <v>160</v>
          </cell>
          <cell r="P244">
            <v>46</v>
          </cell>
          <cell r="Q244">
            <v>0</v>
          </cell>
          <cell r="R244">
            <v>0</v>
          </cell>
          <cell r="S244">
            <v>0</v>
          </cell>
          <cell r="T244">
            <v>0</v>
          </cell>
          <cell r="U244">
            <v>0</v>
          </cell>
          <cell r="V244">
            <v>1</v>
          </cell>
          <cell r="W244">
            <v>0</v>
          </cell>
          <cell r="X244">
            <v>0</v>
          </cell>
          <cell r="Y244">
            <v>143</v>
          </cell>
          <cell r="Z244">
            <v>135</v>
          </cell>
          <cell r="AA244">
            <v>0.45</v>
          </cell>
          <cell r="AB244">
            <v>0.42</v>
          </cell>
          <cell r="AC244">
            <v>22</v>
          </cell>
          <cell r="AD244">
            <v>16</v>
          </cell>
          <cell r="AF244">
            <v>135</v>
          </cell>
          <cell r="AG244">
            <v>29.1</v>
          </cell>
          <cell r="AH244">
            <v>28.6</v>
          </cell>
          <cell r="AJ244">
            <v>29.2</v>
          </cell>
          <cell r="AK244">
            <v>0.91</v>
          </cell>
          <cell r="AL244">
            <v>1.3</v>
          </cell>
          <cell r="AN244">
            <v>0.93</v>
          </cell>
          <cell r="AO244">
            <v>1.2</v>
          </cell>
          <cell r="AP244">
            <v>19.5</v>
          </cell>
          <cell r="AR244">
            <v>23.3</v>
          </cell>
          <cell r="AS244">
            <v>4</v>
          </cell>
          <cell r="AT244">
            <v>34.9</v>
          </cell>
          <cell r="AV244">
            <v>34.299999999999997</v>
          </cell>
          <cell r="AW244">
            <v>12</v>
          </cell>
          <cell r="AX244">
            <v>75</v>
          </cell>
          <cell r="AZ244">
            <v>44</v>
          </cell>
          <cell r="BA244">
            <v>19</v>
          </cell>
          <cell r="BB244">
            <v>8</v>
          </cell>
          <cell r="BD244">
            <v>26</v>
          </cell>
          <cell r="BE244">
            <v>88.81</v>
          </cell>
          <cell r="BF244">
            <v>98.58</v>
          </cell>
          <cell r="BH244">
            <v>99.23</v>
          </cell>
          <cell r="BI244">
            <v>64</v>
          </cell>
          <cell r="BJ244">
            <v>51</v>
          </cell>
          <cell r="BL244">
            <v>5</v>
          </cell>
          <cell r="BM244">
            <v>5.4</v>
          </cell>
          <cell r="BN244">
            <v>3.2</v>
          </cell>
          <cell r="BP244">
            <v>2.2000000000000002</v>
          </cell>
          <cell r="BQ244">
            <v>2</v>
          </cell>
          <cell r="BR244">
            <v>2</v>
          </cell>
          <cell r="BS244">
            <v>0</v>
          </cell>
          <cell r="BT244">
            <v>0</v>
          </cell>
          <cell r="BU244">
            <v>0</v>
          </cell>
          <cell r="BV244">
            <v>0</v>
          </cell>
          <cell r="BW244">
            <v>180</v>
          </cell>
          <cell r="BX244">
            <v>500</v>
          </cell>
          <cell r="BY244">
            <v>250</v>
          </cell>
          <cell r="BZ244">
            <v>0</v>
          </cell>
          <cell r="CC244">
            <v>2.52</v>
          </cell>
          <cell r="CD244">
            <v>2</v>
          </cell>
          <cell r="CE244">
            <v>52</v>
          </cell>
          <cell r="CF244">
            <v>172</v>
          </cell>
          <cell r="CI244">
            <v>0</v>
          </cell>
          <cell r="CJ244">
            <v>0</v>
          </cell>
          <cell r="CK244">
            <v>0</v>
          </cell>
        </row>
        <row r="245">
          <cell r="J245">
            <v>14063897</v>
          </cell>
          <cell r="K245">
            <v>1</v>
          </cell>
          <cell r="L245">
            <v>50</v>
          </cell>
          <cell r="M245" t="str">
            <v>1.右肝占位：肝包虫病？、2.胆囊结石 、3.2型糖尿病、4.陈旧性肺结核、5.梅毒,</v>
          </cell>
          <cell r="N245">
            <v>12</v>
          </cell>
          <cell r="O245">
            <v>176</v>
          </cell>
          <cell r="P245">
            <v>90</v>
          </cell>
          <cell r="Q245">
            <v>0</v>
          </cell>
          <cell r="R245">
            <v>1</v>
          </cell>
          <cell r="S245">
            <v>0</v>
          </cell>
          <cell r="T245">
            <v>0</v>
          </cell>
          <cell r="U245">
            <v>0</v>
          </cell>
          <cell r="V245">
            <v>0</v>
          </cell>
          <cell r="W245">
            <v>0</v>
          </cell>
          <cell r="X245">
            <v>0</v>
          </cell>
          <cell r="Y245">
            <v>133</v>
          </cell>
          <cell r="Z245">
            <v>13</v>
          </cell>
          <cell r="AA245">
            <v>0.41</v>
          </cell>
          <cell r="AB245">
            <v>0.3</v>
          </cell>
          <cell r="AC245">
            <v>65</v>
          </cell>
          <cell r="AD245">
            <v>68</v>
          </cell>
          <cell r="AF245">
            <v>6</v>
          </cell>
          <cell r="AG245">
            <v>3</v>
          </cell>
          <cell r="AH245">
            <v>38.6</v>
          </cell>
          <cell r="AJ245">
            <v>39.299999999999997</v>
          </cell>
          <cell r="AK245">
            <v>1.1499999999999999</v>
          </cell>
          <cell r="AL245">
            <v>1.4</v>
          </cell>
          <cell r="AN245">
            <v>1.25</v>
          </cell>
          <cell r="AO245">
            <v>2.7</v>
          </cell>
          <cell r="AP245">
            <v>29.4</v>
          </cell>
          <cell r="AR245">
            <v>35.299999999999997</v>
          </cell>
          <cell r="AS245">
            <v>39</v>
          </cell>
          <cell r="AT245">
            <v>24.8</v>
          </cell>
          <cell r="AV245">
            <v>3.8</v>
          </cell>
          <cell r="AW245">
            <v>143</v>
          </cell>
          <cell r="AX245">
            <v>42</v>
          </cell>
          <cell r="AZ245">
            <v>254</v>
          </cell>
          <cell r="BA245">
            <v>85</v>
          </cell>
          <cell r="BB245">
            <v>324</v>
          </cell>
          <cell r="BD245">
            <v>95</v>
          </cell>
          <cell r="BE245">
            <v>97.11</v>
          </cell>
          <cell r="BF245">
            <v>17.600000000000001</v>
          </cell>
          <cell r="BH245">
            <v>19.89</v>
          </cell>
          <cell r="BI245">
            <v>77</v>
          </cell>
          <cell r="BJ245">
            <v>6</v>
          </cell>
          <cell r="BL245">
            <v>57</v>
          </cell>
          <cell r="BM245">
            <v>5.5</v>
          </cell>
          <cell r="BN245">
            <v>4.0999999999999996</v>
          </cell>
          <cell r="BP245">
            <v>4</v>
          </cell>
          <cell r="BQ245">
            <v>2</v>
          </cell>
          <cell r="BR245">
            <v>2</v>
          </cell>
          <cell r="BS245">
            <v>0</v>
          </cell>
          <cell r="BT245">
            <v>0</v>
          </cell>
          <cell r="BU245">
            <v>0</v>
          </cell>
          <cell r="BV245">
            <v>0</v>
          </cell>
          <cell r="BW245">
            <v>3600</v>
          </cell>
          <cell r="BX245">
            <v>1500</v>
          </cell>
          <cell r="BY245">
            <v>350</v>
          </cell>
          <cell r="BZ245">
            <v>0</v>
          </cell>
          <cell r="CC245">
            <v>4.9000000000000004</v>
          </cell>
          <cell r="CD245">
            <v>4</v>
          </cell>
          <cell r="CE245">
            <v>9</v>
          </cell>
          <cell r="CF245">
            <v>249</v>
          </cell>
          <cell r="CI245">
            <v>0</v>
          </cell>
          <cell r="CJ245">
            <v>0</v>
          </cell>
          <cell r="CK245">
            <v>0</v>
          </cell>
        </row>
        <row r="246">
          <cell r="J246">
            <v>33582648</v>
          </cell>
          <cell r="K246">
            <v>1</v>
          </cell>
          <cell r="L246">
            <v>55</v>
          </cell>
          <cell r="M246" t="str">
            <v>1.肝细胞癌 BCLC A期 CNLC Ia期； 2.慢性乙型病毒性肝炎；3.右眼失明。</v>
          </cell>
          <cell r="N246">
            <v>7</v>
          </cell>
          <cell r="O246">
            <v>166</v>
          </cell>
          <cell r="P246">
            <v>50</v>
          </cell>
          <cell r="Q246">
            <v>0</v>
          </cell>
          <cell r="R246">
            <v>0</v>
          </cell>
          <cell r="S246">
            <v>0</v>
          </cell>
          <cell r="T246">
            <v>0</v>
          </cell>
          <cell r="U246">
            <v>0</v>
          </cell>
          <cell r="V246">
            <v>1</v>
          </cell>
          <cell r="W246">
            <v>0</v>
          </cell>
          <cell r="X246">
            <v>0</v>
          </cell>
          <cell r="Y246">
            <v>157</v>
          </cell>
          <cell r="Z246">
            <v>15</v>
          </cell>
          <cell r="AA246">
            <v>0.46</v>
          </cell>
          <cell r="AB246">
            <v>0.44</v>
          </cell>
          <cell r="AC246">
            <v>166</v>
          </cell>
          <cell r="AD246">
            <v>15</v>
          </cell>
          <cell r="AF246">
            <v>149</v>
          </cell>
          <cell r="AG246">
            <v>3.2</v>
          </cell>
          <cell r="AK246">
            <v>1.3</v>
          </cell>
          <cell r="AO246">
            <v>27.1</v>
          </cell>
          <cell r="AP246">
            <v>23.8</v>
          </cell>
          <cell r="AR246">
            <v>35.799999999999997</v>
          </cell>
          <cell r="AS246">
            <v>43</v>
          </cell>
          <cell r="AT246">
            <v>33.799999999999997</v>
          </cell>
          <cell r="AV246">
            <v>35.9</v>
          </cell>
          <cell r="AW246">
            <v>14</v>
          </cell>
          <cell r="AX246">
            <v>388</v>
          </cell>
          <cell r="AZ246">
            <v>465</v>
          </cell>
          <cell r="BA246">
            <v>18</v>
          </cell>
          <cell r="BB246">
            <v>362</v>
          </cell>
          <cell r="BD246">
            <v>215</v>
          </cell>
          <cell r="BE246">
            <v>89.55</v>
          </cell>
          <cell r="BF246">
            <v>99.15</v>
          </cell>
          <cell r="BH246">
            <v>112.46</v>
          </cell>
          <cell r="BI246">
            <v>99</v>
          </cell>
          <cell r="BJ246">
            <v>91</v>
          </cell>
          <cell r="BL246">
            <v>82</v>
          </cell>
          <cell r="BM246">
            <v>5.5</v>
          </cell>
          <cell r="BN246">
            <v>4</v>
          </cell>
          <cell r="BP246">
            <v>2.2000000000000002</v>
          </cell>
          <cell r="BQ246">
            <v>2</v>
          </cell>
          <cell r="BR246">
            <v>2</v>
          </cell>
          <cell r="BS246">
            <v>0</v>
          </cell>
          <cell r="BT246">
            <v>0</v>
          </cell>
          <cell r="BU246">
            <v>0</v>
          </cell>
          <cell r="BV246">
            <v>0</v>
          </cell>
          <cell r="BW246">
            <v>2450</v>
          </cell>
          <cell r="BX246">
            <v>1000</v>
          </cell>
          <cell r="BY246">
            <v>800</v>
          </cell>
          <cell r="BZ246">
            <v>0</v>
          </cell>
          <cell r="CC246">
            <v>4.5</v>
          </cell>
          <cell r="CD246">
            <v>4</v>
          </cell>
          <cell r="CE246">
            <v>50</v>
          </cell>
          <cell r="CF246">
            <v>290</v>
          </cell>
          <cell r="CI246">
            <v>0</v>
          </cell>
          <cell r="CJ246">
            <v>0</v>
          </cell>
          <cell r="CK246">
            <v>0</v>
          </cell>
        </row>
        <row r="247">
          <cell r="J247">
            <v>33538562</v>
          </cell>
          <cell r="K247">
            <v>1</v>
          </cell>
          <cell r="L247">
            <v>74</v>
          </cell>
          <cell r="M247" t="str">
            <v>1.肝细胞癌（中国肝癌分期Ia期） 、2.慢性乙型病毒性肝炎（复治） 、3.肝囊肿 、4.双肾囊肿 、5.腹主动脉壁钙化 、6.腹主动脉血栓形成 7.双肺多发结节：性质？</v>
          </cell>
          <cell r="N247">
            <v>3</v>
          </cell>
          <cell r="O247">
            <v>173</v>
          </cell>
          <cell r="P247">
            <v>67</v>
          </cell>
          <cell r="Q247">
            <v>0</v>
          </cell>
          <cell r="R247">
            <v>0</v>
          </cell>
          <cell r="S247">
            <v>0</v>
          </cell>
          <cell r="T247">
            <v>0</v>
          </cell>
          <cell r="U247">
            <v>0</v>
          </cell>
          <cell r="V247">
            <v>1</v>
          </cell>
          <cell r="W247">
            <v>0</v>
          </cell>
          <cell r="X247">
            <v>0</v>
          </cell>
          <cell r="Y247">
            <v>129</v>
          </cell>
          <cell r="Z247">
            <v>12</v>
          </cell>
          <cell r="AA247">
            <v>0.39</v>
          </cell>
          <cell r="AB247">
            <v>0.32</v>
          </cell>
          <cell r="AC247">
            <v>284</v>
          </cell>
          <cell r="AD247">
            <v>236</v>
          </cell>
          <cell r="AF247">
            <v>121</v>
          </cell>
          <cell r="AG247">
            <v>23.4</v>
          </cell>
          <cell r="AH247">
            <v>28.9</v>
          </cell>
          <cell r="AK247">
            <v>0.93</v>
          </cell>
          <cell r="AL247">
            <v>1.17</v>
          </cell>
          <cell r="AO247">
            <v>1.8</v>
          </cell>
          <cell r="AP247">
            <v>12.5</v>
          </cell>
          <cell r="AR247">
            <v>8.9</v>
          </cell>
          <cell r="AS247">
            <v>46.5</v>
          </cell>
          <cell r="AT247">
            <v>28.9</v>
          </cell>
          <cell r="AV247">
            <v>31.2</v>
          </cell>
          <cell r="AW247">
            <v>49</v>
          </cell>
          <cell r="AX247">
            <v>36</v>
          </cell>
          <cell r="AZ247">
            <v>99</v>
          </cell>
          <cell r="BA247">
            <v>32</v>
          </cell>
          <cell r="BB247">
            <v>351</v>
          </cell>
          <cell r="BD247">
            <v>36</v>
          </cell>
          <cell r="BE247">
            <v>87.92</v>
          </cell>
          <cell r="BF247">
            <v>15.2</v>
          </cell>
          <cell r="BH247">
            <v>112.83</v>
          </cell>
          <cell r="BI247">
            <v>68</v>
          </cell>
          <cell r="BJ247">
            <v>51</v>
          </cell>
          <cell r="BL247">
            <v>41</v>
          </cell>
          <cell r="BM247">
            <v>5.9</v>
          </cell>
          <cell r="BN247">
            <v>5.2</v>
          </cell>
          <cell r="BP247">
            <v>4.4000000000000004</v>
          </cell>
          <cell r="BQ247">
            <v>2</v>
          </cell>
          <cell r="BR247">
            <v>3</v>
          </cell>
          <cell r="BS247">
            <v>0</v>
          </cell>
          <cell r="BT247">
            <v>0</v>
          </cell>
          <cell r="BU247">
            <v>0</v>
          </cell>
          <cell r="BV247">
            <v>0</v>
          </cell>
          <cell r="BW247">
            <v>1500</v>
          </cell>
          <cell r="BX247">
            <v>500</v>
          </cell>
          <cell r="BY247">
            <v>100</v>
          </cell>
          <cell r="BZ247">
            <v>0</v>
          </cell>
          <cell r="CC247">
            <v>2.35</v>
          </cell>
          <cell r="CD247">
            <v>2</v>
          </cell>
          <cell r="CE247">
            <v>35</v>
          </cell>
          <cell r="CF247">
            <v>155</v>
          </cell>
          <cell r="CI247">
            <v>0</v>
          </cell>
          <cell r="CJ247">
            <v>0</v>
          </cell>
          <cell r="CK247">
            <v>0</v>
          </cell>
        </row>
        <row r="248">
          <cell r="J248">
            <v>48099</v>
          </cell>
          <cell r="K248">
            <v>1</v>
          </cell>
          <cell r="L248">
            <v>74</v>
          </cell>
          <cell r="M248" t="str">
            <v>1.肝细胞癌（中国肝癌分期Ia期） 、2.慢性乙型病毒性肝炎（复治） 、3.高血压2级 极高危 、4.2型糖尿病</v>
          </cell>
          <cell r="N248">
            <v>3</v>
          </cell>
          <cell r="O248">
            <v>165</v>
          </cell>
          <cell r="P248">
            <v>70</v>
          </cell>
          <cell r="Q248">
            <v>1</v>
          </cell>
          <cell r="R248">
            <v>1</v>
          </cell>
          <cell r="S248">
            <v>0</v>
          </cell>
          <cell r="T248">
            <v>0</v>
          </cell>
          <cell r="U248">
            <v>0</v>
          </cell>
          <cell r="V248">
            <v>1</v>
          </cell>
          <cell r="W248">
            <v>0</v>
          </cell>
          <cell r="X248">
            <v>0</v>
          </cell>
          <cell r="Y248">
            <v>117</v>
          </cell>
          <cell r="Z248">
            <v>94</v>
          </cell>
          <cell r="AA248">
            <v>0.39</v>
          </cell>
          <cell r="AB248">
            <v>0.31</v>
          </cell>
          <cell r="AC248">
            <v>185</v>
          </cell>
          <cell r="AD248">
            <v>15</v>
          </cell>
          <cell r="AF248">
            <v>134</v>
          </cell>
          <cell r="AG248">
            <v>26.1</v>
          </cell>
          <cell r="AH248">
            <v>25.6</v>
          </cell>
          <cell r="AK248">
            <v>1</v>
          </cell>
          <cell r="AL248">
            <v>1.19</v>
          </cell>
          <cell r="AO248">
            <v>11.1</v>
          </cell>
          <cell r="AP248">
            <v>9.8000000000000007</v>
          </cell>
          <cell r="AR248">
            <v>18.5</v>
          </cell>
          <cell r="AS248">
            <v>43.9</v>
          </cell>
          <cell r="AT248">
            <v>28.9</v>
          </cell>
          <cell r="AV248">
            <v>35.200000000000003</v>
          </cell>
          <cell r="AW248">
            <v>25</v>
          </cell>
          <cell r="AX248">
            <v>138</v>
          </cell>
          <cell r="AZ248">
            <v>121</v>
          </cell>
          <cell r="BA248">
            <v>26</v>
          </cell>
          <cell r="BB248">
            <v>183</v>
          </cell>
          <cell r="BD248">
            <v>82</v>
          </cell>
          <cell r="BE248">
            <v>84.9</v>
          </cell>
          <cell r="BF248">
            <v>74.22</v>
          </cell>
          <cell r="BH248">
            <v>89.98</v>
          </cell>
          <cell r="BI248">
            <v>79</v>
          </cell>
          <cell r="BJ248">
            <v>88</v>
          </cell>
          <cell r="BL248">
            <v>67</v>
          </cell>
          <cell r="BM248">
            <v>8.1</v>
          </cell>
          <cell r="BN248">
            <v>7</v>
          </cell>
          <cell r="BP248">
            <v>4</v>
          </cell>
          <cell r="BQ248">
            <v>2</v>
          </cell>
          <cell r="BR248">
            <v>3</v>
          </cell>
          <cell r="BS248">
            <v>0</v>
          </cell>
          <cell r="BT248">
            <v>0</v>
          </cell>
          <cell r="BU248">
            <v>0</v>
          </cell>
          <cell r="BV248">
            <v>0</v>
          </cell>
          <cell r="BW248">
            <v>1850</v>
          </cell>
          <cell r="BX248">
            <v>500</v>
          </cell>
          <cell r="BZ248">
            <v>0</v>
          </cell>
          <cell r="CC248">
            <v>2.5099999999999998</v>
          </cell>
          <cell r="CD248">
            <v>2</v>
          </cell>
          <cell r="CE248">
            <v>51</v>
          </cell>
          <cell r="CF248">
            <v>171</v>
          </cell>
          <cell r="CI248">
            <v>1</v>
          </cell>
          <cell r="CJ248">
            <v>0</v>
          </cell>
          <cell r="CK248">
            <v>0</v>
          </cell>
        </row>
        <row r="249">
          <cell r="J249">
            <v>4148639</v>
          </cell>
          <cell r="K249">
            <v>1</v>
          </cell>
          <cell r="L249">
            <v>62</v>
          </cell>
          <cell r="M249" t="str">
            <v>1.肝细胞癌（中国肝癌分期IIIa期）；2.高血压1级 高危；3.慢性乙型病毒性肝炎。</v>
          </cell>
          <cell r="N249">
            <v>7</v>
          </cell>
          <cell r="O249">
            <v>162</v>
          </cell>
          <cell r="P249">
            <v>63</v>
          </cell>
          <cell r="Q249">
            <v>1</v>
          </cell>
          <cell r="R249">
            <v>0</v>
          </cell>
          <cell r="S249">
            <v>0</v>
          </cell>
          <cell r="T249">
            <v>0</v>
          </cell>
          <cell r="U249">
            <v>0</v>
          </cell>
          <cell r="V249">
            <v>1</v>
          </cell>
          <cell r="W249">
            <v>0</v>
          </cell>
          <cell r="X249">
            <v>0</v>
          </cell>
          <cell r="Y249">
            <v>162</v>
          </cell>
          <cell r="Z249">
            <v>13</v>
          </cell>
          <cell r="AA249">
            <v>0.48</v>
          </cell>
          <cell r="AB249">
            <v>0.38</v>
          </cell>
          <cell r="AC249">
            <v>16</v>
          </cell>
          <cell r="AD249">
            <v>84</v>
          </cell>
          <cell r="AG249">
            <v>3</v>
          </cell>
          <cell r="AH249">
            <v>34.5</v>
          </cell>
          <cell r="AK249">
            <v>0.92</v>
          </cell>
          <cell r="AL249">
            <v>1.8</v>
          </cell>
          <cell r="AO249">
            <v>16.600000000000001</v>
          </cell>
          <cell r="AP249">
            <v>2</v>
          </cell>
          <cell r="AS249">
            <v>49.1</v>
          </cell>
          <cell r="AT249">
            <v>33.799999999999997</v>
          </cell>
          <cell r="AW249">
            <v>32</v>
          </cell>
          <cell r="AX249">
            <v>28</v>
          </cell>
          <cell r="BA249">
            <v>28</v>
          </cell>
          <cell r="BB249">
            <v>173</v>
          </cell>
          <cell r="BE249">
            <v>95.76</v>
          </cell>
          <cell r="BF249">
            <v>1.81</v>
          </cell>
          <cell r="BI249">
            <v>81</v>
          </cell>
          <cell r="BJ249">
            <v>74</v>
          </cell>
          <cell r="BM249">
            <v>4.9000000000000004</v>
          </cell>
          <cell r="BN249">
            <v>4.3</v>
          </cell>
          <cell r="BQ249">
            <v>2</v>
          </cell>
          <cell r="BR249">
            <v>2</v>
          </cell>
          <cell r="BS249">
            <v>0</v>
          </cell>
          <cell r="BT249">
            <v>0</v>
          </cell>
          <cell r="BU249">
            <v>0</v>
          </cell>
          <cell r="BV249">
            <v>0</v>
          </cell>
          <cell r="BW249">
            <v>1400</v>
          </cell>
          <cell r="BX249">
            <v>1000</v>
          </cell>
          <cell r="BY249">
            <v>150</v>
          </cell>
          <cell r="BZ249">
            <v>0</v>
          </cell>
          <cell r="CC249">
            <v>3.15</v>
          </cell>
          <cell r="CD249">
            <v>3</v>
          </cell>
          <cell r="CE249">
            <v>15</v>
          </cell>
          <cell r="CF249">
            <v>195</v>
          </cell>
          <cell r="CI249">
            <v>0</v>
          </cell>
          <cell r="CJ249">
            <v>0</v>
          </cell>
          <cell r="CK249">
            <v>0</v>
          </cell>
        </row>
        <row r="250">
          <cell r="J250">
            <v>13218127</v>
          </cell>
          <cell r="K250">
            <v>2</v>
          </cell>
          <cell r="L250">
            <v>51</v>
          </cell>
          <cell r="M250" t="str">
            <v>1.肝细胞癌；2.肝细胞癌术后；3.乙型病毒性肝炎；4.子宫底肿块：肌瘤？；5.左侧附件囊状病灶：囊肿？囊性肿瘤？</v>
          </cell>
          <cell r="N250">
            <v>4</v>
          </cell>
          <cell r="O250">
            <v>155</v>
          </cell>
          <cell r="P250">
            <v>53.5</v>
          </cell>
          <cell r="Q250">
            <v>0</v>
          </cell>
          <cell r="R250">
            <v>0</v>
          </cell>
          <cell r="S250">
            <v>0</v>
          </cell>
          <cell r="T250">
            <v>0</v>
          </cell>
          <cell r="U250">
            <v>0</v>
          </cell>
          <cell r="V250">
            <v>1</v>
          </cell>
          <cell r="W250">
            <v>0</v>
          </cell>
          <cell r="X250">
            <v>0</v>
          </cell>
          <cell r="Y250">
            <v>136</v>
          </cell>
          <cell r="Z250">
            <v>11</v>
          </cell>
          <cell r="AA250">
            <v>0.41</v>
          </cell>
          <cell r="AB250">
            <v>0.33</v>
          </cell>
          <cell r="AC250">
            <v>253</v>
          </cell>
          <cell r="AD250">
            <v>231</v>
          </cell>
          <cell r="AE250">
            <v>2</v>
          </cell>
          <cell r="AF250">
            <v>192</v>
          </cell>
          <cell r="AG250">
            <v>26.1</v>
          </cell>
          <cell r="AH250">
            <v>28</v>
          </cell>
          <cell r="AI250">
            <v>3.9</v>
          </cell>
          <cell r="AJ250">
            <v>28.1</v>
          </cell>
          <cell r="AK250">
            <v>0.9</v>
          </cell>
          <cell r="AL250">
            <v>1.1000000000000001</v>
          </cell>
          <cell r="AM250">
            <v>1.2</v>
          </cell>
          <cell r="AN250">
            <v>0.94</v>
          </cell>
          <cell r="AO250">
            <v>12.6</v>
          </cell>
          <cell r="AP250">
            <v>27</v>
          </cell>
          <cell r="AQ250">
            <v>28.3</v>
          </cell>
          <cell r="AR250">
            <v>26.6</v>
          </cell>
          <cell r="AS250">
            <v>45.3</v>
          </cell>
          <cell r="AT250">
            <v>28.2</v>
          </cell>
          <cell r="AU250">
            <v>32</v>
          </cell>
          <cell r="AV250">
            <v>35.799999999999997</v>
          </cell>
          <cell r="AW250">
            <v>38</v>
          </cell>
          <cell r="AX250">
            <v>147</v>
          </cell>
          <cell r="AY250">
            <v>116</v>
          </cell>
          <cell r="AZ250">
            <v>78</v>
          </cell>
          <cell r="BA250">
            <v>3</v>
          </cell>
          <cell r="BB250">
            <v>146</v>
          </cell>
          <cell r="BC250">
            <v>89</v>
          </cell>
          <cell r="BD250">
            <v>38</v>
          </cell>
          <cell r="BE250">
            <v>84.97</v>
          </cell>
          <cell r="BF250">
            <v>98.53</v>
          </cell>
          <cell r="BG250">
            <v>94.37</v>
          </cell>
          <cell r="BH250">
            <v>95.49</v>
          </cell>
          <cell r="BI250">
            <v>66</v>
          </cell>
          <cell r="BJ250">
            <v>5</v>
          </cell>
          <cell r="BK250">
            <v>57</v>
          </cell>
          <cell r="BL250">
            <v>55</v>
          </cell>
          <cell r="BM250">
            <v>4</v>
          </cell>
          <cell r="BN250">
            <v>2.1</v>
          </cell>
          <cell r="BO250">
            <v>2.4</v>
          </cell>
          <cell r="BP250">
            <v>3.5</v>
          </cell>
          <cell r="BR250">
            <v>2</v>
          </cell>
          <cell r="BS250">
            <v>0</v>
          </cell>
          <cell r="BT250">
            <v>0</v>
          </cell>
          <cell r="BU250">
            <v>0</v>
          </cell>
          <cell r="BV250">
            <v>0</v>
          </cell>
          <cell r="BW250">
            <v>1400</v>
          </cell>
          <cell r="BX250">
            <v>1000</v>
          </cell>
          <cell r="BY250">
            <v>300</v>
          </cell>
          <cell r="BZ250">
            <v>0</v>
          </cell>
          <cell r="CC250">
            <v>2.41</v>
          </cell>
          <cell r="CD250">
            <v>2</v>
          </cell>
          <cell r="CE250">
            <v>41</v>
          </cell>
          <cell r="CF250">
            <v>161</v>
          </cell>
          <cell r="CI250">
            <v>0</v>
          </cell>
          <cell r="CJ250">
            <v>0</v>
          </cell>
          <cell r="CK250">
            <v>0</v>
          </cell>
        </row>
        <row r="251">
          <cell r="J251">
            <v>33721366</v>
          </cell>
          <cell r="K251">
            <v>2</v>
          </cell>
          <cell r="L251">
            <v>56</v>
          </cell>
          <cell r="M251" t="str">
            <v>1.左肝萎缩伴纤维化 待病理 2.肝内外胆管结石 3.慢性胆管炎 4.双侧少量胸腔积液。</v>
          </cell>
          <cell r="N251" t="str">
            <v>/</v>
          </cell>
          <cell r="O251">
            <v>159</v>
          </cell>
          <cell r="P251">
            <v>53</v>
          </cell>
          <cell r="Q251">
            <v>0</v>
          </cell>
          <cell r="R251">
            <v>0</v>
          </cell>
          <cell r="S251">
            <v>0</v>
          </cell>
          <cell r="T251">
            <v>0</v>
          </cell>
          <cell r="U251">
            <v>0</v>
          </cell>
          <cell r="V251">
            <v>0</v>
          </cell>
          <cell r="W251">
            <v>0</v>
          </cell>
          <cell r="X251">
            <v>0</v>
          </cell>
          <cell r="Y251">
            <v>131</v>
          </cell>
          <cell r="Z251">
            <v>115</v>
          </cell>
          <cell r="AA251">
            <v>0.4</v>
          </cell>
          <cell r="AB251">
            <v>0.36</v>
          </cell>
          <cell r="AC251">
            <v>196</v>
          </cell>
          <cell r="AD251">
            <v>154</v>
          </cell>
          <cell r="AF251">
            <v>132</v>
          </cell>
          <cell r="AG251">
            <v>25.5</v>
          </cell>
          <cell r="AK251">
            <v>0.96</v>
          </cell>
          <cell r="AO251">
            <v>6.9</v>
          </cell>
          <cell r="AP251">
            <v>15.7</v>
          </cell>
          <cell r="AR251">
            <v>2.7</v>
          </cell>
          <cell r="AS251">
            <v>38.700000000000003</v>
          </cell>
          <cell r="AT251">
            <v>33.799999999999997</v>
          </cell>
          <cell r="AV251">
            <v>3</v>
          </cell>
          <cell r="AW251">
            <v>34</v>
          </cell>
          <cell r="AX251">
            <v>1275</v>
          </cell>
          <cell r="AZ251">
            <v>852</v>
          </cell>
          <cell r="BA251">
            <v>37</v>
          </cell>
          <cell r="BB251">
            <v>1151</v>
          </cell>
          <cell r="BD251">
            <v>359</v>
          </cell>
          <cell r="BE251">
            <v>12</v>
          </cell>
          <cell r="BF251">
            <v>14.73</v>
          </cell>
          <cell r="BH251">
            <v>114.11</v>
          </cell>
          <cell r="BI251">
            <v>63</v>
          </cell>
          <cell r="BJ251">
            <v>61</v>
          </cell>
          <cell r="BL251">
            <v>47</v>
          </cell>
          <cell r="BM251">
            <v>4.4000000000000004</v>
          </cell>
          <cell r="BN251">
            <v>3.9</v>
          </cell>
          <cell r="BP251">
            <v>2.4</v>
          </cell>
          <cell r="BQ251">
            <v>2</v>
          </cell>
          <cell r="BR251">
            <v>2</v>
          </cell>
          <cell r="BS251">
            <v>0</v>
          </cell>
          <cell r="BT251">
            <v>0</v>
          </cell>
          <cell r="BU251">
            <v>0</v>
          </cell>
          <cell r="BV251">
            <v>0</v>
          </cell>
          <cell r="BW251">
            <v>2100</v>
          </cell>
          <cell r="BX251">
            <v>500</v>
          </cell>
          <cell r="BY251">
            <v>700</v>
          </cell>
          <cell r="BZ251">
            <v>0.1</v>
          </cell>
          <cell r="CC251">
            <v>4.0999999999999996</v>
          </cell>
          <cell r="CD251">
            <v>4</v>
          </cell>
          <cell r="CE251">
            <v>1</v>
          </cell>
          <cell r="CF251">
            <v>241</v>
          </cell>
          <cell r="CI251">
            <v>0</v>
          </cell>
          <cell r="CJ251">
            <v>0</v>
          </cell>
          <cell r="CK251">
            <v>0</v>
          </cell>
        </row>
        <row r="252">
          <cell r="J252">
            <v>33712328</v>
          </cell>
          <cell r="K252">
            <v>1</v>
          </cell>
          <cell r="L252">
            <v>58</v>
          </cell>
          <cell r="M252" t="str">
            <v>1.肝细胞癌（中国肝癌分期Ia期）；2.慢性乙型病毒性肝炎；3.阑尾切除术后；4.右侧腹股沟疝修补术后。</v>
          </cell>
          <cell r="N252">
            <v>3</v>
          </cell>
          <cell r="O252">
            <v>162</v>
          </cell>
          <cell r="P252">
            <v>50</v>
          </cell>
          <cell r="Q252">
            <v>0</v>
          </cell>
          <cell r="R252">
            <v>0</v>
          </cell>
          <cell r="S252">
            <v>0</v>
          </cell>
          <cell r="T252">
            <v>0</v>
          </cell>
          <cell r="U252">
            <v>0</v>
          </cell>
          <cell r="V252">
            <v>1</v>
          </cell>
          <cell r="W252">
            <v>0</v>
          </cell>
          <cell r="X252">
            <v>0</v>
          </cell>
          <cell r="Y252">
            <v>146</v>
          </cell>
          <cell r="Z252">
            <v>114</v>
          </cell>
          <cell r="AA252">
            <v>0.43</v>
          </cell>
          <cell r="AB252">
            <v>0.35</v>
          </cell>
          <cell r="AC252">
            <v>139</v>
          </cell>
          <cell r="AD252">
            <v>11</v>
          </cell>
          <cell r="AG252">
            <v>27</v>
          </cell>
          <cell r="AH252">
            <v>28.6</v>
          </cell>
          <cell r="AK252">
            <v>1.5</v>
          </cell>
          <cell r="AL252">
            <v>1.22</v>
          </cell>
          <cell r="AO252">
            <v>6.8</v>
          </cell>
          <cell r="AP252">
            <v>19.2</v>
          </cell>
          <cell r="AS252">
            <v>43.9</v>
          </cell>
          <cell r="AT252">
            <v>29.8</v>
          </cell>
          <cell r="AW252">
            <v>25</v>
          </cell>
          <cell r="AX252">
            <v>363</v>
          </cell>
          <cell r="BA252">
            <v>24</v>
          </cell>
          <cell r="BB252">
            <v>38</v>
          </cell>
          <cell r="BE252">
            <v>92.32</v>
          </cell>
          <cell r="BF252">
            <v>99.1</v>
          </cell>
          <cell r="BI252">
            <v>83</v>
          </cell>
          <cell r="BJ252">
            <v>76</v>
          </cell>
          <cell r="BM252">
            <v>4.5999999999999996</v>
          </cell>
          <cell r="BN252">
            <v>4.9000000000000004</v>
          </cell>
          <cell r="BQ252">
            <v>2</v>
          </cell>
          <cell r="BR252">
            <v>3</v>
          </cell>
          <cell r="BS252">
            <v>0</v>
          </cell>
          <cell r="BT252">
            <v>0</v>
          </cell>
          <cell r="BU252">
            <v>0</v>
          </cell>
          <cell r="BV252">
            <v>0</v>
          </cell>
          <cell r="BW252">
            <v>2100</v>
          </cell>
          <cell r="BX252">
            <v>500</v>
          </cell>
          <cell r="BZ252">
            <v>0</v>
          </cell>
          <cell r="CC252">
            <v>2.12</v>
          </cell>
          <cell r="CD252">
            <v>2</v>
          </cell>
          <cell r="CE252">
            <v>12</v>
          </cell>
          <cell r="CF252">
            <v>132</v>
          </cell>
          <cell r="CI252">
            <v>0</v>
          </cell>
          <cell r="CJ252">
            <v>0</v>
          </cell>
          <cell r="CK252">
            <v>0</v>
          </cell>
        </row>
        <row r="253">
          <cell r="J253">
            <v>33743170</v>
          </cell>
          <cell r="K253">
            <v>2</v>
          </cell>
          <cell r="L253">
            <v>77</v>
          </cell>
          <cell r="M253" t="str">
            <v>1.肝门胆管癌 、2.高血压1级 高危</v>
          </cell>
          <cell r="N253" t="str">
            <v>/</v>
          </cell>
          <cell r="O253">
            <v>155</v>
          </cell>
          <cell r="P253">
            <v>48</v>
          </cell>
          <cell r="Q253">
            <v>1</v>
          </cell>
          <cell r="R253">
            <v>0</v>
          </cell>
          <cell r="S253">
            <v>0</v>
          </cell>
          <cell r="T253">
            <v>0</v>
          </cell>
          <cell r="U253">
            <v>0</v>
          </cell>
          <cell r="V253">
            <v>0</v>
          </cell>
          <cell r="W253">
            <v>0</v>
          </cell>
          <cell r="X253">
            <v>0</v>
          </cell>
          <cell r="Y253">
            <v>135</v>
          </cell>
          <cell r="Z253">
            <v>133</v>
          </cell>
          <cell r="AA253">
            <v>0.42</v>
          </cell>
          <cell r="AB253">
            <v>0.41</v>
          </cell>
          <cell r="AC253">
            <v>166</v>
          </cell>
          <cell r="AD253">
            <v>15</v>
          </cell>
          <cell r="AF253">
            <v>93</v>
          </cell>
          <cell r="AG253">
            <v>26.8</v>
          </cell>
          <cell r="AH253">
            <v>29.7</v>
          </cell>
          <cell r="AK253">
            <v>0.99</v>
          </cell>
          <cell r="AL253">
            <v>1.1200000000000001</v>
          </cell>
          <cell r="AO253">
            <v>25.4</v>
          </cell>
          <cell r="AP253">
            <v>3.6</v>
          </cell>
          <cell r="AR253">
            <v>48.3</v>
          </cell>
          <cell r="AS253">
            <v>48.1</v>
          </cell>
          <cell r="AT253">
            <v>29</v>
          </cell>
          <cell r="AV253">
            <v>3.1</v>
          </cell>
          <cell r="AW253">
            <v>18</v>
          </cell>
          <cell r="AX253">
            <v>195</v>
          </cell>
          <cell r="AZ253">
            <v>724</v>
          </cell>
          <cell r="BA253">
            <v>23</v>
          </cell>
          <cell r="BB253">
            <v>192</v>
          </cell>
          <cell r="BD253">
            <v>294</v>
          </cell>
          <cell r="BE253">
            <v>8.2100000000000009</v>
          </cell>
          <cell r="BF253">
            <v>93.48</v>
          </cell>
          <cell r="BH253">
            <v>7.52</v>
          </cell>
          <cell r="BI253">
            <v>89</v>
          </cell>
          <cell r="BJ253">
            <v>18</v>
          </cell>
          <cell r="BL253">
            <v>99</v>
          </cell>
          <cell r="BM253">
            <v>8.1</v>
          </cell>
          <cell r="BN253">
            <v>7.3</v>
          </cell>
          <cell r="BP253">
            <v>6.1</v>
          </cell>
          <cell r="BR253">
            <v>3</v>
          </cell>
          <cell r="BS253">
            <v>0</v>
          </cell>
          <cell r="BT253">
            <v>0</v>
          </cell>
          <cell r="BU253">
            <v>0</v>
          </cell>
          <cell r="BV253">
            <v>0</v>
          </cell>
          <cell r="BW253">
            <v>2000</v>
          </cell>
          <cell r="BX253">
            <v>1500</v>
          </cell>
          <cell r="BY253">
            <v>950</v>
          </cell>
          <cell r="BZ253">
            <v>0.1</v>
          </cell>
          <cell r="CC253">
            <v>6.5</v>
          </cell>
          <cell r="CD253">
            <v>6</v>
          </cell>
          <cell r="CE253">
            <v>5</v>
          </cell>
          <cell r="CF253">
            <v>365</v>
          </cell>
          <cell r="CI253">
            <v>0</v>
          </cell>
          <cell r="CJ253">
            <v>0</v>
          </cell>
          <cell r="CK253">
            <v>0</v>
          </cell>
        </row>
        <row r="254">
          <cell r="J254">
            <v>33759524</v>
          </cell>
          <cell r="K254">
            <v>1</v>
          </cell>
          <cell r="L254">
            <v>67</v>
          </cell>
          <cell r="M254" t="str">
            <v>1.肝细胞癌（中国肝癌分期Ia期） 、2.乙肝肝硬化 、3.白癜风,</v>
          </cell>
          <cell r="N254">
            <v>2</v>
          </cell>
          <cell r="O254">
            <v>160</v>
          </cell>
          <cell r="P254">
            <v>70</v>
          </cell>
          <cell r="Q254">
            <v>0</v>
          </cell>
          <cell r="R254">
            <v>0</v>
          </cell>
          <cell r="S254">
            <v>0</v>
          </cell>
          <cell r="T254">
            <v>0</v>
          </cell>
          <cell r="U254">
            <v>0</v>
          </cell>
          <cell r="V254">
            <v>1</v>
          </cell>
          <cell r="W254">
            <v>0</v>
          </cell>
          <cell r="X254">
            <v>1</v>
          </cell>
          <cell r="Y254">
            <v>12</v>
          </cell>
          <cell r="Z254">
            <v>8</v>
          </cell>
          <cell r="AA254">
            <v>0.37</v>
          </cell>
          <cell r="AB254">
            <v>0.24</v>
          </cell>
          <cell r="AC254">
            <v>2</v>
          </cell>
          <cell r="AD254">
            <v>138</v>
          </cell>
          <cell r="AG254">
            <v>3.9</v>
          </cell>
          <cell r="AH254">
            <v>39.299999999999997</v>
          </cell>
          <cell r="AK254">
            <v>1.25</v>
          </cell>
          <cell r="AL254">
            <v>1.84</v>
          </cell>
          <cell r="AO254">
            <v>17.8</v>
          </cell>
          <cell r="AP254">
            <v>25.1</v>
          </cell>
          <cell r="AS254">
            <v>32.299999999999997</v>
          </cell>
          <cell r="AT254">
            <v>22.8</v>
          </cell>
          <cell r="AW254">
            <v>43</v>
          </cell>
          <cell r="AX254">
            <v>191</v>
          </cell>
          <cell r="BA254">
            <v>114</v>
          </cell>
          <cell r="BB254">
            <v>477</v>
          </cell>
          <cell r="BE254">
            <v>115.43</v>
          </cell>
          <cell r="BF254">
            <v>117.88</v>
          </cell>
          <cell r="BI254">
            <v>6</v>
          </cell>
          <cell r="BJ254">
            <v>57</v>
          </cell>
          <cell r="BM254">
            <v>2.7</v>
          </cell>
          <cell r="BN254">
            <v>3.4</v>
          </cell>
          <cell r="BQ254">
            <v>2</v>
          </cell>
          <cell r="BR254">
            <v>3</v>
          </cell>
          <cell r="BS254">
            <v>0</v>
          </cell>
          <cell r="BT254">
            <v>0</v>
          </cell>
          <cell r="BU254">
            <v>0</v>
          </cell>
          <cell r="BV254">
            <v>0</v>
          </cell>
          <cell r="BW254">
            <v>1600</v>
          </cell>
          <cell r="BX254">
            <v>500</v>
          </cell>
          <cell r="BY254">
            <v>100</v>
          </cell>
          <cell r="BZ254">
            <v>0</v>
          </cell>
          <cell r="CC254">
            <v>2.37</v>
          </cell>
          <cell r="CD254">
            <v>2</v>
          </cell>
          <cell r="CE254">
            <v>37</v>
          </cell>
          <cell r="CF254">
            <v>157</v>
          </cell>
          <cell r="CI254">
            <v>0</v>
          </cell>
          <cell r="CJ254">
            <v>0</v>
          </cell>
          <cell r="CK254">
            <v>0</v>
          </cell>
        </row>
        <row r="255">
          <cell r="J255">
            <v>33787683</v>
          </cell>
          <cell r="K255">
            <v>1</v>
          </cell>
          <cell r="L255">
            <v>60</v>
          </cell>
          <cell r="M255" t="str">
            <v>1.肝细胞癌（中国肝癌分期IIIa期）、2.胆囊结石伴胆囊炎、3.肝囊肿、4.双肾囊肿、5.轻度贫血</v>
          </cell>
          <cell r="N255">
            <v>15</v>
          </cell>
          <cell r="O255">
            <v>165</v>
          </cell>
          <cell r="P255">
            <v>57</v>
          </cell>
          <cell r="Q255">
            <v>0</v>
          </cell>
          <cell r="R255">
            <v>0</v>
          </cell>
          <cell r="S255">
            <v>0</v>
          </cell>
          <cell r="T255">
            <v>0</v>
          </cell>
          <cell r="U255">
            <v>0</v>
          </cell>
          <cell r="V255">
            <v>1</v>
          </cell>
          <cell r="W255">
            <v>0</v>
          </cell>
          <cell r="X255">
            <v>0</v>
          </cell>
          <cell r="Y255">
            <v>136</v>
          </cell>
          <cell r="Z255">
            <v>136</v>
          </cell>
          <cell r="AA255">
            <v>0.41</v>
          </cell>
          <cell r="AB255">
            <v>0.4</v>
          </cell>
          <cell r="AC255">
            <v>127</v>
          </cell>
          <cell r="AD255">
            <v>16</v>
          </cell>
          <cell r="AE255">
            <v>94</v>
          </cell>
          <cell r="AF255">
            <v>83</v>
          </cell>
          <cell r="AG255">
            <v>28.8</v>
          </cell>
          <cell r="AH255">
            <v>27</v>
          </cell>
          <cell r="AI255">
            <v>25.1</v>
          </cell>
          <cell r="AJ255">
            <v>22.4</v>
          </cell>
          <cell r="AK255">
            <v>1.5</v>
          </cell>
          <cell r="AL255">
            <v>1.24</v>
          </cell>
          <cell r="AM255">
            <v>1.32</v>
          </cell>
          <cell r="AN255">
            <v>1.22</v>
          </cell>
          <cell r="AO255">
            <v>9.5</v>
          </cell>
          <cell r="AP255">
            <v>2.5</v>
          </cell>
          <cell r="AQ255">
            <v>28.4</v>
          </cell>
          <cell r="AR255">
            <v>34.1</v>
          </cell>
          <cell r="AS255">
            <v>43.6</v>
          </cell>
          <cell r="AT255">
            <v>31</v>
          </cell>
          <cell r="AU255">
            <v>33.200000000000003</v>
          </cell>
          <cell r="AV255">
            <v>32.1</v>
          </cell>
          <cell r="AW255">
            <v>29</v>
          </cell>
          <cell r="AX255">
            <v>338</v>
          </cell>
          <cell r="AY255">
            <v>1448</v>
          </cell>
          <cell r="AZ255">
            <v>1625</v>
          </cell>
          <cell r="BA255">
            <v>37</v>
          </cell>
          <cell r="BB255">
            <v>46</v>
          </cell>
          <cell r="BC255">
            <v>221</v>
          </cell>
          <cell r="BD255">
            <v>1581</v>
          </cell>
          <cell r="BE255">
            <v>98.85</v>
          </cell>
          <cell r="BF255">
            <v>15.66</v>
          </cell>
          <cell r="BG255">
            <v>18.66</v>
          </cell>
          <cell r="BH255">
            <v>17.88</v>
          </cell>
          <cell r="BI255">
            <v>6</v>
          </cell>
          <cell r="BJ255">
            <v>49</v>
          </cell>
          <cell r="BK255">
            <v>45</v>
          </cell>
          <cell r="BL255">
            <v>46</v>
          </cell>
          <cell r="BM255">
            <v>5.5</v>
          </cell>
          <cell r="BN255">
            <v>3</v>
          </cell>
          <cell r="BO255">
            <v>5.7</v>
          </cell>
          <cell r="BP255">
            <v>6.3</v>
          </cell>
          <cell r="BR255">
            <v>2</v>
          </cell>
          <cell r="BS255">
            <v>0</v>
          </cell>
          <cell r="BT255">
            <v>6</v>
          </cell>
          <cell r="BU255">
            <v>400</v>
          </cell>
          <cell r="BV255">
            <v>0</v>
          </cell>
          <cell r="BW255">
            <v>3300</v>
          </cell>
          <cell r="BX255">
            <v>2000</v>
          </cell>
          <cell r="BY255">
            <v>840</v>
          </cell>
          <cell r="BZ255">
            <v>0</v>
          </cell>
          <cell r="CC255">
            <v>4.57</v>
          </cell>
          <cell r="CD255">
            <v>4</v>
          </cell>
          <cell r="CE255">
            <v>57</v>
          </cell>
          <cell r="CF255">
            <v>297</v>
          </cell>
          <cell r="CI255">
            <v>0</v>
          </cell>
          <cell r="CJ255">
            <v>0</v>
          </cell>
          <cell r="CK255">
            <v>0</v>
          </cell>
        </row>
        <row r="256">
          <cell r="J256">
            <v>20987110</v>
          </cell>
          <cell r="K256">
            <v>2</v>
          </cell>
          <cell r="L256">
            <v>49</v>
          </cell>
          <cell r="M256" t="str">
            <v>1.左肝内胆管结石、2.胆总管结石、3.左肾囊肿</v>
          </cell>
          <cell r="N256" t="str">
            <v>/</v>
          </cell>
          <cell r="O256">
            <v>158</v>
          </cell>
          <cell r="P256">
            <v>55</v>
          </cell>
          <cell r="Q256">
            <v>0</v>
          </cell>
          <cell r="R256">
            <v>0</v>
          </cell>
          <cell r="S256">
            <v>0</v>
          </cell>
          <cell r="T256">
            <v>0</v>
          </cell>
          <cell r="U256">
            <v>0</v>
          </cell>
          <cell r="V256">
            <v>0</v>
          </cell>
          <cell r="W256">
            <v>0</v>
          </cell>
          <cell r="X256">
            <v>0</v>
          </cell>
          <cell r="Y256">
            <v>16</v>
          </cell>
          <cell r="Z256">
            <v>98</v>
          </cell>
          <cell r="AA256">
            <v>0.34</v>
          </cell>
          <cell r="AB256">
            <v>0.31</v>
          </cell>
          <cell r="AC256">
            <v>18</v>
          </cell>
          <cell r="AD256">
            <v>238</v>
          </cell>
          <cell r="AG256">
            <v>24.1</v>
          </cell>
          <cell r="AH256">
            <v>29.6</v>
          </cell>
          <cell r="AK256">
            <v>0.95</v>
          </cell>
          <cell r="AL256">
            <v>1.1399999999999999</v>
          </cell>
          <cell r="AO256">
            <v>22</v>
          </cell>
          <cell r="AP256">
            <v>46.3</v>
          </cell>
          <cell r="AS256">
            <v>44.4</v>
          </cell>
          <cell r="AT256">
            <v>45.5</v>
          </cell>
          <cell r="AW256">
            <v>18</v>
          </cell>
          <cell r="AX256">
            <v>189</v>
          </cell>
          <cell r="BA256">
            <v>77</v>
          </cell>
          <cell r="BB256">
            <v>249</v>
          </cell>
          <cell r="BE256">
            <v>12.18</v>
          </cell>
          <cell r="BF256">
            <v>126.82</v>
          </cell>
          <cell r="BI256">
            <v>53</v>
          </cell>
          <cell r="BJ256">
            <v>45</v>
          </cell>
          <cell r="BM256">
            <v>4.0999999999999996</v>
          </cell>
          <cell r="BN256">
            <v>3.2</v>
          </cell>
          <cell r="BQ256">
            <v>2</v>
          </cell>
          <cell r="BR256">
            <v>2</v>
          </cell>
          <cell r="BS256">
            <v>0</v>
          </cell>
          <cell r="BT256">
            <v>0</v>
          </cell>
          <cell r="BU256">
            <v>0</v>
          </cell>
          <cell r="BV256">
            <v>0</v>
          </cell>
          <cell r="BW256">
            <v>1900</v>
          </cell>
          <cell r="BX256">
            <v>1500</v>
          </cell>
          <cell r="BY256">
            <v>1700</v>
          </cell>
          <cell r="BZ256">
            <v>0</v>
          </cell>
          <cell r="CC256">
            <v>3.55</v>
          </cell>
          <cell r="CD256">
            <v>3</v>
          </cell>
          <cell r="CE256">
            <v>55</v>
          </cell>
          <cell r="CF256">
            <v>235</v>
          </cell>
          <cell r="CI256">
            <v>0</v>
          </cell>
          <cell r="CJ256">
            <v>0</v>
          </cell>
          <cell r="CK256">
            <v>0</v>
          </cell>
        </row>
        <row r="257">
          <cell r="J257">
            <v>33152137</v>
          </cell>
          <cell r="K257">
            <v>2</v>
          </cell>
          <cell r="L257">
            <v>56</v>
          </cell>
          <cell r="M257" t="str">
            <v>1.肝转移瘤 、2.直肠癌术后化疗后 、3.双肾囊肿 、4.术后感染。</v>
          </cell>
          <cell r="N257">
            <v>4.3</v>
          </cell>
          <cell r="O257">
            <v>155</v>
          </cell>
          <cell r="P257">
            <v>60</v>
          </cell>
          <cell r="Q257">
            <v>0</v>
          </cell>
          <cell r="R257">
            <v>0</v>
          </cell>
          <cell r="S257">
            <v>0</v>
          </cell>
          <cell r="T257">
            <v>0</v>
          </cell>
          <cell r="U257">
            <v>0</v>
          </cell>
          <cell r="V257">
            <v>0</v>
          </cell>
          <cell r="W257">
            <v>0</v>
          </cell>
          <cell r="X257">
            <v>0</v>
          </cell>
          <cell r="Y257">
            <v>167</v>
          </cell>
          <cell r="Z257">
            <v>15</v>
          </cell>
          <cell r="AA257">
            <v>0.51</v>
          </cell>
          <cell r="AB257">
            <v>0.42</v>
          </cell>
          <cell r="AC257">
            <v>135</v>
          </cell>
          <cell r="AD257">
            <v>115</v>
          </cell>
          <cell r="AE257">
            <v>112</v>
          </cell>
          <cell r="AF257">
            <v>18</v>
          </cell>
          <cell r="AG257">
            <v>26.9</v>
          </cell>
          <cell r="AH257">
            <v>31.1</v>
          </cell>
          <cell r="AI257">
            <v>3.1</v>
          </cell>
          <cell r="AJ257">
            <v>32.1</v>
          </cell>
          <cell r="AK257">
            <v>0.91</v>
          </cell>
          <cell r="AL257">
            <v>1.33</v>
          </cell>
          <cell r="AM257">
            <v>1.41</v>
          </cell>
          <cell r="AN257">
            <v>1.39</v>
          </cell>
          <cell r="AO257">
            <v>14.7</v>
          </cell>
          <cell r="AP257">
            <v>29.7</v>
          </cell>
          <cell r="AQ257">
            <v>25</v>
          </cell>
          <cell r="AR257">
            <v>21.4</v>
          </cell>
          <cell r="AS257">
            <v>45.6</v>
          </cell>
          <cell r="AT257">
            <v>36.299999999999997</v>
          </cell>
          <cell r="AU257">
            <v>34.299999999999997</v>
          </cell>
          <cell r="AV257">
            <v>3.7</v>
          </cell>
          <cell r="AW257">
            <v>25</v>
          </cell>
          <cell r="AX257">
            <v>196</v>
          </cell>
          <cell r="AY257">
            <v>1116</v>
          </cell>
          <cell r="AZ257">
            <v>688</v>
          </cell>
          <cell r="BA257">
            <v>3</v>
          </cell>
          <cell r="BB257">
            <v>1211</v>
          </cell>
          <cell r="BC257">
            <v>945</v>
          </cell>
          <cell r="BD257">
            <v>376</v>
          </cell>
          <cell r="BE257">
            <v>96.38</v>
          </cell>
          <cell r="BF257">
            <v>79.14</v>
          </cell>
          <cell r="BG257">
            <v>86.2</v>
          </cell>
          <cell r="BH257">
            <v>95.17</v>
          </cell>
          <cell r="BI257">
            <v>72</v>
          </cell>
          <cell r="BJ257">
            <v>9</v>
          </cell>
          <cell r="BK257">
            <v>84</v>
          </cell>
          <cell r="BL257">
            <v>73</v>
          </cell>
          <cell r="BM257">
            <v>5.0999999999999996</v>
          </cell>
          <cell r="BN257">
            <v>7.6</v>
          </cell>
          <cell r="BO257">
            <v>6.8</v>
          </cell>
          <cell r="BP257">
            <v>5.6</v>
          </cell>
          <cell r="BQ257">
            <v>2</v>
          </cell>
          <cell r="BR257">
            <v>2</v>
          </cell>
          <cell r="BS257">
            <v>0</v>
          </cell>
          <cell r="BT257">
            <v>0</v>
          </cell>
          <cell r="BU257">
            <v>0</v>
          </cell>
          <cell r="BV257">
            <v>0</v>
          </cell>
          <cell r="BW257">
            <v>2500</v>
          </cell>
          <cell r="BX257">
            <v>500</v>
          </cell>
          <cell r="BY257">
            <v>150</v>
          </cell>
          <cell r="BZ257">
            <v>0</v>
          </cell>
          <cell r="CC257">
            <v>3.9</v>
          </cell>
          <cell r="CD257">
            <v>3</v>
          </cell>
          <cell r="CE257">
            <v>9</v>
          </cell>
          <cell r="CF257">
            <v>189</v>
          </cell>
          <cell r="CI257">
            <v>0</v>
          </cell>
          <cell r="CJ257">
            <v>0</v>
          </cell>
          <cell r="CK257">
            <v>0</v>
          </cell>
        </row>
        <row r="258">
          <cell r="J258">
            <v>33836697</v>
          </cell>
          <cell r="K258">
            <v>1</v>
          </cell>
          <cell r="L258">
            <v>47</v>
          </cell>
          <cell r="M258" t="str">
            <v>1.肝癌术后；2.肝硬化；3.门脉高压；4.脾大；5.慢性乙型病毒性肝炎（复治）。</v>
          </cell>
          <cell r="N258">
            <v>4</v>
          </cell>
          <cell r="O258">
            <v>163</v>
          </cell>
          <cell r="P258">
            <v>58.5</v>
          </cell>
          <cell r="Q258">
            <v>0</v>
          </cell>
          <cell r="R258">
            <v>0</v>
          </cell>
          <cell r="S258">
            <v>0</v>
          </cell>
          <cell r="T258">
            <v>0</v>
          </cell>
          <cell r="U258">
            <v>0</v>
          </cell>
          <cell r="V258">
            <v>1</v>
          </cell>
          <cell r="W258">
            <v>0</v>
          </cell>
          <cell r="X258">
            <v>1</v>
          </cell>
          <cell r="Y258">
            <v>124</v>
          </cell>
          <cell r="Z258">
            <v>81</v>
          </cell>
          <cell r="AA258">
            <v>0.38</v>
          </cell>
          <cell r="AB258">
            <v>0.25</v>
          </cell>
          <cell r="AC258">
            <v>9</v>
          </cell>
          <cell r="AD258">
            <v>86</v>
          </cell>
          <cell r="AF258">
            <v>75</v>
          </cell>
          <cell r="AG258">
            <v>33.799999999999997</v>
          </cell>
          <cell r="AH258">
            <v>35.6</v>
          </cell>
          <cell r="AK258">
            <v>1.1000000000000001</v>
          </cell>
          <cell r="AL258">
            <v>1.67</v>
          </cell>
          <cell r="AO258">
            <v>12.7</v>
          </cell>
          <cell r="AP258">
            <v>8.6999999999999993</v>
          </cell>
          <cell r="AR258">
            <v>13.8</v>
          </cell>
          <cell r="AS258">
            <v>46.4</v>
          </cell>
          <cell r="AT258">
            <v>21.1</v>
          </cell>
          <cell r="AV258">
            <v>36.6</v>
          </cell>
          <cell r="AW258">
            <v>79</v>
          </cell>
          <cell r="AX258">
            <v>767</v>
          </cell>
          <cell r="AZ258">
            <v>474</v>
          </cell>
          <cell r="BA258">
            <v>66</v>
          </cell>
          <cell r="BB258">
            <v>739</v>
          </cell>
          <cell r="BD258">
            <v>174</v>
          </cell>
          <cell r="BE258">
            <v>134.63999999999999</v>
          </cell>
          <cell r="BF258">
            <v>14.69</v>
          </cell>
          <cell r="BH258">
            <v>161.53</v>
          </cell>
          <cell r="BI258">
            <v>4</v>
          </cell>
          <cell r="BJ258">
            <v>35</v>
          </cell>
          <cell r="BL258">
            <v>23</v>
          </cell>
          <cell r="BM258">
            <v>7.4</v>
          </cell>
          <cell r="BN258">
            <v>6.5</v>
          </cell>
          <cell r="BP258">
            <v>4.2</v>
          </cell>
          <cell r="BQ258">
            <v>2</v>
          </cell>
          <cell r="BR258">
            <v>2</v>
          </cell>
          <cell r="BS258">
            <v>0</v>
          </cell>
          <cell r="BT258">
            <v>0</v>
          </cell>
          <cell r="BU258">
            <v>0</v>
          </cell>
          <cell r="BV258">
            <v>0</v>
          </cell>
          <cell r="BW258">
            <v>4100</v>
          </cell>
          <cell r="BX258">
            <v>1500</v>
          </cell>
          <cell r="BY258">
            <v>350</v>
          </cell>
          <cell r="BZ258">
            <v>0</v>
          </cell>
          <cell r="CC258">
            <v>4.2699999999999996</v>
          </cell>
          <cell r="CD258">
            <v>4</v>
          </cell>
          <cell r="CE258">
            <v>27</v>
          </cell>
          <cell r="CF258">
            <v>267</v>
          </cell>
          <cell r="CI258">
            <v>0</v>
          </cell>
          <cell r="CJ258">
            <v>0</v>
          </cell>
          <cell r="CK258">
            <v>0</v>
          </cell>
        </row>
        <row r="259">
          <cell r="J259">
            <v>33891061</v>
          </cell>
          <cell r="K259">
            <v>1</v>
          </cell>
          <cell r="L259">
            <v>65</v>
          </cell>
          <cell r="M259" t="str">
            <v>1.右肝占位、2.肝囊肿</v>
          </cell>
          <cell r="N259">
            <v>4</v>
          </cell>
          <cell r="O259">
            <v>166</v>
          </cell>
          <cell r="P259">
            <v>67.5</v>
          </cell>
          <cell r="Q259">
            <v>0</v>
          </cell>
          <cell r="R259">
            <v>0</v>
          </cell>
          <cell r="S259">
            <v>0</v>
          </cell>
          <cell r="T259">
            <v>0</v>
          </cell>
          <cell r="U259">
            <v>0</v>
          </cell>
          <cell r="V259">
            <v>0</v>
          </cell>
          <cell r="W259">
            <v>0</v>
          </cell>
          <cell r="X259">
            <v>0</v>
          </cell>
          <cell r="Y259">
            <v>154</v>
          </cell>
          <cell r="Z259">
            <v>136</v>
          </cell>
          <cell r="AA259">
            <v>0.46</v>
          </cell>
          <cell r="AB259">
            <v>0.41</v>
          </cell>
          <cell r="AC259">
            <v>142</v>
          </cell>
          <cell r="AD259">
            <v>133</v>
          </cell>
          <cell r="AG259">
            <v>25</v>
          </cell>
          <cell r="AH259">
            <v>25.4</v>
          </cell>
          <cell r="AK259">
            <v>0.91</v>
          </cell>
          <cell r="AL259">
            <v>1.8</v>
          </cell>
          <cell r="AO259">
            <v>1.8</v>
          </cell>
          <cell r="AP259">
            <v>21.7</v>
          </cell>
          <cell r="AS259">
            <v>46.7</v>
          </cell>
          <cell r="AT259">
            <v>34.700000000000003</v>
          </cell>
          <cell r="AW259">
            <v>25</v>
          </cell>
          <cell r="AX259">
            <v>41</v>
          </cell>
          <cell r="BA259">
            <v>21</v>
          </cell>
          <cell r="BB259">
            <v>325</v>
          </cell>
          <cell r="BE259">
            <v>85.5</v>
          </cell>
          <cell r="BF259">
            <v>79.8</v>
          </cell>
          <cell r="BI259">
            <v>9</v>
          </cell>
          <cell r="BJ259">
            <v>96</v>
          </cell>
          <cell r="BM259">
            <v>6.4</v>
          </cell>
          <cell r="BN259">
            <v>6.2</v>
          </cell>
          <cell r="BQ259">
            <v>2</v>
          </cell>
          <cell r="BR259">
            <v>2</v>
          </cell>
          <cell r="BS259">
            <v>0</v>
          </cell>
          <cell r="BT259">
            <v>0</v>
          </cell>
          <cell r="BU259">
            <v>0</v>
          </cell>
          <cell r="BV259">
            <v>0</v>
          </cell>
          <cell r="BW259">
            <v>2000</v>
          </cell>
          <cell r="BX259">
            <v>500</v>
          </cell>
          <cell r="BY259">
            <v>500</v>
          </cell>
          <cell r="BZ259">
            <v>0</v>
          </cell>
          <cell r="CC259">
            <v>3.42</v>
          </cell>
          <cell r="CD259">
            <v>3</v>
          </cell>
          <cell r="CE259">
            <v>42</v>
          </cell>
          <cell r="CF259">
            <v>222</v>
          </cell>
          <cell r="CI259">
            <v>0</v>
          </cell>
          <cell r="CJ259">
            <v>0</v>
          </cell>
          <cell r="CK259">
            <v>0</v>
          </cell>
        </row>
        <row r="260">
          <cell r="J260">
            <v>21127910</v>
          </cell>
          <cell r="K260">
            <v>1</v>
          </cell>
          <cell r="L260">
            <v>53</v>
          </cell>
          <cell r="M260" t="str">
            <v>原发性肝癌中国分期IABCLC分期A1  慢性乙型病毒性肝炎(复治)  胆囊息肉  肝脏囊肿  双肾囊肿  慢性乙肝后肝硬化                              ,肝占位性病变</v>
          </cell>
          <cell r="N260">
            <v>3.5</v>
          </cell>
          <cell r="O260">
            <v>165</v>
          </cell>
          <cell r="P260">
            <v>65</v>
          </cell>
          <cell r="Q260">
            <v>0</v>
          </cell>
          <cell r="R260">
            <v>0</v>
          </cell>
          <cell r="S260">
            <v>0</v>
          </cell>
          <cell r="T260">
            <v>0</v>
          </cell>
          <cell r="U260">
            <v>0</v>
          </cell>
          <cell r="V260">
            <v>1</v>
          </cell>
          <cell r="W260">
            <v>0</v>
          </cell>
          <cell r="X260">
            <v>1</v>
          </cell>
          <cell r="Y260">
            <v>143</v>
          </cell>
          <cell r="Z260">
            <v>112</v>
          </cell>
          <cell r="AA260">
            <v>0.43</v>
          </cell>
          <cell r="AB260">
            <v>0.35</v>
          </cell>
          <cell r="AC260">
            <v>216</v>
          </cell>
          <cell r="AD260">
            <v>132</v>
          </cell>
          <cell r="AF260">
            <v>92</v>
          </cell>
          <cell r="AG260">
            <v>27.3</v>
          </cell>
          <cell r="AK260">
            <v>1.6</v>
          </cell>
          <cell r="AO260">
            <v>1.3</v>
          </cell>
          <cell r="AP260">
            <v>34.299999999999997</v>
          </cell>
          <cell r="AR260">
            <v>48.1</v>
          </cell>
          <cell r="AS260">
            <v>43.7</v>
          </cell>
          <cell r="AT260">
            <v>22.8</v>
          </cell>
          <cell r="AV260">
            <v>36.200000000000003</v>
          </cell>
          <cell r="AW260">
            <v>54</v>
          </cell>
          <cell r="AX260">
            <v>77</v>
          </cell>
          <cell r="AZ260">
            <v>284</v>
          </cell>
          <cell r="BA260">
            <v>33</v>
          </cell>
          <cell r="BB260">
            <v>69</v>
          </cell>
          <cell r="BD260">
            <v>124</v>
          </cell>
          <cell r="BE260">
            <v>11.29</v>
          </cell>
          <cell r="BF260">
            <v>14.73</v>
          </cell>
          <cell r="BH260">
            <v>17.25</v>
          </cell>
          <cell r="BI260">
            <v>77</v>
          </cell>
          <cell r="BJ260">
            <v>71</v>
          </cell>
          <cell r="BL260">
            <v>67</v>
          </cell>
          <cell r="BM260">
            <v>6.8</v>
          </cell>
          <cell r="BN260">
            <v>3.9</v>
          </cell>
          <cell r="BP260">
            <v>2.4</v>
          </cell>
          <cell r="BQ260">
            <v>2</v>
          </cell>
          <cell r="BR260">
            <v>2</v>
          </cell>
          <cell r="BS260">
            <v>0</v>
          </cell>
          <cell r="BT260">
            <v>0</v>
          </cell>
          <cell r="BU260">
            <v>0</v>
          </cell>
          <cell r="BV260">
            <v>0</v>
          </cell>
          <cell r="BW260">
            <v>1800</v>
          </cell>
          <cell r="BX260">
            <v>500</v>
          </cell>
          <cell r="BY260">
            <v>300</v>
          </cell>
          <cell r="BZ260">
            <v>0</v>
          </cell>
          <cell r="CC260">
            <v>2.4</v>
          </cell>
          <cell r="CD260">
            <v>2</v>
          </cell>
          <cell r="CE260">
            <v>40</v>
          </cell>
          <cell r="CF260">
            <v>160</v>
          </cell>
          <cell r="CI260">
            <v>1</v>
          </cell>
          <cell r="CJ260">
            <v>1</v>
          </cell>
          <cell r="CK260">
            <v>0</v>
          </cell>
        </row>
        <row r="261">
          <cell r="J261">
            <v>34019471</v>
          </cell>
          <cell r="K261">
            <v>1</v>
          </cell>
          <cell r="L261">
            <v>46</v>
          </cell>
          <cell r="M261" t="str">
            <v>1.多灶肝细胞癌术后 CNLC分期 IIb</v>
          </cell>
          <cell r="N261">
            <v>9</v>
          </cell>
          <cell r="O261">
            <v>168</v>
          </cell>
          <cell r="P261">
            <v>75</v>
          </cell>
          <cell r="Q261">
            <v>0</v>
          </cell>
          <cell r="R261">
            <v>0</v>
          </cell>
          <cell r="S261">
            <v>0</v>
          </cell>
          <cell r="T261">
            <v>0</v>
          </cell>
          <cell r="U261">
            <v>0</v>
          </cell>
          <cell r="V261">
            <v>1</v>
          </cell>
          <cell r="W261">
            <v>0</v>
          </cell>
          <cell r="X261">
            <v>0</v>
          </cell>
          <cell r="Y261">
            <v>125</v>
          </cell>
          <cell r="Z261">
            <v>113</v>
          </cell>
          <cell r="AA261">
            <v>0.42</v>
          </cell>
          <cell r="AB261">
            <v>0.36</v>
          </cell>
          <cell r="AC261">
            <v>237</v>
          </cell>
          <cell r="AD261">
            <v>181</v>
          </cell>
          <cell r="AF261">
            <v>151</v>
          </cell>
          <cell r="AG261">
            <v>29.3</v>
          </cell>
          <cell r="AH261">
            <v>28.5</v>
          </cell>
          <cell r="AK261">
            <v>0.94</v>
          </cell>
          <cell r="AL261">
            <v>1.1599999999999999</v>
          </cell>
          <cell r="AO261">
            <v>13.2</v>
          </cell>
          <cell r="AP261">
            <v>21.2</v>
          </cell>
          <cell r="AR261">
            <v>25.4</v>
          </cell>
          <cell r="AS261">
            <v>43.1</v>
          </cell>
          <cell r="AT261">
            <v>31.6</v>
          </cell>
          <cell r="AV261">
            <v>35.5</v>
          </cell>
          <cell r="AW261">
            <v>13</v>
          </cell>
          <cell r="AX261">
            <v>122</v>
          </cell>
          <cell r="AZ261">
            <v>59</v>
          </cell>
          <cell r="BA261">
            <v>19</v>
          </cell>
          <cell r="BB261">
            <v>147</v>
          </cell>
          <cell r="BD261">
            <v>34</v>
          </cell>
          <cell r="BE261">
            <v>93.41</v>
          </cell>
          <cell r="BF261">
            <v>97</v>
          </cell>
          <cell r="BH261">
            <v>12.26</v>
          </cell>
          <cell r="BI261">
            <v>54</v>
          </cell>
          <cell r="BJ261">
            <v>48</v>
          </cell>
          <cell r="BL261">
            <v>41</v>
          </cell>
          <cell r="BM261">
            <v>4.3</v>
          </cell>
          <cell r="BN261">
            <v>3.6</v>
          </cell>
          <cell r="BP261">
            <v>1.5</v>
          </cell>
          <cell r="BQ261">
            <v>2</v>
          </cell>
          <cell r="BR261">
            <v>2</v>
          </cell>
          <cell r="BS261">
            <v>0</v>
          </cell>
          <cell r="BT261">
            <v>0</v>
          </cell>
          <cell r="BU261">
            <v>0</v>
          </cell>
          <cell r="BV261">
            <v>0</v>
          </cell>
          <cell r="BW261">
            <v>1800</v>
          </cell>
          <cell r="BX261">
            <v>1000</v>
          </cell>
          <cell r="BY261">
            <v>650</v>
          </cell>
          <cell r="BZ261">
            <v>0</v>
          </cell>
          <cell r="CC261">
            <v>2.19</v>
          </cell>
          <cell r="CD261">
            <v>2</v>
          </cell>
          <cell r="CE261">
            <v>19</v>
          </cell>
          <cell r="CF261">
            <v>139</v>
          </cell>
          <cell r="CI261">
            <v>0</v>
          </cell>
          <cell r="CJ261">
            <v>0</v>
          </cell>
          <cell r="CK261">
            <v>0</v>
          </cell>
        </row>
        <row r="262">
          <cell r="J262">
            <v>33956464</v>
          </cell>
          <cell r="K262">
            <v>2</v>
          </cell>
          <cell r="L262">
            <v>43</v>
          </cell>
          <cell r="M262" t="str">
            <v>1.肝脏多发占位：包虫病。</v>
          </cell>
          <cell r="N262">
            <v>6</v>
          </cell>
          <cell r="O262">
            <v>158</v>
          </cell>
          <cell r="P262">
            <v>62</v>
          </cell>
          <cell r="Q262">
            <v>0</v>
          </cell>
          <cell r="R262">
            <v>0</v>
          </cell>
          <cell r="S262">
            <v>0</v>
          </cell>
          <cell r="T262">
            <v>0</v>
          </cell>
          <cell r="U262">
            <v>0</v>
          </cell>
          <cell r="V262">
            <v>0</v>
          </cell>
          <cell r="W262">
            <v>0</v>
          </cell>
          <cell r="X262">
            <v>0</v>
          </cell>
          <cell r="Y262">
            <v>141</v>
          </cell>
          <cell r="Z262">
            <v>126</v>
          </cell>
          <cell r="AA262">
            <v>0.42</v>
          </cell>
          <cell r="AB262">
            <v>0.4</v>
          </cell>
          <cell r="AC262">
            <v>11</v>
          </cell>
          <cell r="AD262">
            <v>85</v>
          </cell>
          <cell r="AE262">
            <v>76</v>
          </cell>
          <cell r="AG262">
            <v>26.7</v>
          </cell>
          <cell r="AK262">
            <v>0.95</v>
          </cell>
          <cell r="AO262">
            <v>7.9</v>
          </cell>
          <cell r="AP262">
            <v>43.4</v>
          </cell>
          <cell r="AQ262">
            <v>38.799999999999997</v>
          </cell>
          <cell r="AS262">
            <v>34.700000000000003</v>
          </cell>
          <cell r="AT262">
            <v>29.9</v>
          </cell>
          <cell r="AU262">
            <v>29.7</v>
          </cell>
          <cell r="AW262">
            <v>24</v>
          </cell>
          <cell r="AX262">
            <v>778</v>
          </cell>
          <cell r="AY262">
            <v>737</v>
          </cell>
          <cell r="BA262">
            <v>27</v>
          </cell>
          <cell r="BB262">
            <v>167</v>
          </cell>
          <cell r="BC262">
            <v>614</v>
          </cell>
          <cell r="BE262">
            <v>75.78</v>
          </cell>
          <cell r="BF262">
            <v>63.92</v>
          </cell>
          <cell r="BG262">
            <v>79.099999999999994</v>
          </cell>
          <cell r="BI262">
            <v>86</v>
          </cell>
          <cell r="BJ262">
            <v>99</v>
          </cell>
          <cell r="BK262">
            <v>83</v>
          </cell>
          <cell r="BM262">
            <v>8.5</v>
          </cell>
          <cell r="BN262">
            <v>9.6</v>
          </cell>
          <cell r="BO262">
            <v>7.4</v>
          </cell>
          <cell r="BQ262">
            <v>3</v>
          </cell>
          <cell r="BR262">
            <v>2</v>
          </cell>
          <cell r="BS262">
            <v>0</v>
          </cell>
          <cell r="BT262">
            <v>0</v>
          </cell>
          <cell r="BU262">
            <v>0</v>
          </cell>
          <cell r="BV262">
            <v>0</v>
          </cell>
          <cell r="BW262">
            <v>4500</v>
          </cell>
          <cell r="BX262">
            <v>1000</v>
          </cell>
          <cell r="BY262">
            <v>1150</v>
          </cell>
          <cell r="BZ262">
            <v>0</v>
          </cell>
          <cell r="CC262">
            <v>5.3</v>
          </cell>
          <cell r="CD262">
            <v>5</v>
          </cell>
          <cell r="CE262">
            <v>3</v>
          </cell>
          <cell r="CF262">
            <v>303</v>
          </cell>
          <cell r="CI262">
            <v>0</v>
          </cell>
          <cell r="CJ262">
            <v>0</v>
          </cell>
          <cell r="CK262">
            <v>0</v>
          </cell>
        </row>
        <row r="263">
          <cell r="J263">
            <v>16782638</v>
          </cell>
          <cell r="K263">
            <v>1</v>
          </cell>
          <cell r="L263">
            <v>53</v>
          </cell>
          <cell r="M263" t="str">
            <v>焦虑状态  椎基底动脉功血不足  鼻中隔右偏  鼻中隔右侧中份血管样新生物：性质？                                  ,焦虑状态</v>
          </cell>
          <cell r="N263">
            <v>5</v>
          </cell>
          <cell r="O263">
            <v>175</v>
          </cell>
          <cell r="P263">
            <v>94</v>
          </cell>
          <cell r="Q263">
            <v>0</v>
          </cell>
          <cell r="R263">
            <v>0</v>
          </cell>
          <cell r="S263">
            <v>0</v>
          </cell>
          <cell r="T263">
            <v>0</v>
          </cell>
          <cell r="U263">
            <v>0</v>
          </cell>
          <cell r="V263">
            <v>0</v>
          </cell>
          <cell r="W263">
            <v>0</v>
          </cell>
          <cell r="X263">
            <v>0</v>
          </cell>
          <cell r="Y263">
            <v>14</v>
          </cell>
          <cell r="Z263">
            <v>118</v>
          </cell>
          <cell r="AA263">
            <v>0.44</v>
          </cell>
          <cell r="AB263">
            <v>0.38</v>
          </cell>
          <cell r="AC263">
            <v>269</v>
          </cell>
          <cell r="AD263">
            <v>257</v>
          </cell>
          <cell r="AF263">
            <v>163</v>
          </cell>
          <cell r="AG263">
            <v>31.2</v>
          </cell>
          <cell r="AH263">
            <v>26</v>
          </cell>
          <cell r="AJ263">
            <v>28.6</v>
          </cell>
          <cell r="AK263">
            <v>0.98</v>
          </cell>
          <cell r="AL263">
            <v>1.2</v>
          </cell>
          <cell r="AN263">
            <v>1.18</v>
          </cell>
          <cell r="AO263">
            <v>8.5</v>
          </cell>
          <cell r="AP263">
            <v>6.9</v>
          </cell>
          <cell r="AR263">
            <v>4.8</v>
          </cell>
          <cell r="AS263">
            <v>48.7</v>
          </cell>
          <cell r="AT263">
            <v>32.299999999999997</v>
          </cell>
          <cell r="AV263">
            <v>32.9</v>
          </cell>
          <cell r="AW263">
            <v>24</v>
          </cell>
          <cell r="AX263">
            <v>231</v>
          </cell>
          <cell r="AZ263">
            <v>129</v>
          </cell>
          <cell r="BA263">
            <v>19</v>
          </cell>
          <cell r="BB263">
            <v>22</v>
          </cell>
          <cell r="BD263">
            <v>52</v>
          </cell>
          <cell r="BE263">
            <v>18.97</v>
          </cell>
          <cell r="BF263">
            <v>126.23</v>
          </cell>
          <cell r="BH263">
            <v>136.27000000000001</v>
          </cell>
          <cell r="BI263">
            <v>67</v>
          </cell>
          <cell r="BJ263">
            <v>53</v>
          </cell>
          <cell r="BL263">
            <v>42</v>
          </cell>
          <cell r="BM263">
            <v>2.2999999999999998</v>
          </cell>
          <cell r="BN263">
            <v>3</v>
          </cell>
          <cell r="BP263">
            <v>1.3</v>
          </cell>
          <cell r="BQ263">
            <v>2</v>
          </cell>
          <cell r="BR263">
            <v>2</v>
          </cell>
          <cell r="BS263">
            <v>0</v>
          </cell>
          <cell r="BT263">
            <v>0</v>
          </cell>
          <cell r="BU263">
            <v>0</v>
          </cell>
          <cell r="BV263">
            <v>0</v>
          </cell>
          <cell r="BW263">
            <v>2700</v>
          </cell>
          <cell r="BX263">
            <v>1500</v>
          </cell>
          <cell r="BY263">
            <v>800</v>
          </cell>
          <cell r="BZ263">
            <v>0</v>
          </cell>
          <cell r="CC263">
            <v>5.36</v>
          </cell>
          <cell r="CD263">
            <v>5</v>
          </cell>
          <cell r="CE263">
            <v>36</v>
          </cell>
          <cell r="CF263">
            <v>336</v>
          </cell>
          <cell r="CI263">
            <v>0</v>
          </cell>
          <cell r="CJ263">
            <v>0</v>
          </cell>
          <cell r="CK263">
            <v>0</v>
          </cell>
        </row>
        <row r="264">
          <cell r="J264">
            <v>17167473</v>
          </cell>
          <cell r="K264">
            <v>1</v>
          </cell>
          <cell r="L264">
            <v>56</v>
          </cell>
          <cell r="M264" t="str">
            <v>肝细胞癌（中国肝癌分期IIa期，BCLCstageB）  肝癌术后  肝癌介入术后  乙肝后肝硬化                                  ,肝细胞癌,肝细胞癌,肝恶性肿瘤个人史,肝炎后肝硬化</v>
          </cell>
          <cell r="N264">
            <v>6</v>
          </cell>
          <cell r="O264">
            <v>158</v>
          </cell>
          <cell r="P264">
            <v>51</v>
          </cell>
          <cell r="Q264">
            <v>0</v>
          </cell>
          <cell r="R264">
            <v>0</v>
          </cell>
          <cell r="S264">
            <v>0</v>
          </cell>
          <cell r="T264">
            <v>0</v>
          </cell>
          <cell r="U264">
            <v>0</v>
          </cell>
          <cell r="V264">
            <v>1</v>
          </cell>
          <cell r="W264">
            <v>0</v>
          </cell>
          <cell r="X264">
            <v>1</v>
          </cell>
          <cell r="Y264">
            <v>13</v>
          </cell>
          <cell r="Z264">
            <v>124</v>
          </cell>
          <cell r="AA264">
            <v>0.38</v>
          </cell>
          <cell r="AB264">
            <v>0.36</v>
          </cell>
          <cell r="AC264">
            <v>88</v>
          </cell>
          <cell r="AD264">
            <v>92</v>
          </cell>
          <cell r="AF264">
            <v>78</v>
          </cell>
          <cell r="AG264">
            <v>29.3</v>
          </cell>
          <cell r="AH264">
            <v>31.9</v>
          </cell>
          <cell r="AK264">
            <v>0.99</v>
          </cell>
          <cell r="AL264">
            <v>1.25</v>
          </cell>
          <cell r="AO264">
            <v>14</v>
          </cell>
          <cell r="AP264">
            <v>24</v>
          </cell>
          <cell r="AR264">
            <v>21.4</v>
          </cell>
          <cell r="AS264">
            <v>42.4</v>
          </cell>
          <cell r="AT264">
            <v>29.7</v>
          </cell>
          <cell r="AV264">
            <v>3.8</v>
          </cell>
          <cell r="AW264">
            <v>19</v>
          </cell>
          <cell r="AX264">
            <v>199</v>
          </cell>
          <cell r="AZ264">
            <v>211</v>
          </cell>
          <cell r="BA264">
            <v>29</v>
          </cell>
          <cell r="BB264">
            <v>269</v>
          </cell>
          <cell r="BD264">
            <v>156</v>
          </cell>
          <cell r="BE264">
            <v>97.54</v>
          </cell>
          <cell r="BF264">
            <v>97.54</v>
          </cell>
          <cell r="BH264">
            <v>95.63</v>
          </cell>
          <cell r="BI264">
            <v>61</v>
          </cell>
          <cell r="BJ264">
            <v>61</v>
          </cell>
          <cell r="BL264">
            <v>64</v>
          </cell>
          <cell r="BM264">
            <v>6.3</v>
          </cell>
          <cell r="BN264">
            <v>5</v>
          </cell>
          <cell r="BP264">
            <v>4.7</v>
          </cell>
          <cell r="BQ264">
            <v>3</v>
          </cell>
          <cell r="BR264">
            <v>2</v>
          </cell>
          <cell r="BS264">
            <v>0</v>
          </cell>
          <cell r="BT264">
            <v>0</v>
          </cell>
          <cell r="BU264">
            <v>0</v>
          </cell>
          <cell r="BV264">
            <v>0</v>
          </cell>
          <cell r="BW264">
            <v>2800</v>
          </cell>
          <cell r="BX264">
            <v>500</v>
          </cell>
          <cell r="BY264">
            <v>650</v>
          </cell>
          <cell r="BZ264">
            <v>0.2</v>
          </cell>
          <cell r="CC264">
            <v>2.5499999999999998</v>
          </cell>
          <cell r="CD264">
            <v>2</v>
          </cell>
          <cell r="CE264">
            <v>55</v>
          </cell>
          <cell r="CF264">
            <v>175</v>
          </cell>
          <cell r="CI264">
            <v>1</v>
          </cell>
          <cell r="CJ264">
            <v>0</v>
          </cell>
          <cell r="CK264">
            <v>1</v>
          </cell>
        </row>
        <row r="265">
          <cell r="J265">
            <v>481770</v>
          </cell>
          <cell r="K265">
            <v>2</v>
          </cell>
          <cell r="L265">
            <v>50</v>
          </cell>
          <cell r="M265" t="str">
            <v>1.回盲部腺癌伴肠周淋巴结、肝脏多发转移【IV期，pMMR，CRS 5分，Her-2（+），KRAS突变，NARS、BRAF野生型 】；2.左肺下叶结节，转移？炎性？其它？；3.不全性肠梗阻；4.阑尾切除术后；5.左侧4、5肋骨陈旧性骨折；6.胆囊结石伴胆囊炎；7.左肾上腺结节样增粗，增生？；8.混合痔；9.药物性肝功能异常；10.高胆红素血症。</v>
          </cell>
          <cell r="N265">
            <v>3</v>
          </cell>
          <cell r="O265">
            <v>158</v>
          </cell>
          <cell r="P265">
            <v>60</v>
          </cell>
          <cell r="Q265">
            <v>0</v>
          </cell>
          <cell r="R265">
            <v>0</v>
          </cell>
          <cell r="S265">
            <v>0</v>
          </cell>
          <cell r="T265">
            <v>0</v>
          </cell>
          <cell r="U265">
            <v>0</v>
          </cell>
          <cell r="V265">
            <v>0</v>
          </cell>
          <cell r="W265">
            <v>0</v>
          </cell>
          <cell r="X265">
            <v>0</v>
          </cell>
          <cell r="Y265">
            <v>133</v>
          </cell>
          <cell r="Z265">
            <v>11</v>
          </cell>
          <cell r="AA265">
            <v>0.41</v>
          </cell>
          <cell r="AB265">
            <v>0.34</v>
          </cell>
          <cell r="AC265">
            <v>34</v>
          </cell>
          <cell r="AD265">
            <v>465</v>
          </cell>
          <cell r="AE265">
            <v>339</v>
          </cell>
          <cell r="AF265">
            <v>339</v>
          </cell>
          <cell r="AG265">
            <v>25.5</v>
          </cell>
          <cell r="AH265">
            <v>28.9</v>
          </cell>
          <cell r="AI265">
            <v>3.2</v>
          </cell>
          <cell r="AJ265">
            <v>29.2</v>
          </cell>
          <cell r="AK265">
            <v>0.99</v>
          </cell>
          <cell r="AL265">
            <v>1.8</v>
          </cell>
          <cell r="AM265">
            <v>1.3</v>
          </cell>
          <cell r="AN265">
            <v>0.99</v>
          </cell>
          <cell r="AO265">
            <v>23.7</v>
          </cell>
          <cell r="AP265">
            <v>17.2</v>
          </cell>
          <cell r="AQ265">
            <v>24.8</v>
          </cell>
          <cell r="AR265">
            <v>19.8</v>
          </cell>
          <cell r="AS265">
            <v>35.1</v>
          </cell>
          <cell r="AT265">
            <v>28.6</v>
          </cell>
          <cell r="AU265">
            <v>24.9</v>
          </cell>
          <cell r="AV265">
            <v>29.2</v>
          </cell>
          <cell r="AW265">
            <v>22</v>
          </cell>
          <cell r="AX265">
            <v>94</v>
          </cell>
          <cell r="AY265">
            <v>63</v>
          </cell>
          <cell r="AZ265">
            <v>44</v>
          </cell>
          <cell r="BA265">
            <v>2</v>
          </cell>
          <cell r="BB265">
            <v>13</v>
          </cell>
          <cell r="BC265">
            <v>61</v>
          </cell>
          <cell r="BD265">
            <v>33</v>
          </cell>
          <cell r="BE265">
            <v>1.4</v>
          </cell>
          <cell r="BF265">
            <v>95.9</v>
          </cell>
          <cell r="BG265">
            <v>1.4</v>
          </cell>
          <cell r="BH265">
            <v>12.51</v>
          </cell>
          <cell r="BI265">
            <v>42</v>
          </cell>
          <cell r="BJ265">
            <v>49</v>
          </cell>
          <cell r="BK265">
            <v>42</v>
          </cell>
          <cell r="BL265">
            <v>39</v>
          </cell>
          <cell r="BM265">
            <v>5.6</v>
          </cell>
          <cell r="BN265">
            <v>3.5</v>
          </cell>
          <cell r="BO265">
            <v>2.8</v>
          </cell>
          <cell r="BP265">
            <v>5</v>
          </cell>
          <cell r="BQ265">
            <v>2</v>
          </cell>
          <cell r="BR265">
            <v>3</v>
          </cell>
          <cell r="BS265">
            <v>0</v>
          </cell>
          <cell r="BT265">
            <v>0</v>
          </cell>
          <cell r="BU265">
            <v>0</v>
          </cell>
          <cell r="BV265">
            <v>0</v>
          </cell>
          <cell r="BW265">
            <v>2300</v>
          </cell>
          <cell r="BX265">
            <v>1500</v>
          </cell>
          <cell r="BY265">
            <v>700</v>
          </cell>
          <cell r="BZ265">
            <v>0</v>
          </cell>
          <cell r="CC265">
            <v>5.55</v>
          </cell>
          <cell r="CD265">
            <v>5</v>
          </cell>
          <cell r="CE265">
            <v>55</v>
          </cell>
          <cell r="CF265">
            <v>355</v>
          </cell>
          <cell r="CI265">
            <v>0</v>
          </cell>
          <cell r="CJ265">
            <v>0</v>
          </cell>
          <cell r="CK265">
            <v>0</v>
          </cell>
        </row>
        <row r="266">
          <cell r="J266">
            <v>17554294</v>
          </cell>
          <cell r="K266">
            <v>1</v>
          </cell>
          <cell r="L266">
            <v>43</v>
          </cell>
          <cell r="M266" t="str">
            <v>1.肝恶性肿瘤肝癌术后复发；2.肠粘连术后；3.慢性乙型病毒性肝炎</v>
          </cell>
          <cell r="N266">
            <v>3</v>
          </cell>
          <cell r="O266">
            <v>167</v>
          </cell>
          <cell r="P266">
            <v>57</v>
          </cell>
          <cell r="Q266">
            <v>0</v>
          </cell>
          <cell r="R266">
            <v>0</v>
          </cell>
          <cell r="S266">
            <v>0</v>
          </cell>
          <cell r="T266">
            <v>0</v>
          </cell>
          <cell r="U266">
            <v>0</v>
          </cell>
          <cell r="V266">
            <v>1</v>
          </cell>
          <cell r="W266">
            <v>0</v>
          </cell>
          <cell r="X266">
            <v>0</v>
          </cell>
          <cell r="Y266">
            <v>126</v>
          </cell>
          <cell r="Z266">
            <v>1</v>
          </cell>
          <cell r="AA266">
            <v>0.38</v>
          </cell>
          <cell r="AB266">
            <v>0.3</v>
          </cell>
          <cell r="AC266">
            <v>246</v>
          </cell>
          <cell r="AD266">
            <v>238</v>
          </cell>
          <cell r="AF266">
            <v>167</v>
          </cell>
          <cell r="AG266">
            <v>27.3</v>
          </cell>
          <cell r="AH266">
            <v>29.9</v>
          </cell>
          <cell r="AJ266">
            <v>35.200000000000003</v>
          </cell>
          <cell r="AK266">
            <v>0.97</v>
          </cell>
          <cell r="AL266">
            <v>1.38</v>
          </cell>
          <cell r="AN266">
            <v>1.28</v>
          </cell>
          <cell r="AO266">
            <v>54.9</v>
          </cell>
          <cell r="AP266">
            <v>62.2</v>
          </cell>
          <cell r="AR266">
            <v>79.400000000000006</v>
          </cell>
          <cell r="AS266">
            <v>4.3</v>
          </cell>
          <cell r="AT266">
            <v>3.2</v>
          </cell>
          <cell r="AV266">
            <v>33.4</v>
          </cell>
          <cell r="AW266">
            <v>9</v>
          </cell>
          <cell r="AX266">
            <v>237</v>
          </cell>
          <cell r="AZ266">
            <v>17</v>
          </cell>
          <cell r="BA266">
            <v>62</v>
          </cell>
          <cell r="BB266">
            <v>273</v>
          </cell>
          <cell r="BD266">
            <v>13</v>
          </cell>
          <cell r="BE266">
            <v>14.28</v>
          </cell>
          <cell r="BF266">
            <v>15.66</v>
          </cell>
          <cell r="BH266">
            <v>18.66</v>
          </cell>
          <cell r="BI266">
            <v>51</v>
          </cell>
          <cell r="BJ266">
            <v>49</v>
          </cell>
          <cell r="BL266">
            <v>45</v>
          </cell>
          <cell r="BM266">
            <v>3.9</v>
          </cell>
          <cell r="BN266">
            <v>1.8</v>
          </cell>
          <cell r="BP266">
            <v>3.9</v>
          </cell>
          <cell r="BQ266">
            <v>3</v>
          </cell>
          <cell r="BR266">
            <v>2</v>
          </cell>
          <cell r="BS266">
            <v>0</v>
          </cell>
          <cell r="BT266">
            <v>0</v>
          </cell>
          <cell r="BU266">
            <v>0</v>
          </cell>
          <cell r="BV266">
            <v>0</v>
          </cell>
          <cell r="BW266">
            <v>1800</v>
          </cell>
          <cell r="BX266">
            <v>1500</v>
          </cell>
          <cell r="BY266">
            <v>200</v>
          </cell>
          <cell r="BZ266">
            <v>0</v>
          </cell>
          <cell r="CC266">
            <v>4.4000000000000004</v>
          </cell>
          <cell r="CD266">
            <v>4</v>
          </cell>
          <cell r="CE266">
            <v>40</v>
          </cell>
          <cell r="CF266">
            <v>280</v>
          </cell>
          <cell r="CI266">
            <v>0</v>
          </cell>
          <cell r="CJ266">
            <v>0</v>
          </cell>
          <cell r="CK266">
            <v>0</v>
          </cell>
        </row>
        <row r="267">
          <cell r="J267">
            <v>34214759</v>
          </cell>
          <cell r="K267">
            <v>1</v>
          </cell>
          <cell r="L267">
            <v>49</v>
          </cell>
          <cell r="M267" t="str">
            <v>1.肝脏多发占位：HCC?；2.肝脏占位术后；3.乙型病毒性肝炎（复治）；4.胆囊结石；5.脾占位：性质？。</v>
          </cell>
          <cell r="N267">
            <v>4</v>
          </cell>
          <cell r="O267">
            <v>167</v>
          </cell>
          <cell r="P267">
            <v>70</v>
          </cell>
          <cell r="Q267">
            <v>0</v>
          </cell>
          <cell r="R267">
            <v>0</v>
          </cell>
          <cell r="S267">
            <v>0</v>
          </cell>
          <cell r="T267">
            <v>0</v>
          </cell>
          <cell r="U267">
            <v>0</v>
          </cell>
          <cell r="V267">
            <v>1</v>
          </cell>
          <cell r="W267">
            <v>0</v>
          </cell>
          <cell r="X267">
            <v>0</v>
          </cell>
          <cell r="Y267">
            <v>156</v>
          </cell>
          <cell r="Z267">
            <v>151</v>
          </cell>
          <cell r="AA267">
            <v>0.46</v>
          </cell>
          <cell r="AB267">
            <v>0.45</v>
          </cell>
          <cell r="AC267">
            <v>53</v>
          </cell>
          <cell r="AD267">
            <v>46</v>
          </cell>
          <cell r="AE267">
            <v>4</v>
          </cell>
          <cell r="AF267">
            <v>42</v>
          </cell>
          <cell r="AG267">
            <v>26.9</v>
          </cell>
          <cell r="AH267">
            <v>27.9</v>
          </cell>
          <cell r="AI267">
            <v>27.5</v>
          </cell>
          <cell r="AJ267">
            <v>27.4</v>
          </cell>
          <cell r="AK267">
            <v>1.1000000000000001</v>
          </cell>
          <cell r="AL267">
            <v>1.18</v>
          </cell>
          <cell r="AM267">
            <v>1.23</v>
          </cell>
          <cell r="AN267">
            <v>1.2</v>
          </cell>
          <cell r="AO267">
            <v>9.5</v>
          </cell>
          <cell r="AP267">
            <v>26.2</v>
          </cell>
          <cell r="AQ267">
            <v>23.4</v>
          </cell>
          <cell r="AR267">
            <v>25.2</v>
          </cell>
          <cell r="AS267">
            <v>46.8</v>
          </cell>
          <cell r="AT267">
            <v>33.299999999999997</v>
          </cell>
          <cell r="AU267">
            <v>33.5</v>
          </cell>
          <cell r="AV267">
            <v>31.9</v>
          </cell>
          <cell r="AW267">
            <v>4</v>
          </cell>
          <cell r="AX267">
            <v>2</v>
          </cell>
          <cell r="AY267">
            <v>228</v>
          </cell>
          <cell r="AZ267">
            <v>165</v>
          </cell>
          <cell r="BA267">
            <v>41</v>
          </cell>
          <cell r="BB267">
            <v>259</v>
          </cell>
          <cell r="BC267">
            <v>22</v>
          </cell>
          <cell r="BD267">
            <v>11</v>
          </cell>
          <cell r="BE267">
            <v>7.78</v>
          </cell>
          <cell r="BF267">
            <v>61.39</v>
          </cell>
          <cell r="BG267">
            <v>83.18</v>
          </cell>
          <cell r="BH267">
            <v>78.97</v>
          </cell>
          <cell r="BI267">
            <v>14</v>
          </cell>
          <cell r="BJ267">
            <v>117</v>
          </cell>
          <cell r="BK267">
            <v>91</v>
          </cell>
          <cell r="BL267">
            <v>95</v>
          </cell>
          <cell r="BM267">
            <v>1.5</v>
          </cell>
          <cell r="BN267">
            <v>9.6</v>
          </cell>
          <cell r="BO267">
            <v>6.7</v>
          </cell>
          <cell r="BP267">
            <v>5.5</v>
          </cell>
          <cell r="BQ267">
            <v>4</v>
          </cell>
          <cell r="BR267">
            <v>2</v>
          </cell>
          <cell r="BS267">
            <v>0</v>
          </cell>
          <cell r="BT267">
            <v>3.5</v>
          </cell>
          <cell r="BU267">
            <v>350</v>
          </cell>
          <cell r="BV267">
            <v>0</v>
          </cell>
          <cell r="BW267">
            <v>3300</v>
          </cell>
          <cell r="BX267">
            <v>1500</v>
          </cell>
          <cell r="BY267">
            <v>1000</v>
          </cell>
          <cell r="BZ267">
            <v>0.1</v>
          </cell>
          <cell r="CC267">
            <v>6.15</v>
          </cell>
          <cell r="CD267">
            <v>6</v>
          </cell>
          <cell r="CE267">
            <v>15</v>
          </cell>
          <cell r="CF267">
            <v>375</v>
          </cell>
          <cell r="CI267">
            <v>0</v>
          </cell>
          <cell r="CJ267">
            <v>0</v>
          </cell>
          <cell r="CK267">
            <v>0</v>
          </cell>
        </row>
        <row r="268">
          <cell r="J268">
            <v>34202195</v>
          </cell>
          <cell r="K268">
            <v>2</v>
          </cell>
          <cell r="L268">
            <v>66</v>
          </cell>
          <cell r="M268" t="str">
            <v>1.肝多发占位：多囊肝？囊性包虫病？2、肠粘连</v>
          </cell>
          <cell r="N268" t="str">
            <v>/</v>
          </cell>
          <cell r="O268">
            <v>160</v>
          </cell>
          <cell r="P268">
            <v>56.5</v>
          </cell>
          <cell r="Q268">
            <v>0</v>
          </cell>
          <cell r="R268">
            <v>0</v>
          </cell>
          <cell r="S268">
            <v>0</v>
          </cell>
          <cell r="T268">
            <v>0</v>
          </cell>
          <cell r="U268">
            <v>0</v>
          </cell>
          <cell r="V268">
            <v>0</v>
          </cell>
          <cell r="W268">
            <v>0</v>
          </cell>
          <cell r="X268">
            <v>0</v>
          </cell>
          <cell r="Y268">
            <v>128</v>
          </cell>
          <cell r="Z268">
            <v>11</v>
          </cell>
          <cell r="AA268">
            <v>0.4</v>
          </cell>
          <cell r="AB268">
            <v>0.35</v>
          </cell>
          <cell r="AC268">
            <v>21</v>
          </cell>
          <cell r="AD268">
            <v>17</v>
          </cell>
          <cell r="AF268">
            <v>191</v>
          </cell>
          <cell r="AG268">
            <v>27.9</v>
          </cell>
          <cell r="AH268">
            <v>27.7</v>
          </cell>
          <cell r="AK268">
            <v>1.1100000000000001</v>
          </cell>
          <cell r="AL268">
            <v>1.19</v>
          </cell>
          <cell r="AO268">
            <v>9.8000000000000007</v>
          </cell>
          <cell r="AP268">
            <v>16.3</v>
          </cell>
          <cell r="AR268">
            <v>13.5</v>
          </cell>
          <cell r="AS268">
            <v>44.5</v>
          </cell>
          <cell r="AT268">
            <v>32.5</v>
          </cell>
          <cell r="AV268">
            <v>28.9</v>
          </cell>
          <cell r="AW268">
            <v>12</v>
          </cell>
          <cell r="AX268">
            <v>19</v>
          </cell>
          <cell r="AZ268">
            <v>139</v>
          </cell>
          <cell r="BA268">
            <v>17</v>
          </cell>
          <cell r="BB268">
            <v>195</v>
          </cell>
          <cell r="BD268">
            <v>45</v>
          </cell>
          <cell r="BE268">
            <v>12.89</v>
          </cell>
          <cell r="BF268">
            <v>99.86</v>
          </cell>
          <cell r="BH268">
            <v>15.43</v>
          </cell>
          <cell r="BI268">
            <v>42</v>
          </cell>
          <cell r="BJ268">
            <v>46</v>
          </cell>
          <cell r="BL268">
            <v>39</v>
          </cell>
          <cell r="BM268">
            <v>4.3</v>
          </cell>
          <cell r="BN268">
            <v>6.7</v>
          </cell>
          <cell r="BP268">
            <v>3.3</v>
          </cell>
          <cell r="BQ268">
            <v>2</v>
          </cell>
          <cell r="BR268">
            <v>2</v>
          </cell>
          <cell r="BS268">
            <v>0</v>
          </cell>
          <cell r="BT268">
            <v>0</v>
          </cell>
          <cell r="BU268">
            <v>0</v>
          </cell>
          <cell r="BV268">
            <v>0</v>
          </cell>
          <cell r="BW268">
            <v>4100</v>
          </cell>
          <cell r="BX268">
            <v>1500</v>
          </cell>
          <cell r="BY268">
            <v>400</v>
          </cell>
          <cell r="BZ268">
            <v>0.8</v>
          </cell>
          <cell r="CC268">
            <v>4.33</v>
          </cell>
          <cell r="CD268">
            <v>4</v>
          </cell>
          <cell r="CE268">
            <v>33</v>
          </cell>
          <cell r="CF268">
            <v>273</v>
          </cell>
          <cell r="CI268">
            <v>0</v>
          </cell>
          <cell r="CJ268">
            <v>0</v>
          </cell>
          <cell r="CK268">
            <v>0</v>
          </cell>
        </row>
        <row r="269">
          <cell r="J269">
            <v>17551729</v>
          </cell>
          <cell r="K269">
            <v>1</v>
          </cell>
          <cell r="L269">
            <v>64</v>
          </cell>
          <cell r="M269" t="str">
            <v>1.肝癌术后复发 、2.乙型病毒性肝炎（复治） 、3.左肾囊肿 、4.糖尿病</v>
          </cell>
          <cell r="N269">
            <v>3</v>
          </cell>
          <cell r="O269">
            <v>162</v>
          </cell>
          <cell r="P269">
            <v>61</v>
          </cell>
          <cell r="Q269">
            <v>0</v>
          </cell>
          <cell r="R269">
            <v>1</v>
          </cell>
          <cell r="S269">
            <v>0</v>
          </cell>
          <cell r="T269">
            <v>0</v>
          </cell>
          <cell r="U269">
            <v>0</v>
          </cell>
          <cell r="V269">
            <v>1</v>
          </cell>
          <cell r="W269">
            <v>0</v>
          </cell>
          <cell r="X269">
            <v>0</v>
          </cell>
          <cell r="Y269">
            <v>144</v>
          </cell>
          <cell r="Z269">
            <v>134</v>
          </cell>
          <cell r="AA269">
            <v>0.44</v>
          </cell>
          <cell r="AB269">
            <v>0.42</v>
          </cell>
          <cell r="AC269">
            <v>91</v>
          </cell>
          <cell r="AD269">
            <v>8</v>
          </cell>
          <cell r="AF269">
            <v>85</v>
          </cell>
          <cell r="AG269">
            <v>27.6</v>
          </cell>
          <cell r="AH269">
            <v>29.4</v>
          </cell>
          <cell r="AJ269">
            <v>29.6</v>
          </cell>
          <cell r="AK269">
            <v>0.88</v>
          </cell>
          <cell r="AL269">
            <v>1.8</v>
          </cell>
          <cell r="AN269">
            <v>0.98</v>
          </cell>
          <cell r="AO269">
            <v>1</v>
          </cell>
          <cell r="AP269">
            <v>2.4</v>
          </cell>
          <cell r="AR269">
            <v>18.899999999999999</v>
          </cell>
          <cell r="AS269">
            <v>46.5</v>
          </cell>
          <cell r="AT269">
            <v>34.1</v>
          </cell>
          <cell r="AV269">
            <v>36.200000000000003</v>
          </cell>
          <cell r="AW269">
            <v>24</v>
          </cell>
          <cell r="AX269">
            <v>21</v>
          </cell>
          <cell r="AZ269">
            <v>11</v>
          </cell>
          <cell r="BA269">
            <v>21</v>
          </cell>
          <cell r="BB269">
            <v>129</v>
          </cell>
          <cell r="BD269">
            <v>33</v>
          </cell>
          <cell r="BE269">
            <v>77</v>
          </cell>
          <cell r="BF269">
            <v>93.84</v>
          </cell>
          <cell r="BH269">
            <v>9.84</v>
          </cell>
          <cell r="BI269">
            <v>91</v>
          </cell>
          <cell r="BJ269">
            <v>73</v>
          </cell>
          <cell r="BL269">
            <v>79</v>
          </cell>
          <cell r="BM269">
            <v>5.4</v>
          </cell>
          <cell r="BN269">
            <v>2.8</v>
          </cell>
          <cell r="BP269">
            <v>4.7</v>
          </cell>
          <cell r="BR269">
            <v>2</v>
          </cell>
          <cell r="BS269">
            <v>0</v>
          </cell>
          <cell r="BT269">
            <v>0</v>
          </cell>
          <cell r="BU269">
            <v>0</v>
          </cell>
          <cell r="BV269">
            <v>0</v>
          </cell>
          <cell r="BW269">
            <v>2600</v>
          </cell>
          <cell r="BX269">
            <v>500</v>
          </cell>
          <cell r="BY269">
            <v>450</v>
          </cell>
          <cell r="BZ269">
            <v>0.1</v>
          </cell>
          <cell r="CC269">
            <v>2.2200000000000002</v>
          </cell>
          <cell r="CD269">
            <v>2</v>
          </cell>
          <cell r="CE269">
            <v>22</v>
          </cell>
          <cell r="CF269">
            <v>142</v>
          </cell>
          <cell r="CI269">
            <v>0</v>
          </cell>
          <cell r="CJ269">
            <v>0</v>
          </cell>
          <cell r="CK269">
            <v>0</v>
          </cell>
        </row>
        <row r="270">
          <cell r="J270">
            <v>34303404</v>
          </cell>
          <cell r="K270">
            <v>1</v>
          </cell>
          <cell r="L270">
            <v>51</v>
          </cell>
          <cell r="M270" t="str">
            <v>1.肝细胞癌术后；2.肺结节；3.慢性乙型病毒性肝炎。,</v>
          </cell>
          <cell r="N270" t="str">
            <v>/</v>
          </cell>
          <cell r="O270">
            <v>158</v>
          </cell>
          <cell r="P270">
            <v>59.5</v>
          </cell>
          <cell r="Q270">
            <v>0</v>
          </cell>
          <cell r="R270">
            <v>0</v>
          </cell>
          <cell r="S270">
            <v>0</v>
          </cell>
          <cell r="T270">
            <v>0</v>
          </cell>
          <cell r="U270">
            <v>0</v>
          </cell>
          <cell r="V270">
            <v>1</v>
          </cell>
          <cell r="W270">
            <v>0</v>
          </cell>
          <cell r="X270">
            <v>0</v>
          </cell>
          <cell r="Y270">
            <v>138</v>
          </cell>
          <cell r="Z270">
            <v>118</v>
          </cell>
          <cell r="AA270">
            <v>0.42</v>
          </cell>
          <cell r="AB270">
            <v>0.36</v>
          </cell>
          <cell r="AC270">
            <v>239</v>
          </cell>
          <cell r="AD270">
            <v>187</v>
          </cell>
          <cell r="AG270">
            <v>24.8</v>
          </cell>
          <cell r="AH270">
            <v>25.9</v>
          </cell>
          <cell r="AK270">
            <v>1.5</v>
          </cell>
          <cell r="AL270">
            <v>1.1399999999999999</v>
          </cell>
          <cell r="AO270">
            <v>9.6</v>
          </cell>
          <cell r="AP270">
            <v>28.7</v>
          </cell>
          <cell r="AS270">
            <v>48.4</v>
          </cell>
          <cell r="AT270">
            <v>32.1</v>
          </cell>
          <cell r="AW270">
            <v>94</v>
          </cell>
          <cell r="AX270">
            <v>331</v>
          </cell>
          <cell r="BA270">
            <v>74</v>
          </cell>
          <cell r="BB270">
            <v>319</v>
          </cell>
          <cell r="BE270">
            <v>13.83</v>
          </cell>
          <cell r="BF270">
            <v>18.16</v>
          </cell>
          <cell r="BI270">
            <v>6</v>
          </cell>
          <cell r="BJ270">
            <v>53</v>
          </cell>
          <cell r="BM270">
            <v>4.5</v>
          </cell>
          <cell r="BN270">
            <v>2</v>
          </cell>
          <cell r="BQ270">
            <v>2</v>
          </cell>
          <cell r="BR270">
            <v>2</v>
          </cell>
          <cell r="BS270">
            <v>0</v>
          </cell>
          <cell r="BT270">
            <v>0</v>
          </cell>
          <cell r="BU270">
            <v>0</v>
          </cell>
          <cell r="BV270">
            <v>0</v>
          </cell>
          <cell r="BW270">
            <v>1500</v>
          </cell>
          <cell r="BX270">
            <v>1000</v>
          </cell>
          <cell r="BY270">
            <v>500</v>
          </cell>
          <cell r="BZ270">
            <v>0</v>
          </cell>
          <cell r="CC270">
            <v>3.5</v>
          </cell>
          <cell r="CD270">
            <v>3</v>
          </cell>
          <cell r="CE270">
            <v>50</v>
          </cell>
          <cell r="CF270">
            <v>230</v>
          </cell>
          <cell r="CI270">
            <v>0</v>
          </cell>
          <cell r="CJ270">
            <v>0</v>
          </cell>
          <cell r="CK270">
            <v>0</v>
          </cell>
        </row>
        <row r="271">
          <cell r="J271">
            <v>14018899</v>
          </cell>
          <cell r="K271">
            <v>1</v>
          </cell>
          <cell r="L271">
            <v>54</v>
          </cell>
          <cell r="M271" t="str">
            <v>1.肝多发占位：HCC？（CNLC分期：IIa期） 、2.肝硬化 、3.门脉高压 、4.脾大 、5.肺部感染 、6.会阴部带状疱疹 、7.左肾囊肿 、8.乙型病毒性肝（复治） 、9.肺气肿 、10.2型糖尿病</v>
          </cell>
          <cell r="N271">
            <v>1.8</v>
          </cell>
          <cell r="O271">
            <v>164</v>
          </cell>
          <cell r="P271">
            <v>72</v>
          </cell>
          <cell r="Q271">
            <v>0</v>
          </cell>
          <cell r="R271">
            <v>1</v>
          </cell>
          <cell r="S271">
            <v>0</v>
          </cell>
          <cell r="T271">
            <v>0</v>
          </cell>
          <cell r="U271">
            <v>0</v>
          </cell>
          <cell r="V271">
            <v>1</v>
          </cell>
          <cell r="W271">
            <v>0</v>
          </cell>
          <cell r="X271">
            <v>1</v>
          </cell>
          <cell r="Y271">
            <v>111</v>
          </cell>
          <cell r="Z271">
            <v>98</v>
          </cell>
          <cell r="AA271">
            <v>0.33</v>
          </cell>
          <cell r="AB271">
            <v>0.28999999999999998</v>
          </cell>
          <cell r="AC271">
            <v>79</v>
          </cell>
          <cell r="AD271">
            <v>8</v>
          </cell>
          <cell r="AG271">
            <v>19.5</v>
          </cell>
          <cell r="AH271">
            <v>26.4</v>
          </cell>
          <cell r="AK271">
            <v>0.9</v>
          </cell>
          <cell r="AL271">
            <v>1.1000000000000001</v>
          </cell>
          <cell r="AO271">
            <v>23.4</v>
          </cell>
          <cell r="AP271">
            <v>38.9</v>
          </cell>
          <cell r="AS271">
            <v>42.8</v>
          </cell>
          <cell r="AT271">
            <v>32</v>
          </cell>
          <cell r="AW271">
            <v>54</v>
          </cell>
          <cell r="AX271">
            <v>193</v>
          </cell>
          <cell r="BA271">
            <v>55</v>
          </cell>
          <cell r="BB271">
            <v>198</v>
          </cell>
          <cell r="BE271">
            <v>89.46</v>
          </cell>
          <cell r="BF271">
            <v>93.85</v>
          </cell>
          <cell r="BI271">
            <v>59</v>
          </cell>
          <cell r="BJ271">
            <v>51</v>
          </cell>
          <cell r="BM271">
            <v>5.8</v>
          </cell>
          <cell r="BN271">
            <v>6</v>
          </cell>
          <cell r="BQ271">
            <v>3</v>
          </cell>
          <cell r="BR271">
            <v>2</v>
          </cell>
          <cell r="BS271">
            <v>0</v>
          </cell>
          <cell r="BT271">
            <v>0</v>
          </cell>
          <cell r="BU271">
            <v>0</v>
          </cell>
          <cell r="BV271">
            <v>0</v>
          </cell>
          <cell r="BW271">
            <v>1900</v>
          </cell>
          <cell r="BX271">
            <v>500</v>
          </cell>
          <cell r="BY271">
            <v>400</v>
          </cell>
          <cell r="BZ271">
            <v>1.2</v>
          </cell>
          <cell r="CC271">
            <v>3.1</v>
          </cell>
          <cell r="CD271">
            <v>3</v>
          </cell>
          <cell r="CE271">
            <v>10</v>
          </cell>
          <cell r="CF271">
            <v>190</v>
          </cell>
          <cell r="CI271">
            <v>0</v>
          </cell>
          <cell r="CJ271">
            <v>0</v>
          </cell>
          <cell r="CK271">
            <v>0</v>
          </cell>
        </row>
        <row r="272">
          <cell r="J272">
            <v>33807973</v>
          </cell>
          <cell r="K272">
            <v>2</v>
          </cell>
          <cell r="L272">
            <v>32</v>
          </cell>
          <cell r="M272" t="str">
            <v>1.乙状结肠癌伴肝、腹膜转移(cT4aN+M1c,IVc期)、2.恶性肿瘤化疗、3.化疗后骨髓抑制</v>
          </cell>
          <cell r="N272" t="str">
            <v>/</v>
          </cell>
          <cell r="O272">
            <v>155</v>
          </cell>
          <cell r="P272">
            <v>43</v>
          </cell>
          <cell r="Q272">
            <v>0</v>
          </cell>
          <cell r="R272">
            <v>0</v>
          </cell>
          <cell r="S272">
            <v>0</v>
          </cell>
          <cell r="T272">
            <v>0</v>
          </cell>
          <cell r="U272">
            <v>0</v>
          </cell>
          <cell r="V272">
            <v>1</v>
          </cell>
          <cell r="W272">
            <v>0</v>
          </cell>
          <cell r="X272">
            <v>0</v>
          </cell>
          <cell r="Y272">
            <v>116</v>
          </cell>
          <cell r="Z272">
            <v>88</v>
          </cell>
          <cell r="AA272">
            <v>0.4</v>
          </cell>
          <cell r="AB272">
            <v>0.28999999999999998</v>
          </cell>
          <cell r="AC272">
            <v>184</v>
          </cell>
          <cell r="AD272">
            <v>118</v>
          </cell>
          <cell r="AG272">
            <v>23.9</v>
          </cell>
          <cell r="AK272">
            <v>0.92</v>
          </cell>
          <cell r="AO272">
            <v>11.8</v>
          </cell>
          <cell r="AP272">
            <v>17.7</v>
          </cell>
          <cell r="AS272">
            <v>39.5</v>
          </cell>
          <cell r="AT272">
            <v>33.799999999999997</v>
          </cell>
          <cell r="AW272">
            <v>23</v>
          </cell>
          <cell r="AX272">
            <v>431</v>
          </cell>
          <cell r="BA272">
            <v>17</v>
          </cell>
          <cell r="BB272">
            <v>429</v>
          </cell>
          <cell r="BE272">
            <v>82.99</v>
          </cell>
          <cell r="BF272">
            <v>92.6</v>
          </cell>
          <cell r="BI272">
            <v>73</v>
          </cell>
          <cell r="BJ272">
            <v>67</v>
          </cell>
          <cell r="BM272">
            <v>3.8</v>
          </cell>
          <cell r="BN272">
            <v>2.6</v>
          </cell>
          <cell r="BQ272">
            <v>2</v>
          </cell>
          <cell r="BR272">
            <v>2</v>
          </cell>
          <cell r="BS272">
            <v>0</v>
          </cell>
          <cell r="BT272">
            <v>0</v>
          </cell>
          <cell r="BU272">
            <v>0</v>
          </cell>
          <cell r="BV272">
            <v>0</v>
          </cell>
          <cell r="BW272">
            <v>900</v>
          </cell>
          <cell r="BX272">
            <v>0</v>
          </cell>
          <cell r="BY272">
            <v>200</v>
          </cell>
          <cell r="BZ272">
            <v>0</v>
          </cell>
          <cell r="CC272">
            <v>4.2</v>
          </cell>
          <cell r="CD272">
            <v>4</v>
          </cell>
          <cell r="CE272">
            <v>2</v>
          </cell>
          <cell r="CF272">
            <v>242</v>
          </cell>
          <cell r="CI272">
            <v>0</v>
          </cell>
          <cell r="CJ272">
            <v>0</v>
          </cell>
          <cell r="CK272">
            <v>0</v>
          </cell>
        </row>
        <row r="273">
          <cell r="J273">
            <v>999886</v>
          </cell>
          <cell r="K273">
            <v>2</v>
          </cell>
          <cell r="L273">
            <v>48</v>
          </cell>
          <cell r="M273" t="str">
            <v>1.恶性肿瘤维持性化学治疗；2.升结肠癌伴肝转移栓塞化疗术后肝转移切除术后（cT3N2M1a IV期  MMR未回）。</v>
          </cell>
          <cell r="N273">
            <v>4</v>
          </cell>
          <cell r="O273">
            <v>152</v>
          </cell>
          <cell r="P273">
            <v>50.5</v>
          </cell>
          <cell r="Q273">
            <v>0</v>
          </cell>
          <cell r="R273">
            <v>0</v>
          </cell>
          <cell r="S273">
            <v>0</v>
          </cell>
          <cell r="T273">
            <v>0</v>
          </cell>
          <cell r="U273">
            <v>0</v>
          </cell>
          <cell r="V273">
            <v>0</v>
          </cell>
          <cell r="W273">
            <v>0</v>
          </cell>
          <cell r="X273">
            <v>0</v>
          </cell>
          <cell r="Y273">
            <v>114</v>
          </cell>
          <cell r="Z273">
            <v>17</v>
          </cell>
          <cell r="AA273">
            <v>0.39</v>
          </cell>
          <cell r="AB273">
            <v>0.32</v>
          </cell>
          <cell r="AC273">
            <v>275</v>
          </cell>
          <cell r="AD273">
            <v>23</v>
          </cell>
          <cell r="AE273">
            <v>162</v>
          </cell>
          <cell r="AF273">
            <v>96</v>
          </cell>
          <cell r="AG273">
            <v>33.1</v>
          </cell>
          <cell r="AH273">
            <v>32.9</v>
          </cell>
          <cell r="AI273">
            <v>31.8</v>
          </cell>
          <cell r="AJ273">
            <v>36.200000000000003</v>
          </cell>
          <cell r="AK273">
            <v>1.1299999999999999</v>
          </cell>
          <cell r="AL273">
            <v>1.57</v>
          </cell>
          <cell r="AM273">
            <v>1.54</v>
          </cell>
          <cell r="AN273">
            <v>1.58</v>
          </cell>
          <cell r="AO273">
            <v>1.8</v>
          </cell>
          <cell r="AP273">
            <v>47.7</v>
          </cell>
          <cell r="AQ273">
            <v>43.2</v>
          </cell>
          <cell r="AR273">
            <v>25.2</v>
          </cell>
          <cell r="AS273">
            <v>38.299999999999997</v>
          </cell>
          <cell r="AT273">
            <v>19.3</v>
          </cell>
          <cell r="AU273">
            <v>28</v>
          </cell>
          <cell r="AV273">
            <v>32.5</v>
          </cell>
          <cell r="AW273">
            <v>29</v>
          </cell>
          <cell r="AX273">
            <v>667</v>
          </cell>
          <cell r="AY273">
            <v>794</v>
          </cell>
          <cell r="AZ273">
            <v>336</v>
          </cell>
          <cell r="BA273">
            <v>49</v>
          </cell>
          <cell r="BB273">
            <v>19</v>
          </cell>
          <cell r="BC273">
            <v>986</v>
          </cell>
          <cell r="BD273">
            <v>164</v>
          </cell>
          <cell r="BE273">
            <v>1.3</v>
          </cell>
          <cell r="BF273">
            <v>13.18</v>
          </cell>
          <cell r="BG273">
            <v>19.93</v>
          </cell>
          <cell r="BH273">
            <v>129.86000000000001</v>
          </cell>
          <cell r="BI273">
            <v>6</v>
          </cell>
          <cell r="BJ273">
            <v>56</v>
          </cell>
          <cell r="BK273">
            <v>48</v>
          </cell>
          <cell r="BL273">
            <v>32</v>
          </cell>
          <cell r="BM273">
            <v>4</v>
          </cell>
          <cell r="BN273">
            <v>4.5999999999999996</v>
          </cell>
          <cell r="BO273">
            <v>3.4</v>
          </cell>
          <cell r="BP273">
            <v>2.6</v>
          </cell>
          <cell r="BQ273">
            <v>3</v>
          </cell>
          <cell r="BR273">
            <v>2</v>
          </cell>
          <cell r="BS273">
            <v>0</v>
          </cell>
          <cell r="BT273">
            <v>0</v>
          </cell>
          <cell r="BU273">
            <v>0</v>
          </cell>
          <cell r="BV273">
            <v>0</v>
          </cell>
          <cell r="BW273">
            <v>3100</v>
          </cell>
          <cell r="BX273">
            <v>1500</v>
          </cell>
          <cell r="BY273">
            <v>700</v>
          </cell>
          <cell r="BZ273">
            <v>0</v>
          </cell>
          <cell r="CC273">
            <v>5.54</v>
          </cell>
          <cell r="CD273">
            <v>5</v>
          </cell>
          <cell r="CE273">
            <v>54</v>
          </cell>
          <cell r="CF273">
            <v>354</v>
          </cell>
          <cell r="CI273">
            <v>0</v>
          </cell>
          <cell r="CJ273">
            <v>0</v>
          </cell>
          <cell r="CK273">
            <v>0</v>
          </cell>
        </row>
        <row r="274">
          <cell r="J274">
            <v>34432247</v>
          </cell>
          <cell r="K274">
            <v>1</v>
          </cell>
          <cell r="L274">
            <v>64</v>
          </cell>
          <cell r="M274" t="str">
            <v>1.肝占位性病变：HCC？其他？ 2.肝多发小囊肿 、3.肾多发小囊肿</v>
          </cell>
          <cell r="N274">
            <v>4</v>
          </cell>
          <cell r="O274">
            <v>164</v>
          </cell>
          <cell r="P274">
            <v>62.5</v>
          </cell>
          <cell r="Q274">
            <v>0</v>
          </cell>
          <cell r="R274">
            <v>0</v>
          </cell>
          <cell r="S274">
            <v>0</v>
          </cell>
          <cell r="T274">
            <v>0</v>
          </cell>
          <cell r="U274">
            <v>0</v>
          </cell>
          <cell r="V274">
            <v>0</v>
          </cell>
          <cell r="W274">
            <v>0</v>
          </cell>
          <cell r="X274">
            <v>0</v>
          </cell>
          <cell r="Y274">
            <v>165</v>
          </cell>
          <cell r="Z274">
            <v>155</v>
          </cell>
          <cell r="AA274">
            <v>0.52</v>
          </cell>
          <cell r="AB274">
            <v>0.47</v>
          </cell>
          <cell r="AC274">
            <v>271</v>
          </cell>
          <cell r="AD274">
            <v>262</v>
          </cell>
          <cell r="AG274">
            <v>29.2</v>
          </cell>
          <cell r="AH274">
            <v>32.200000000000003</v>
          </cell>
          <cell r="AK274">
            <v>0.96</v>
          </cell>
          <cell r="AL274">
            <v>1.3</v>
          </cell>
          <cell r="AO274">
            <v>9.8000000000000007</v>
          </cell>
          <cell r="AP274">
            <v>18.8</v>
          </cell>
          <cell r="AS274">
            <v>43</v>
          </cell>
          <cell r="AT274">
            <v>38</v>
          </cell>
          <cell r="AW274">
            <v>31</v>
          </cell>
          <cell r="AX274">
            <v>138</v>
          </cell>
          <cell r="BA274">
            <v>25</v>
          </cell>
          <cell r="BB274">
            <v>119</v>
          </cell>
          <cell r="BE274">
            <v>9.33</v>
          </cell>
          <cell r="BF274">
            <v>11.69</v>
          </cell>
          <cell r="BI274">
            <v>86</v>
          </cell>
          <cell r="BJ274">
            <v>61</v>
          </cell>
          <cell r="BM274">
            <v>5</v>
          </cell>
          <cell r="BN274">
            <v>4</v>
          </cell>
          <cell r="BQ274">
            <v>3</v>
          </cell>
          <cell r="BR274">
            <v>2</v>
          </cell>
          <cell r="BS274">
            <v>0</v>
          </cell>
          <cell r="BT274">
            <v>0</v>
          </cell>
          <cell r="BU274">
            <v>0</v>
          </cell>
          <cell r="BV274">
            <v>0</v>
          </cell>
          <cell r="BW274">
            <v>1800</v>
          </cell>
          <cell r="BX274">
            <v>500</v>
          </cell>
          <cell r="BY274">
            <v>35</v>
          </cell>
          <cell r="BZ274">
            <v>0</v>
          </cell>
          <cell r="CC274">
            <v>2.25</v>
          </cell>
          <cell r="CD274">
            <v>2</v>
          </cell>
          <cell r="CE274">
            <v>25</v>
          </cell>
          <cell r="CF274">
            <v>145</v>
          </cell>
          <cell r="CI274">
            <v>0</v>
          </cell>
          <cell r="CJ274">
            <v>0</v>
          </cell>
          <cell r="CK274">
            <v>0</v>
          </cell>
        </row>
        <row r="275">
          <cell r="J275">
            <v>34419767</v>
          </cell>
          <cell r="K275">
            <v>1</v>
          </cell>
          <cell r="L275">
            <v>56</v>
          </cell>
          <cell r="M275" t="str">
            <v>1、肝细胞癌术后复发；2、肝硬化；3、肝囊肿；4、脂肪肝</v>
          </cell>
          <cell r="N275">
            <v>7</v>
          </cell>
          <cell r="O275">
            <v>169</v>
          </cell>
          <cell r="P275">
            <v>70</v>
          </cell>
          <cell r="Q275">
            <v>0</v>
          </cell>
          <cell r="R275">
            <v>0</v>
          </cell>
          <cell r="S275">
            <v>0</v>
          </cell>
          <cell r="T275">
            <v>0</v>
          </cell>
          <cell r="U275">
            <v>0</v>
          </cell>
          <cell r="V275">
            <v>0</v>
          </cell>
          <cell r="W275">
            <v>0</v>
          </cell>
          <cell r="X275">
            <v>1</v>
          </cell>
          <cell r="Y275">
            <v>135</v>
          </cell>
          <cell r="Z275">
            <v>125</v>
          </cell>
          <cell r="AA275">
            <v>0.42</v>
          </cell>
          <cell r="AB275">
            <v>0.38</v>
          </cell>
          <cell r="AC275">
            <v>74</v>
          </cell>
          <cell r="AD275">
            <v>7</v>
          </cell>
          <cell r="AE275">
            <v>56</v>
          </cell>
          <cell r="AF275">
            <v>46</v>
          </cell>
          <cell r="AG275">
            <v>28.5</v>
          </cell>
          <cell r="AH275">
            <v>29.5</v>
          </cell>
          <cell r="AI275">
            <v>3.7</v>
          </cell>
          <cell r="AJ275">
            <v>32</v>
          </cell>
          <cell r="AK275">
            <v>1.1399999999999999</v>
          </cell>
          <cell r="AL275">
            <v>1.24</v>
          </cell>
          <cell r="AM275">
            <v>1.2</v>
          </cell>
          <cell r="AN275">
            <v>1.21</v>
          </cell>
          <cell r="AO275">
            <v>13</v>
          </cell>
          <cell r="AP275">
            <v>18.2</v>
          </cell>
          <cell r="AQ275">
            <v>17.8</v>
          </cell>
          <cell r="AR275">
            <v>25.8</v>
          </cell>
          <cell r="AS275">
            <v>38.9</v>
          </cell>
          <cell r="AT275">
            <v>35.5</v>
          </cell>
          <cell r="AU275">
            <v>32.5</v>
          </cell>
          <cell r="AV275">
            <v>33.6</v>
          </cell>
          <cell r="AW275">
            <v>65</v>
          </cell>
          <cell r="AX275">
            <v>66</v>
          </cell>
          <cell r="AY275">
            <v>632</v>
          </cell>
          <cell r="AZ275">
            <v>399</v>
          </cell>
          <cell r="BA275">
            <v>42</v>
          </cell>
          <cell r="BB275">
            <v>48</v>
          </cell>
          <cell r="BC275">
            <v>225</v>
          </cell>
          <cell r="BD275">
            <v>16</v>
          </cell>
          <cell r="BE275">
            <v>11.16</v>
          </cell>
          <cell r="BF275">
            <v>16.100000000000001</v>
          </cell>
          <cell r="BG275">
            <v>12.49</v>
          </cell>
          <cell r="BH275">
            <v>16.100000000000001</v>
          </cell>
          <cell r="BI275">
            <v>64</v>
          </cell>
          <cell r="BJ275">
            <v>57</v>
          </cell>
          <cell r="BK275">
            <v>62</v>
          </cell>
          <cell r="BL275">
            <v>57</v>
          </cell>
          <cell r="BM275">
            <v>3.4</v>
          </cell>
          <cell r="BN275">
            <v>3.3</v>
          </cell>
          <cell r="BO275">
            <v>4.0999999999999996</v>
          </cell>
          <cell r="BP275">
            <v>2.6</v>
          </cell>
          <cell r="BQ275">
            <v>2</v>
          </cell>
          <cell r="BR275">
            <v>2</v>
          </cell>
          <cell r="BS275">
            <v>0</v>
          </cell>
          <cell r="BT275">
            <v>0</v>
          </cell>
          <cell r="BU275">
            <v>0</v>
          </cell>
          <cell r="BV275">
            <v>0</v>
          </cell>
          <cell r="BW275">
            <v>1300</v>
          </cell>
          <cell r="BX275">
            <v>500</v>
          </cell>
          <cell r="BY275">
            <v>200</v>
          </cell>
          <cell r="BZ275">
            <v>1.2</v>
          </cell>
          <cell r="CC275">
            <v>2.56</v>
          </cell>
          <cell r="CD275">
            <v>2</v>
          </cell>
          <cell r="CE275">
            <v>56</v>
          </cell>
          <cell r="CF275">
            <v>176</v>
          </cell>
          <cell r="CI275">
            <v>0</v>
          </cell>
          <cell r="CJ275">
            <v>0</v>
          </cell>
          <cell r="CK275">
            <v>0</v>
          </cell>
        </row>
        <row r="276">
          <cell r="J276">
            <v>18665716</v>
          </cell>
          <cell r="K276">
            <v>1</v>
          </cell>
          <cell r="L276">
            <v>41</v>
          </cell>
          <cell r="M276" t="str">
            <v>1.肝包虫病；2.右肺包虫？；3.乙型病毒性肝炎（复治）；4.肝包虫切除术后；5.胆囊切除术。,</v>
          </cell>
          <cell r="N276">
            <v>5</v>
          </cell>
          <cell r="O276">
            <v>182</v>
          </cell>
          <cell r="P276">
            <v>74</v>
          </cell>
          <cell r="Q276">
            <v>0</v>
          </cell>
          <cell r="R276">
            <v>0</v>
          </cell>
          <cell r="S276">
            <v>0</v>
          </cell>
          <cell r="T276">
            <v>0</v>
          </cell>
          <cell r="U276">
            <v>0</v>
          </cell>
          <cell r="V276">
            <v>1</v>
          </cell>
          <cell r="W276">
            <v>0</v>
          </cell>
          <cell r="X276">
            <v>0</v>
          </cell>
          <cell r="Y276">
            <v>113</v>
          </cell>
          <cell r="Z276">
            <v>91</v>
          </cell>
          <cell r="AA276">
            <v>0.34</v>
          </cell>
          <cell r="AB276">
            <v>0.26</v>
          </cell>
          <cell r="AC276">
            <v>166</v>
          </cell>
          <cell r="AD276">
            <v>156</v>
          </cell>
          <cell r="AE276">
            <v>131</v>
          </cell>
          <cell r="AG276">
            <v>3.7</v>
          </cell>
          <cell r="AH276">
            <v>32.9</v>
          </cell>
          <cell r="AI276">
            <v>37.9</v>
          </cell>
          <cell r="AK276">
            <v>1.2</v>
          </cell>
          <cell r="AL276">
            <v>1.49</v>
          </cell>
          <cell r="AM276">
            <v>1.58</v>
          </cell>
          <cell r="AO276">
            <v>18.399999999999999</v>
          </cell>
          <cell r="AP276">
            <v>27.2</v>
          </cell>
          <cell r="AQ276">
            <v>29.1</v>
          </cell>
          <cell r="AS276">
            <v>38.9</v>
          </cell>
          <cell r="AT276">
            <v>24.7</v>
          </cell>
          <cell r="AU276">
            <v>3.8</v>
          </cell>
          <cell r="AW276">
            <v>19</v>
          </cell>
          <cell r="AX276">
            <v>734</v>
          </cell>
          <cell r="AY276">
            <v>549</v>
          </cell>
          <cell r="BA276">
            <v>3</v>
          </cell>
          <cell r="BB276">
            <v>15</v>
          </cell>
          <cell r="BC276">
            <v>331</v>
          </cell>
          <cell r="BE276">
            <v>92.3</v>
          </cell>
          <cell r="BF276">
            <v>94.92</v>
          </cell>
          <cell r="BG276">
            <v>91.8</v>
          </cell>
          <cell r="BI276">
            <v>76</v>
          </cell>
          <cell r="BJ276">
            <v>71</v>
          </cell>
          <cell r="BK276">
            <v>77</v>
          </cell>
          <cell r="BM276">
            <v>4.2</v>
          </cell>
          <cell r="BN276">
            <v>4.5</v>
          </cell>
          <cell r="BO276">
            <v>4.0999999999999996</v>
          </cell>
          <cell r="BQ276">
            <v>2</v>
          </cell>
          <cell r="BR276">
            <v>2</v>
          </cell>
          <cell r="BS276">
            <v>0</v>
          </cell>
          <cell r="BT276">
            <v>0</v>
          </cell>
          <cell r="BU276">
            <v>0</v>
          </cell>
          <cell r="BV276">
            <v>0</v>
          </cell>
          <cell r="BW276">
            <v>3200</v>
          </cell>
          <cell r="BX276">
            <v>1500</v>
          </cell>
          <cell r="BY276">
            <v>600</v>
          </cell>
          <cell r="BZ276">
            <v>0</v>
          </cell>
          <cell r="CC276">
            <v>4.42</v>
          </cell>
          <cell r="CD276">
            <v>4</v>
          </cell>
          <cell r="CE276">
            <v>42</v>
          </cell>
          <cell r="CF276">
            <v>282</v>
          </cell>
          <cell r="CI276">
            <v>0</v>
          </cell>
          <cell r="CJ276">
            <v>0</v>
          </cell>
          <cell r="CK276">
            <v>1</v>
          </cell>
        </row>
        <row r="277">
          <cell r="J277">
            <v>19288044</v>
          </cell>
          <cell r="K277">
            <v>1</v>
          </cell>
          <cell r="L277">
            <v>39</v>
          </cell>
          <cell r="M277" t="str">
            <v>胆总管囊肿  肝功能异常                                      ,先天性胆总管囊肿</v>
          </cell>
          <cell r="N277" t="str">
            <v>/</v>
          </cell>
          <cell r="O277">
            <v>168</v>
          </cell>
          <cell r="P277">
            <v>60</v>
          </cell>
          <cell r="Q277">
            <v>0</v>
          </cell>
          <cell r="R277">
            <v>0</v>
          </cell>
          <cell r="S277">
            <v>0</v>
          </cell>
          <cell r="T277">
            <v>0</v>
          </cell>
          <cell r="U277">
            <v>0</v>
          </cell>
          <cell r="V277">
            <v>0</v>
          </cell>
          <cell r="W277">
            <v>0</v>
          </cell>
          <cell r="X277">
            <v>0</v>
          </cell>
          <cell r="Y277">
            <v>117</v>
          </cell>
          <cell r="Z277">
            <v>82</v>
          </cell>
          <cell r="AA277">
            <v>0.36</v>
          </cell>
          <cell r="AB277">
            <v>0.26</v>
          </cell>
          <cell r="AC277">
            <v>516</v>
          </cell>
          <cell r="AD277">
            <v>179</v>
          </cell>
          <cell r="AF277">
            <v>16</v>
          </cell>
          <cell r="AG277">
            <v>25.4</v>
          </cell>
          <cell r="AH277">
            <v>26.4</v>
          </cell>
          <cell r="AK277">
            <v>0.93</v>
          </cell>
          <cell r="AL277">
            <v>1.1399999999999999</v>
          </cell>
          <cell r="AO277">
            <v>23.6</v>
          </cell>
          <cell r="AP277">
            <v>15.2</v>
          </cell>
          <cell r="AR277">
            <v>22.9</v>
          </cell>
          <cell r="AS277">
            <v>44.5</v>
          </cell>
          <cell r="AT277">
            <v>23.8</v>
          </cell>
          <cell r="AV277">
            <v>3.4</v>
          </cell>
          <cell r="AW277">
            <v>39</v>
          </cell>
          <cell r="AX277">
            <v>175</v>
          </cell>
          <cell r="AZ277">
            <v>92</v>
          </cell>
          <cell r="BA277">
            <v>166</v>
          </cell>
          <cell r="BB277">
            <v>173</v>
          </cell>
          <cell r="BD277">
            <v>36</v>
          </cell>
          <cell r="BE277">
            <v>78.36</v>
          </cell>
          <cell r="BF277">
            <v>86.76</v>
          </cell>
          <cell r="BH277">
            <v>74.7</v>
          </cell>
          <cell r="BI277">
            <v>99</v>
          </cell>
          <cell r="BJ277">
            <v>91</v>
          </cell>
          <cell r="BL277">
            <v>13</v>
          </cell>
          <cell r="BM277">
            <v>5.4</v>
          </cell>
          <cell r="BN277">
            <v>3.4</v>
          </cell>
          <cell r="BP277">
            <v>2.8</v>
          </cell>
          <cell r="BQ277">
            <v>2</v>
          </cell>
          <cell r="BR277">
            <v>2</v>
          </cell>
          <cell r="BS277">
            <v>0</v>
          </cell>
          <cell r="BT277">
            <v>0</v>
          </cell>
          <cell r="BU277">
            <v>0</v>
          </cell>
          <cell r="BV277">
            <v>0</v>
          </cell>
          <cell r="BW277">
            <v>2500</v>
          </cell>
          <cell r="BX277">
            <v>1000</v>
          </cell>
          <cell r="BY277">
            <v>600</v>
          </cell>
          <cell r="BZ277">
            <v>1.1000000000000001</v>
          </cell>
          <cell r="CC277">
            <v>5.5</v>
          </cell>
          <cell r="CD277">
            <v>5</v>
          </cell>
          <cell r="CE277">
            <v>50</v>
          </cell>
          <cell r="CF277">
            <v>350</v>
          </cell>
          <cell r="CI277">
            <v>0</v>
          </cell>
          <cell r="CJ277">
            <v>0</v>
          </cell>
          <cell r="CK277">
            <v>0</v>
          </cell>
        </row>
        <row r="278">
          <cell r="J278">
            <v>34621425</v>
          </cell>
          <cell r="K278">
            <v>1</v>
          </cell>
          <cell r="L278">
            <v>74</v>
          </cell>
          <cell r="M278" t="str">
            <v>1.肝右前叶占位：HCC？ 、2.肺气肿、慢性支气管炎、肺大泡 、3.双肺慢性炎症 、4.双肺结节：炎性？其他？ 、5.主动脉及其分支、主动脉瓣、左右冠状动脉钙化伴部分附壁血栓伴局部溃疡形成 、6.十二指肠憩室 、7.胆囊切除术后</v>
          </cell>
          <cell r="N278">
            <v>3</v>
          </cell>
          <cell r="O278">
            <v>158</v>
          </cell>
          <cell r="P278">
            <v>47</v>
          </cell>
          <cell r="Q278">
            <v>0</v>
          </cell>
          <cell r="R278">
            <v>0</v>
          </cell>
          <cell r="S278">
            <v>0</v>
          </cell>
          <cell r="T278">
            <v>0</v>
          </cell>
          <cell r="U278">
            <v>0</v>
          </cell>
          <cell r="V278">
            <v>0</v>
          </cell>
          <cell r="W278">
            <v>0</v>
          </cell>
          <cell r="X278">
            <v>0</v>
          </cell>
          <cell r="Y278">
            <v>125</v>
          </cell>
          <cell r="Z278">
            <v>125</v>
          </cell>
          <cell r="AA278">
            <v>0.38</v>
          </cell>
          <cell r="AB278">
            <v>0.37</v>
          </cell>
          <cell r="AC278">
            <v>118</v>
          </cell>
          <cell r="AD278">
            <v>118</v>
          </cell>
          <cell r="AF278">
            <v>68</v>
          </cell>
          <cell r="AG278">
            <v>29.1</v>
          </cell>
          <cell r="AH278">
            <v>31.9</v>
          </cell>
          <cell r="AJ278">
            <v>37.700000000000003</v>
          </cell>
          <cell r="AK278">
            <v>1.1399999999999999</v>
          </cell>
          <cell r="AL278">
            <v>1.41</v>
          </cell>
          <cell r="AN278">
            <v>1.44</v>
          </cell>
          <cell r="AO278">
            <v>12.5</v>
          </cell>
          <cell r="AP278">
            <v>22.3</v>
          </cell>
          <cell r="AR278">
            <v>18.7</v>
          </cell>
          <cell r="AS278">
            <v>4.8</v>
          </cell>
          <cell r="AT278">
            <v>3.6</v>
          </cell>
          <cell r="AV278">
            <v>32.299999999999997</v>
          </cell>
          <cell r="AW278">
            <v>61</v>
          </cell>
          <cell r="AX278">
            <v>142</v>
          </cell>
          <cell r="AZ278">
            <v>159</v>
          </cell>
          <cell r="BA278">
            <v>96</v>
          </cell>
          <cell r="BB278">
            <v>249</v>
          </cell>
          <cell r="BD278">
            <v>21</v>
          </cell>
          <cell r="BE278">
            <v>99.82</v>
          </cell>
          <cell r="BF278">
            <v>99.82</v>
          </cell>
          <cell r="BH278">
            <v>111.18</v>
          </cell>
          <cell r="BI278">
            <v>65</v>
          </cell>
          <cell r="BJ278">
            <v>65</v>
          </cell>
          <cell r="BL278">
            <v>5</v>
          </cell>
          <cell r="BM278">
            <v>4.9000000000000004</v>
          </cell>
          <cell r="BN278">
            <v>6.7</v>
          </cell>
          <cell r="BP278">
            <v>6.81</v>
          </cell>
          <cell r="BQ278">
            <v>2</v>
          </cell>
          <cell r="BR278">
            <v>3</v>
          </cell>
          <cell r="BS278">
            <v>0</v>
          </cell>
          <cell r="BT278">
            <v>0</v>
          </cell>
          <cell r="BU278">
            <v>0</v>
          </cell>
          <cell r="BV278">
            <v>0</v>
          </cell>
          <cell r="BW278">
            <v>900</v>
          </cell>
          <cell r="BX278">
            <v>500</v>
          </cell>
          <cell r="BY278">
            <v>200</v>
          </cell>
          <cell r="BZ278">
            <v>0</v>
          </cell>
          <cell r="CC278">
            <v>2.3199999999999998</v>
          </cell>
          <cell r="CD278">
            <v>2</v>
          </cell>
          <cell r="CE278">
            <v>32</v>
          </cell>
          <cell r="CF278">
            <v>152</v>
          </cell>
          <cell r="CI278">
            <v>0</v>
          </cell>
          <cell r="CJ278">
            <v>0</v>
          </cell>
          <cell r="CK278">
            <v>0</v>
          </cell>
        </row>
        <row r="279">
          <cell r="J279">
            <v>34606552</v>
          </cell>
          <cell r="K279">
            <v>1</v>
          </cell>
          <cell r="L279">
            <v>52</v>
          </cell>
          <cell r="M279" t="str">
            <v>1.药物性皮炎？ 2.增生性瘢痕 3.肝癌术后 4.高血压</v>
          </cell>
          <cell r="N279">
            <v>10</v>
          </cell>
          <cell r="O279">
            <v>164</v>
          </cell>
          <cell r="P279">
            <v>65</v>
          </cell>
          <cell r="Q279">
            <v>1</v>
          </cell>
          <cell r="R279">
            <v>0</v>
          </cell>
          <cell r="S279">
            <v>0</v>
          </cell>
          <cell r="T279">
            <v>0</v>
          </cell>
          <cell r="U279">
            <v>0</v>
          </cell>
          <cell r="V279">
            <v>1</v>
          </cell>
          <cell r="W279">
            <v>0</v>
          </cell>
          <cell r="X279">
            <v>0</v>
          </cell>
          <cell r="Y279">
            <v>123</v>
          </cell>
          <cell r="Z279">
            <v>17</v>
          </cell>
          <cell r="AA279">
            <v>0.4</v>
          </cell>
          <cell r="AB279">
            <v>0.34</v>
          </cell>
          <cell r="AC279">
            <v>167</v>
          </cell>
          <cell r="AD279">
            <v>152</v>
          </cell>
          <cell r="AE279">
            <v>111</v>
          </cell>
          <cell r="AF279">
            <v>12</v>
          </cell>
          <cell r="AG279">
            <v>26.6</v>
          </cell>
          <cell r="AH279">
            <v>31.4</v>
          </cell>
          <cell r="AI279">
            <v>36.799999999999997</v>
          </cell>
          <cell r="AJ279">
            <v>36.6</v>
          </cell>
          <cell r="AK279">
            <v>0.95</v>
          </cell>
          <cell r="AL279">
            <v>1.39</v>
          </cell>
          <cell r="AM279">
            <v>1.35</v>
          </cell>
          <cell r="AN279">
            <v>1.21</v>
          </cell>
          <cell r="AO279">
            <v>9.6999999999999993</v>
          </cell>
          <cell r="AP279">
            <v>26.1</v>
          </cell>
          <cell r="AQ279">
            <v>2.7</v>
          </cell>
          <cell r="AR279">
            <v>2.9</v>
          </cell>
          <cell r="AS279">
            <v>4.2</v>
          </cell>
          <cell r="AT279">
            <v>27.5</v>
          </cell>
          <cell r="AU279">
            <v>33.700000000000003</v>
          </cell>
          <cell r="AV279">
            <v>32.700000000000003</v>
          </cell>
          <cell r="AW279">
            <v>23</v>
          </cell>
          <cell r="AX279">
            <v>523</v>
          </cell>
          <cell r="AY279">
            <v>387</v>
          </cell>
          <cell r="AZ279">
            <v>236</v>
          </cell>
          <cell r="BA279">
            <v>23</v>
          </cell>
          <cell r="BB279">
            <v>613</v>
          </cell>
          <cell r="BC279">
            <v>3</v>
          </cell>
          <cell r="BD279">
            <v>12</v>
          </cell>
          <cell r="BE279">
            <v>114.56</v>
          </cell>
          <cell r="BF279">
            <v>116.51</v>
          </cell>
          <cell r="BG279">
            <v>12.86</v>
          </cell>
          <cell r="BH279">
            <v>123.29</v>
          </cell>
          <cell r="BI279">
            <v>6</v>
          </cell>
          <cell r="BJ279">
            <v>57</v>
          </cell>
          <cell r="BK279">
            <v>51</v>
          </cell>
          <cell r="BL279">
            <v>48</v>
          </cell>
          <cell r="BM279">
            <v>3.4</v>
          </cell>
          <cell r="BN279">
            <v>2</v>
          </cell>
          <cell r="BO279">
            <v>1.7</v>
          </cell>
          <cell r="BP279">
            <v>1.9</v>
          </cell>
          <cell r="BQ279">
            <v>2</v>
          </cell>
          <cell r="BR279">
            <v>3</v>
          </cell>
          <cell r="BS279">
            <v>0</v>
          </cell>
          <cell r="BT279">
            <v>0</v>
          </cell>
          <cell r="BU279">
            <v>0</v>
          </cell>
          <cell r="BV279">
            <v>0</v>
          </cell>
          <cell r="BW279">
            <v>1300</v>
          </cell>
          <cell r="BX279">
            <v>1000</v>
          </cell>
          <cell r="BY279">
            <v>450</v>
          </cell>
          <cell r="BZ279">
            <v>0.2</v>
          </cell>
          <cell r="CC279">
            <v>4.45</v>
          </cell>
          <cell r="CD279">
            <v>4</v>
          </cell>
          <cell r="CE279">
            <v>45</v>
          </cell>
          <cell r="CF279">
            <v>285</v>
          </cell>
          <cell r="CI279">
            <v>0</v>
          </cell>
          <cell r="CJ279">
            <v>0</v>
          </cell>
          <cell r="CK279">
            <v>0</v>
          </cell>
        </row>
        <row r="280">
          <cell r="J280">
            <v>32304674</v>
          </cell>
          <cell r="K280">
            <v>1</v>
          </cell>
          <cell r="L280">
            <v>51</v>
          </cell>
          <cell r="M280" t="str">
            <v>1、肝门胆管狭窄；炎症？其他？2、胆囊切除术后；3、胆肠吻合状态；</v>
          </cell>
          <cell r="N280" t="str">
            <v>/</v>
          </cell>
          <cell r="O280">
            <v>155</v>
          </cell>
          <cell r="P280">
            <v>70</v>
          </cell>
          <cell r="Q280">
            <v>0</v>
          </cell>
          <cell r="R280">
            <v>0</v>
          </cell>
          <cell r="S280">
            <v>0</v>
          </cell>
          <cell r="T280">
            <v>0</v>
          </cell>
          <cell r="U280">
            <v>0</v>
          </cell>
          <cell r="V280">
            <v>0</v>
          </cell>
          <cell r="W280">
            <v>0</v>
          </cell>
          <cell r="X280">
            <v>0</v>
          </cell>
          <cell r="Y280">
            <v>118</v>
          </cell>
          <cell r="Z280">
            <v>16</v>
          </cell>
          <cell r="AA280">
            <v>0.37</v>
          </cell>
          <cell r="AB280">
            <v>0.33</v>
          </cell>
          <cell r="AC280">
            <v>143</v>
          </cell>
          <cell r="AD280">
            <v>112</v>
          </cell>
          <cell r="AE280">
            <v>123</v>
          </cell>
          <cell r="AG280">
            <v>25</v>
          </cell>
          <cell r="AH280">
            <v>27.6</v>
          </cell>
          <cell r="AI280">
            <v>28.8</v>
          </cell>
          <cell r="AK280">
            <v>0.86</v>
          </cell>
          <cell r="AL280">
            <v>1.23</v>
          </cell>
          <cell r="AM280">
            <v>1.21</v>
          </cell>
          <cell r="AO280">
            <v>35.299999999999997</v>
          </cell>
          <cell r="AP280">
            <v>56.7</v>
          </cell>
          <cell r="AQ280">
            <v>39.799999999999997</v>
          </cell>
          <cell r="AR280">
            <v>25.7</v>
          </cell>
          <cell r="AS280">
            <v>42.1</v>
          </cell>
          <cell r="AT280">
            <v>33.200000000000003</v>
          </cell>
          <cell r="AU280">
            <v>4.2</v>
          </cell>
          <cell r="AV280">
            <v>36.6</v>
          </cell>
          <cell r="AW280">
            <v>162</v>
          </cell>
          <cell r="AX280">
            <v>23</v>
          </cell>
          <cell r="AY280">
            <v>144</v>
          </cell>
          <cell r="AZ280">
            <v>111</v>
          </cell>
          <cell r="BA280">
            <v>53</v>
          </cell>
          <cell r="BB280">
            <v>23</v>
          </cell>
          <cell r="BC280">
            <v>213</v>
          </cell>
          <cell r="BD280">
            <v>94</v>
          </cell>
          <cell r="BE280">
            <v>97.16</v>
          </cell>
          <cell r="BF280">
            <v>98.47</v>
          </cell>
          <cell r="BG280">
            <v>97.16</v>
          </cell>
          <cell r="BH280">
            <v>99.15</v>
          </cell>
          <cell r="BI280">
            <v>5</v>
          </cell>
          <cell r="BJ280">
            <v>48</v>
          </cell>
          <cell r="BK280">
            <v>5</v>
          </cell>
          <cell r="BL280">
            <v>47</v>
          </cell>
          <cell r="BM280">
            <v>5.4</v>
          </cell>
          <cell r="BN280">
            <v>5.3</v>
          </cell>
          <cell r="BO280">
            <v>6.4</v>
          </cell>
          <cell r="BP280">
            <v>5.6</v>
          </cell>
          <cell r="BQ280">
            <v>2</v>
          </cell>
          <cell r="BR280">
            <v>2</v>
          </cell>
          <cell r="BS280">
            <v>0</v>
          </cell>
          <cell r="BT280">
            <v>0</v>
          </cell>
          <cell r="BU280">
            <v>600</v>
          </cell>
          <cell r="BV280">
            <v>0</v>
          </cell>
          <cell r="BW280">
            <v>2700</v>
          </cell>
          <cell r="BX280">
            <v>2500</v>
          </cell>
          <cell r="BY280">
            <v>700</v>
          </cell>
          <cell r="BZ280">
            <v>0</v>
          </cell>
          <cell r="CC280">
            <v>5.4</v>
          </cell>
          <cell r="CD280">
            <v>5</v>
          </cell>
          <cell r="CE280">
            <v>40</v>
          </cell>
          <cell r="CF280">
            <v>340</v>
          </cell>
          <cell r="CI280">
            <v>0</v>
          </cell>
          <cell r="CJ280">
            <v>0</v>
          </cell>
          <cell r="CK280">
            <v>0</v>
          </cell>
        </row>
        <row r="281">
          <cell r="J281">
            <v>34695676</v>
          </cell>
          <cell r="K281">
            <v>1</v>
          </cell>
          <cell r="L281">
            <v>54</v>
          </cell>
          <cell r="M281" t="str">
            <v>1.肝癌术后复发（ⅢA期）；2.肝硬化；3.门脉高压；4.慢性乙肝（复诊）。</v>
          </cell>
          <cell r="N281">
            <v>5</v>
          </cell>
          <cell r="O281">
            <v>165</v>
          </cell>
          <cell r="P281">
            <v>60</v>
          </cell>
          <cell r="Q281">
            <v>0</v>
          </cell>
          <cell r="R281">
            <v>0</v>
          </cell>
          <cell r="S281">
            <v>0</v>
          </cell>
          <cell r="T281">
            <v>0</v>
          </cell>
          <cell r="U281">
            <v>0</v>
          </cell>
          <cell r="V281">
            <v>1</v>
          </cell>
          <cell r="W281">
            <v>0</v>
          </cell>
          <cell r="X281">
            <v>1</v>
          </cell>
          <cell r="Y281">
            <v>121</v>
          </cell>
          <cell r="Z281">
            <v>9</v>
          </cell>
          <cell r="AA281">
            <v>0.38</v>
          </cell>
          <cell r="AB281">
            <v>0.28000000000000003</v>
          </cell>
          <cell r="AC281">
            <v>124</v>
          </cell>
          <cell r="AD281">
            <v>132</v>
          </cell>
          <cell r="AF281">
            <v>112</v>
          </cell>
          <cell r="AG281">
            <v>25.1</v>
          </cell>
          <cell r="AK281">
            <v>0.91</v>
          </cell>
          <cell r="AO281">
            <v>13.4</v>
          </cell>
          <cell r="AP281">
            <v>25.7</v>
          </cell>
          <cell r="AR281">
            <v>16.7</v>
          </cell>
          <cell r="AS281">
            <v>42</v>
          </cell>
          <cell r="AT281">
            <v>3.3</v>
          </cell>
          <cell r="AV281">
            <v>31.2</v>
          </cell>
          <cell r="AW281">
            <v>12</v>
          </cell>
          <cell r="AX281">
            <v>33</v>
          </cell>
          <cell r="AZ281">
            <v>251</v>
          </cell>
          <cell r="BA281">
            <v>17</v>
          </cell>
          <cell r="BB281">
            <v>384</v>
          </cell>
          <cell r="BD281">
            <v>137</v>
          </cell>
          <cell r="BE281">
            <v>97.47</v>
          </cell>
          <cell r="BF281">
            <v>97.47</v>
          </cell>
          <cell r="BH281">
            <v>1.91</v>
          </cell>
          <cell r="BI281">
            <v>6</v>
          </cell>
          <cell r="BJ281">
            <v>6</v>
          </cell>
          <cell r="BL281">
            <v>54</v>
          </cell>
          <cell r="BM281">
            <v>7</v>
          </cell>
          <cell r="BN281">
            <v>6.1</v>
          </cell>
          <cell r="BP281">
            <v>5.5</v>
          </cell>
          <cell r="BQ281">
            <v>2</v>
          </cell>
          <cell r="BR281">
            <v>2</v>
          </cell>
          <cell r="BS281">
            <v>0</v>
          </cell>
          <cell r="BT281">
            <v>0</v>
          </cell>
          <cell r="BU281">
            <v>0</v>
          </cell>
          <cell r="BV281">
            <v>0</v>
          </cell>
          <cell r="BW281">
            <v>2350</v>
          </cell>
          <cell r="BX281">
            <v>500</v>
          </cell>
          <cell r="BY281">
            <v>200</v>
          </cell>
          <cell r="BZ281">
            <v>0</v>
          </cell>
          <cell r="CC281">
            <v>3.25</v>
          </cell>
          <cell r="CD281">
            <v>3</v>
          </cell>
          <cell r="CE281">
            <v>25</v>
          </cell>
          <cell r="CF281">
            <v>205</v>
          </cell>
          <cell r="CI281">
            <v>0</v>
          </cell>
          <cell r="CJ281">
            <v>0</v>
          </cell>
          <cell r="CK281">
            <v>0</v>
          </cell>
        </row>
        <row r="282">
          <cell r="J282">
            <v>6253745</v>
          </cell>
          <cell r="K282">
            <v>2</v>
          </cell>
          <cell r="L282">
            <v>64</v>
          </cell>
          <cell r="M282" t="str">
            <v>胆道术后</v>
          </cell>
          <cell r="N282" t="str">
            <v>/</v>
          </cell>
          <cell r="O282">
            <v>159</v>
          </cell>
          <cell r="P282">
            <v>59</v>
          </cell>
          <cell r="Q282">
            <v>0</v>
          </cell>
          <cell r="R282">
            <v>0</v>
          </cell>
          <cell r="S282">
            <v>0</v>
          </cell>
          <cell r="T282">
            <v>0</v>
          </cell>
          <cell r="U282">
            <v>0</v>
          </cell>
          <cell r="V282">
            <v>0</v>
          </cell>
          <cell r="W282">
            <v>0</v>
          </cell>
          <cell r="X282">
            <v>0</v>
          </cell>
          <cell r="Y282">
            <v>19</v>
          </cell>
          <cell r="Z282">
            <v>93</v>
          </cell>
          <cell r="AA282">
            <v>0.34</v>
          </cell>
          <cell r="AB282">
            <v>0.3</v>
          </cell>
          <cell r="AC282">
            <v>143</v>
          </cell>
          <cell r="AD282">
            <v>136</v>
          </cell>
          <cell r="AF282">
            <v>153</v>
          </cell>
          <cell r="AG282">
            <v>24.7</v>
          </cell>
          <cell r="AH282">
            <v>22.8</v>
          </cell>
          <cell r="AJ282">
            <v>27.1</v>
          </cell>
          <cell r="AK282">
            <v>0.93</v>
          </cell>
          <cell r="AL282">
            <v>1.6</v>
          </cell>
          <cell r="AN282">
            <v>1.8</v>
          </cell>
          <cell r="AO282">
            <v>1.5</v>
          </cell>
          <cell r="AP282">
            <v>9.9</v>
          </cell>
          <cell r="AR282">
            <v>14.1</v>
          </cell>
          <cell r="AS282">
            <v>42.2</v>
          </cell>
          <cell r="AT282">
            <v>33.299999999999997</v>
          </cell>
          <cell r="AV282">
            <v>31.9</v>
          </cell>
          <cell r="AW282">
            <v>16</v>
          </cell>
          <cell r="AX282">
            <v>167</v>
          </cell>
          <cell r="AZ282">
            <v>128</v>
          </cell>
          <cell r="BA282">
            <v>21</v>
          </cell>
          <cell r="BB282">
            <v>176</v>
          </cell>
          <cell r="BD282">
            <v>64</v>
          </cell>
          <cell r="BE282">
            <v>11.67</v>
          </cell>
          <cell r="BF282">
            <v>12.23</v>
          </cell>
          <cell r="BH282">
            <v>11.67</v>
          </cell>
          <cell r="BI282">
            <v>6</v>
          </cell>
          <cell r="BJ282">
            <v>59</v>
          </cell>
          <cell r="BL282">
            <v>6</v>
          </cell>
          <cell r="BM282">
            <v>4.8</v>
          </cell>
          <cell r="BN282">
            <v>2.6</v>
          </cell>
          <cell r="BP282">
            <v>1.8</v>
          </cell>
          <cell r="BR282">
            <v>2</v>
          </cell>
          <cell r="BS282">
            <v>0</v>
          </cell>
          <cell r="BT282">
            <v>0</v>
          </cell>
          <cell r="BU282">
            <v>0</v>
          </cell>
          <cell r="BV282">
            <v>0</v>
          </cell>
          <cell r="BW282">
            <v>4100</v>
          </cell>
          <cell r="BX282">
            <v>1500</v>
          </cell>
          <cell r="BY282">
            <v>1000</v>
          </cell>
          <cell r="BZ282">
            <v>0.7</v>
          </cell>
          <cell r="CC282">
            <v>8.5</v>
          </cell>
          <cell r="CD282">
            <v>8</v>
          </cell>
          <cell r="CE282">
            <v>50</v>
          </cell>
          <cell r="CF282">
            <v>530</v>
          </cell>
          <cell r="CI282">
            <v>0</v>
          </cell>
          <cell r="CJ282">
            <v>0</v>
          </cell>
          <cell r="CK282">
            <v>0</v>
          </cell>
        </row>
        <row r="283">
          <cell r="J283">
            <v>34696052</v>
          </cell>
          <cell r="K283">
            <v>1</v>
          </cell>
          <cell r="L283">
            <v>56</v>
          </cell>
          <cell r="M283" t="str">
            <v>1.肝细胞癌（CNLC分期 IIa期）2.肝硬化 3.脾大 4.慢性乙型病毒性肝炎 5.肺部感染 6.胸腔积液</v>
          </cell>
          <cell r="N283" t="str">
            <v>/</v>
          </cell>
          <cell r="O283">
            <v>173</v>
          </cell>
          <cell r="P283">
            <v>79</v>
          </cell>
          <cell r="Q283">
            <v>0</v>
          </cell>
          <cell r="R283">
            <v>0</v>
          </cell>
          <cell r="S283">
            <v>0</v>
          </cell>
          <cell r="T283">
            <v>0</v>
          </cell>
          <cell r="U283">
            <v>0</v>
          </cell>
          <cell r="V283">
            <v>1</v>
          </cell>
          <cell r="W283">
            <v>0</v>
          </cell>
          <cell r="X283">
            <v>1</v>
          </cell>
          <cell r="Y283">
            <v>151</v>
          </cell>
          <cell r="Z283">
            <v>129</v>
          </cell>
          <cell r="AA283">
            <v>0.46</v>
          </cell>
          <cell r="AB283">
            <v>0.4</v>
          </cell>
          <cell r="AC283">
            <v>114</v>
          </cell>
          <cell r="AD283">
            <v>94</v>
          </cell>
          <cell r="AG283">
            <v>27.1</v>
          </cell>
          <cell r="AK283">
            <v>1.2</v>
          </cell>
          <cell r="AO283">
            <v>12.2</v>
          </cell>
          <cell r="AP283">
            <v>15.7</v>
          </cell>
          <cell r="AS283">
            <v>41.4</v>
          </cell>
          <cell r="AT283">
            <v>35.700000000000003</v>
          </cell>
          <cell r="AW283">
            <v>28</v>
          </cell>
          <cell r="AX283">
            <v>144</v>
          </cell>
          <cell r="BA283">
            <v>21</v>
          </cell>
          <cell r="BB283">
            <v>19</v>
          </cell>
          <cell r="BE283">
            <v>89.76</v>
          </cell>
          <cell r="BF283">
            <v>1.17</v>
          </cell>
          <cell r="BI283">
            <v>83</v>
          </cell>
          <cell r="BJ283">
            <v>69</v>
          </cell>
          <cell r="BM283">
            <v>5.0999999999999996</v>
          </cell>
          <cell r="BN283">
            <v>3.5</v>
          </cell>
          <cell r="BQ283">
            <v>2</v>
          </cell>
          <cell r="BR283">
            <v>2</v>
          </cell>
          <cell r="BS283">
            <v>0</v>
          </cell>
          <cell r="BT283">
            <v>0</v>
          </cell>
          <cell r="BU283">
            <v>0</v>
          </cell>
          <cell r="BV283">
            <v>0</v>
          </cell>
          <cell r="BW283">
            <v>3400</v>
          </cell>
          <cell r="BX283">
            <v>500</v>
          </cell>
          <cell r="BY283">
            <v>550</v>
          </cell>
          <cell r="BZ283">
            <v>0.2</v>
          </cell>
          <cell r="CC283">
            <v>2.4500000000000002</v>
          </cell>
          <cell r="CD283">
            <v>2</v>
          </cell>
          <cell r="CE283">
            <v>45</v>
          </cell>
          <cell r="CF283">
            <v>165</v>
          </cell>
          <cell r="CI283">
            <v>0</v>
          </cell>
          <cell r="CJ283">
            <v>0</v>
          </cell>
          <cell r="CK283">
            <v>0</v>
          </cell>
        </row>
        <row r="284">
          <cell r="J284">
            <v>19994488</v>
          </cell>
          <cell r="K284">
            <v>2</v>
          </cell>
          <cell r="L284">
            <v>42</v>
          </cell>
          <cell r="M284" t="str">
            <v>1.肝内胆管结石 慢性胆管炎、2.左半肝切除术后、3.再次肝管-空肠吻合术后、4.胆囊切除术后、5.肠粘连松解术后,</v>
          </cell>
          <cell r="N284" t="str">
            <v>/</v>
          </cell>
          <cell r="O284">
            <v>165</v>
          </cell>
          <cell r="P284">
            <v>52.5</v>
          </cell>
          <cell r="Q284">
            <v>0</v>
          </cell>
          <cell r="R284">
            <v>0</v>
          </cell>
          <cell r="S284">
            <v>0</v>
          </cell>
          <cell r="T284">
            <v>0</v>
          </cell>
          <cell r="U284">
            <v>0</v>
          </cell>
          <cell r="V284">
            <v>0</v>
          </cell>
          <cell r="W284">
            <v>0</v>
          </cell>
          <cell r="X284">
            <v>0</v>
          </cell>
          <cell r="Y284">
            <v>116</v>
          </cell>
          <cell r="Z284">
            <v>13</v>
          </cell>
          <cell r="AA284">
            <v>0.36</v>
          </cell>
          <cell r="AB284">
            <v>0.32</v>
          </cell>
          <cell r="AC284">
            <v>171</v>
          </cell>
          <cell r="AD284">
            <v>149</v>
          </cell>
          <cell r="AF284">
            <v>139</v>
          </cell>
          <cell r="AG284">
            <v>26</v>
          </cell>
          <cell r="AH284">
            <v>27.3</v>
          </cell>
          <cell r="AJ284">
            <v>31.2</v>
          </cell>
          <cell r="AK284">
            <v>0.99</v>
          </cell>
          <cell r="AL284">
            <v>1.1599999999999999</v>
          </cell>
          <cell r="AN284">
            <v>1.17</v>
          </cell>
          <cell r="AO284">
            <v>13</v>
          </cell>
          <cell r="AP284">
            <v>38.4</v>
          </cell>
          <cell r="AR284">
            <v>28.1</v>
          </cell>
          <cell r="AS284">
            <v>42.3</v>
          </cell>
          <cell r="AT284">
            <v>29.6</v>
          </cell>
          <cell r="AV284">
            <v>37.799999999999997</v>
          </cell>
          <cell r="AW284">
            <v>27</v>
          </cell>
          <cell r="AX284">
            <v>39</v>
          </cell>
          <cell r="AZ284">
            <v>166</v>
          </cell>
          <cell r="BA284">
            <v>9</v>
          </cell>
          <cell r="BB284">
            <v>29</v>
          </cell>
          <cell r="BD284">
            <v>39</v>
          </cell>
          <cell r="BE284">
            <v>96.79</v>
          </cell>
          <cell r="BF284">
            <v>18</v>
          </cell>
          <cell r="BH284">
            <v>16.399999999999999</v>
          </cell>
          <cell r="BI284">
            <v>6</v>
          </cell>
          <cell r="BJ284">
            <v>43</v>
          </cell>
          <cell r="BL284">
            <v>45</v>
          </cell>
          <cell r="BM284">
            <v>4.3</v>
          </cell>
          <cell r="BN284">
            <v>3.5</v>
          </cell>
          <cell r="BP284">
            <v>2.7</v>
          </cell>
          <cell r="BR284">
            <v>2</v>
          </cell>
          <cell r="BS284">
            <v>0</v>
          </cell>
          <cell r="BT284">
            <v>0</v>
          </cell>
          <cell r="BU284">
            <v>0</v>
          </cell>
          <cell r="BV284">
            <v>0</v>
          </cell>
          <cell r="BW284">
            <v>2250</v>
          </cell>
          <cell r="BX284">
            <v>0</v>
          </cell>
          <cell r="BY284">
            <v>250</v>
          </cell>
          <cell r="BZ284">
            <v>0</v>
          </cell>
          <cell r="CC284">
            <v>3.47</v>
          </cell>
          <cell r="CD284">
            <v>3</v>
          </cell>
          <cell r="CE284">
            <v>47</v>
          </cell>
          <cell r="CF284">
            <v>227</v>
          </cell>
          <cell r="CI284">
            <v>0</v>
          </cell>
          <cell r="CJ284">
            <v>0</v>
          </cell>
          <cell r="CK284">
            <v>0</v>
          </cell>
        </row>
        <row r="285">
          <cell r="J285">
            <v>34768573</v>
          </cell>
          <cell r="K285">
            <v>2</v>
          </cell>
          <cell r="L285">
            <v>66</v>
          </cell>
          <cell r="M285" t="str">
            <v>1. 肝泡型包虫病；2.肝包虫术后 ；3.肝功能异常。</v>
          </cell>
          <cell r="N285" t="str">
            <v>/</v>
          </cell>
          <cell r="O285">
            <v>155</v>
          </cell>
          <cell r="P285">
            <v>52</v>
          </cell>
          <cell r="Q285">
            <v>0</v>
          </cell>
          <cell r="R285">
            <v>0</v>
          </cell>
          <cell r="S285">
            <v>0</v>
          </cell>
          <cell r="T285">
            <v>0</v>
          </cell>
          <cell r="U285">
            <v>0</v>
          </cell>
          <cell r="V285">
            <v>0</v>
          </cell>
          <cell r="W285">
            <v>0</v>
          </cell>
          <cell r="X285">
            <v>0</v>
          </cell>
          <cell r="Y285">
            <v>133</v>
          </cell>
          <cell r="Z285">
            <v>121</v>
          </cell>
          <cell r="AA285">
            <v>0.39</v>
          </cell>
          <cell r="AB285">
            <v>0.36</v>
          </cell>
          <cell r="AC285">
            <v>125</v>
          </cell>
          <cell r="AD285">
            <v>19</v>
          </cell>
          <cell r="AF285">
            <v>128</v>
          </cell>
          <cell r="AG285">
            <v>25.6</v>
          </cell>
          <cell r="AH285">
            <v>25.2</v>
          </cell>
          <cell r="AJ285">
            <v>25.1</v>
          </cell>
          <cell r="AK285">
            <v>1.1000000000000001</v>
          </cell>
          <cell r="AL285">
            <v>1.8</v>
          </cell>
          <cell r="AN285">
            <v>1.7</v>
          </cell>
          <cell r="AO285">
            <v>13.8</v>
          </cell>
          <cell r="AP285">
            <v>14</v>
          </cell>
          <cell r="AR285">
            <v>52.1</v>
          </cell>
          <cell r="AS285">
            <v>44</v>
          </cell>
          <cell r="AT285">
            <v>32.799999999999997</v>
          </cell>
          <cell r="AV285">
            <v>38</v>
          </cell>
          <cell r="AW285">
            <v>45</v>
          </cell>
          <cell r="AX285">
            <v>365</v>
          </cell>
          <cell r="AZ285">
            <v>333</v>
          </cell>
          <cell r="BA285">
            <v>26</v>
          </cell>
          <cell r="BB285">
            <v>355</v>
          </cell>
          <cell r="BD285">
            <v>186</v>
          </cell>
          <cell r="BE285">
            <v>9.33</v>
          </cell>
          <cell r="BF285">
            <v>97.3</v>
          </cell>
          <cell r="BH285">
            <v>97.3</v>
          </cell>
          <cell r="BI285">
            <v>87</v>
          </cell>
          <cell r="BJ285">
            <v>82</v>
          </cell>
          <cell r="BL285">
            <v>82</v>
          </cell>
          <cell r="BM285">
            <v>5.9</v>
          </cell>
          <cell r="BN285">
            <v>2.2999999999999998</v>
          </cell>
          <cell r="BP285">
            <v>3.6</v>
          </cell>
          <cell r="BR285">
            <v>2</v>
          </cell>
          <cell r="BS285">
            <v>0</v>
          </cell>
          <cell r="BT285">
            <v>0</v>
          </cell>
          <cell r="BU285">
            <v>0</v>
          </cell>
          <cell r="BV285">
            <v>0</v>
          </cell>
          <cell r="BW285">
            <v>2900</v>
          </cell>
          <cell r="BX285">
            <v>0</v>
          </cell>
          <cell r="BY285">
            <v>800</v>
          </cell>
          <cell r="BZ285">
            <v>0.2</v>
          </cell>
          <cell r="CC285">
            <v>4.0999999999999996</v>
          </cell>
          <cell r="CD285">
            <v>4</v>
          </cell>
          <cell r="CE285">
            <v>10</v>
          </cell>
          <cell r="CF285">
            <v>250</v>
          </cell>
          <cell r="CI285">
            <v>1</v>
          </cell>
          <cell r="CJ285">
            <v>0</v>
          </cell>
          <cell r="CK285">
            <v>0</v>
          </cell>
        </row>
        <row r="286">
          <cell r="J286">
            <v>34086210</v>
          </cell>
          <cell r="K286">
            <v>2</v>
          </cell>
          <cell r="L286">
            <v>43</v>
          </cell>
          <cell r="M286" t="str">
            <v>1.胆道术后胆管狭窄并胆管炎 2.主动脉夹层 3.门静脉狭窄并门脉高压症 4.肝功能不全 5.小肝综合征  6.中度贫血 7.颈部外伤（环枢关节脱位） 8.左侧肩峰陈旧性骨折  9.多发肋骨陈旧性骨折  10.胸椎陈旧性骨折（T4椎体，T4,6,11,12右侧横突） 11.腰椎陈旧性骨折（L1,2右侧横突） 12.右肾挫伤？ 13.子宫多发肌瘤？ 14.肝右叶切除及胆囊切除术后</v>
          </cell>
          <cell r="N286" t="str">
            <v>/</v>
          </cell>
          <cell r="O286">
            <v>160</v>
          </cell>
          <cell r="P286">
            <v>50</v>
          </cell>
          <cell r="Q286">
            <v>0</v>
          </cell>
          <cell r="R286">
            <v>0</v>
          </cell>
          <cell r="S286">
            <v>0</v>
          </cell>
          <cell r="T286">
            <v>0</v>
          </cell>
          <cell r="U286">
            <v>0</v>
          </cell>
          <cell r="V286">
            <v>0</v>
          </cell>
          <cell r="W286">
            <v>0</v>
          </cell>
          <cell r="X286">
            <v>0</v>
          </cell>
          <cell r="Y286">
            <v>151</v>
          </cell>
          <cell r="Z286">
            <v>142</v>
          </cell>
          <cell r="AA286">
            <v>0.46</v>
          </cell>
          <cell r="AB286">
            <v>0.44</v>
          </cell>
          <cell r="AC286">
            <v>12</v>
          </cell>
          <cell r="AD286">
            <v>11</v>
          </cell>
          <cell r="AF286">
            <v>84</v>
          </cell>
          <cell r="AG286">
            <v>25.4</v>
          </cell>
          <cell r="AK286">
            <v>1.1499999999999999</v>
          </cell>
          <cell r="AO286">
            <v>9</v>
          </cell>
          <cell r="AP286">
            <v>13.4</v>
          </cell>
          <cell r="AR286">
            <v>28.4</v>
          </cell>
          <cell r="AS286">
            <v>4.9000000000000004</v>
          </cell>
          <cell r="AT286">
            <v>31.1</v>
          </cell>
          <cell r="AV286">
            <v>33.299999999999997</v>
          </cell>
          <cell r="AW286">
            <v>126</v>
          </cell>
          <cell r="AX286">
            <v>585</v>
          </cell>
          <cell r="AZ286">
            <v>63</v>
          </cell>
          <cell r="BA286">
            <v>79</v>
          </cell>
          <cell r="BB286">
            <v>576</v>
          </cell>
          <cell r="BD286">
            <v>286</v>
          </cell>
          <cell r="BE286">
            <v>96.25</v>
          </cell>
          <cell r="BF286">
            <v>9.99</v>
          </cell>
          <cell r="BH286">
            <v>11.99</v>
          </cell>
          <cell r="BI286">
            <v>84</v>
          </cell>
          <cell r="BJ286">
            <v>88</v>
          </cell>
          <cell r="BL286">
            <v>66</v>
          </cell>
          <cell r="BM286">
            <v>3.8</v>
          </cell>
          <cell r="BN286">
            <v>4.8</v>
          </cell>
          <cell r="BP286">
            <v>4.9000000000000004</v>
          </cell>
          <cell r="BQ286">
            <v>2</v>
          </cell>
          <cell r="BR286">
            <v>3</v>
          </cell>
          <cell r="BS286">
            <v>0</v>
          </cell>
          <cell r="BT286" t="str">
            <v>2+250</v>
          </cell>
          <cell r="BU286">
            <v>0</v>
          </cell>
          <cell r="BV286">
            <v>0</v>
          </cell>
          <cell r="BW286">
            <v>3000</v>
          </cell>
          <cell r="BX286">
            <v>1000</v>
          </cell>
          <cell r="BY286">
            <v>400</v>
          </cell>
          <cell r="BZ286">
            <v>0</v>
          </cell>
          <cell r="CC286">
            <v>7.32</v>
          </cell>
          <cell r="CD286">
            <v>7</v>
          </cell>
          <cell r="CE286">
            <v>32</v>
          </cell>
          <cell r="CF286">
            <v>452</v>
          </cell>
          <cell r="CI286">
            <v>0</v>
          </cell>
          <cell r="CJ286">
            <v>0</v>
          </cell>
          <cell r="CK286">
            <v>0</v>
          </cell>
        </row>
        <row r="287">
          <cell r="J287">
            <v>34810829</v>
          </cell>
          <cell r="K287">
            <v>2</v>
          </cell>
          <cell r="L287">
            <v>66</v>
          </cell>
          <cell r="M287" t="str">
            <v>1.肝门部胆管恶性肿瘤伴右肝动脉侵犯 、2.梗阻性黄疸 、3.肝囊肿 、4.肾囊肿 、5.左肾错构瘤</v>
          </cell>
          <cell r="N287" t="str">
            <v>/</v>
          </cell>
          <cell r="O287">
            <v>160</v>
          </cell>
          <cell r="P287">
            <v>52</v>
          </cell>
          <cell r="Q287">
            <v>0</v>
          </cell>
          <cell r="R287">
            <v>0</v>
          </cell>
          <cell r="S287">
            <v>0</v>
          </cell>
          <cell r="T287">
            <v>0</v>
          </cell>
          <cell r="U287">
            <v>0</v>
          </cell>
          <cell r="V287">
            <v>0</v>
          </cell>
          <cell r="W287">
            <v>0</v>
          </cell>
          <cell r="X287">
            <v>0</v>
          </cell>
          <cell r="Y287">
            <v>16</v>
          </cell>
          <cell r="Z287">
            <v>83</v>
          </cell>
          <cell r="AA287">
            <v>0.34</v>
          </cell>
          <cell r="AB287">
            <v>0.27</v>
          </cell>
          <cell r="AC287">
            <v>132</v>
          </cell>
          <cell r="AD287">
            <v>19</v>
          </cell>
          <cell r="AG287">
            <v>25.7</v>
          </cell>
          <cell r="AH287">
            <v>24.3</v>
          </cell>
          <cell r="AK287">
            <v>1.3</v>
          </cell>
          <cell r="AL287">
            <v>1.25</v>
          </cell>
          <cell r="AO287">
            <v>22.8</v>
          </cell>
          <cell r="AP287">
            <v>41.9</v>
          </cell>
          <cell r="AQ287">
            <v>58.1</v>
          </cell>
          <cell r="AR287">
            <v>6.4</v>
          </cell>
          <cell r="AS287">
            <v>4.0999999999999996</v>
          </cell>
          <cell r="AT287">
            <v>29.4</v>
          </cell>
          <cell r="AU287">
            <v>37.4</v>
          </cell>
          <cell r="AV287">
            <v>43.7</v>
          </cell>
          <cell r="AW287">
            <v>25</v>
          </cell>
          <cell r="AX287">
            <v>87</v>
          </cell>
          <cell r="AY287">
            <v>411</v>
          </cell>
          <cell r="AZ287">
            <v>358</v>
          </cell>
          <cell r="BA287">
            <v>24</v>
          </cell>
          <cell r="BB287">
            <v>94</v>
          </cell>
          <cell r="BC287">
            <v>337</v>
          </cell>
          <cell r="BD287">
            <v>241</v>
          </cell>
          <cell r="BE287">
            <v>94.61</v>
          </cell>
          <cell r="BF287">
            <v>15.7</v>
          </cell>
          <cell r="BG287">
            <v>1.66</v>
          </cell>
          <cell r="BH287">
            <v>11.83</v>
          </cell>
          <cell r="BI287">
            <v>64</v>
          </cell>
          <cell r="BJ287">
            <v>5</v>
          </cell>
          <cell r="BK287">
            <v>58</v>
          </cell>
          <cell r="BL287">
            <v>56</v>
          </cell>
          <cell r="BM287">
            <v>5.2</v>
          </cell>
          <cell r="BN287">
            <v>3.7</v>
          </cell>
          <cell r="BO287">
            <v>3.8</v>
          </cell>
          <cell r="BP287">
            <v>4</v>
          </cell>
          <cell r="BQ287">
            <v>2</v>
          </cell>
          <cell r="BR287">
            <v>2</v>
          </cell>
          <cell r="BS287">
            <v>0</v>
          </cell>
          <cell r="BT287">
            <v>0</v>
          </cell>
          <cell r="BU287">
            <v>0</v>
          </cell>
          <cell r="BV287">
            <v>0</v>
          </cell>
          <cell r="BW287">
            <v>2400</v>
          </cell>
          <cell r="BX287">
            <v>0</v>
          </cell>
          <cell r="BY287">
            <v>700</v>
          </cell>
          <cell r="BZ287">
            <v>0</v>
          </cell>
          <cell r="CC287">
            <v>6.43</v>
          </cell>
          <cell r="CD287">
            <v>6</v>
          </cell>
          <cell r="CE287">
            <v>43</v>
          </cell>
          <cell r="CF287">
            <v>403</v>
          </cell>
          <cell r="CI287">
            <v>0</v>
          </cell>
          <cell r="CJ287">
            <v>0</v>
          </cell>
          <cell r="CK287">
            <v>0</v>
          </cell>
        </row>
        <row r="288">
          <cell r="J288">
            <v>10276763</v>
          </cell>
          <cell r="K288">
            <v>1</v>
          </cell>
          <cell r="L288">
            <v>76</v>
          </cell>
          <cell r="M288" t="str">
            <v>HCC术后复发</v>
          </cell>
          <cell r="N288">
            <v>2.9</v>
          </cell>
          <cell r="O288">
            <v>170</v>
          </cell>
          <cell r="P288">
            <v>75</v>
          </cell>
          <cell r="Q288">
            <v>0</v>
          </cell>
          <cell r="R288">
            <v>0</v>
          </cell>
          <cell r="S288">
            <v>0</v>
          </cell>
          <cell r="T288">
            <v>0</v>
          </cell>
          <cell r="U288">
            <v>0</v>
          </cell>
          <cell r="V288">
            <v>1</v>
          </cell>
          <cell r="W288">
            <v>0</v>
          </cell>
          <cell r="X288">
            <v>0</v>
          </cell>
          <cell r="Y288">
            <v>166</v>
          </cell>
          <cell r="Z288">
            <v>133</v>
          </cell>
          <cell r="AA288">
            <v>0.52</v>
          </cell>
          <cell r="AB288">
            <v>0.41</v>
          </cell>
          <cell r="AC288">
            <v>172</v>
          </cell>
          <cell r="AD288">
            <v>151</v>
          </cell>
          <cell r="AE288">
            <v>87</v>
          </cell>
          <cell r="AF288">
            <v>11</v>
          </cell>
          <cell r="AG288">
            <v>27.9</v>
          </cell>
          <cell r="AH288">
            <v>29.4</v>
          </cell>
          <cell r="AI288">
            <v>36.5</v>
          </cell>
          <cell r="AJ288">
            <v>32.799999999999997</v>
          </cell>
          <cell r="AK288">
            <v>0.99</v>
          </cell>
          <cell r="AL288">
            <v>1.34</v>
          </cell>
          <cell r="AM288">
            <v>1.58</v>
          </cell>
          <cell r="AN288">
            <v>1.23</v>
          </cell>
          <cell r="AO288">
            <v>17.5</v>
          </cell>
          <cell r="AP288">
            <v>47.7</v>
          </cell>
          <cell r="AQ288">
            <v>55.1</v>
          </cell>
          <cell r="AR288">
            <v>79.099999999999994</v>
          </cell>
          <cell r="AS288">
            <v>41.3</v>
          </cell>
          <cell r="AT288">
            <v>25.2</v>
          </cell>
          <cell r="AU288">
            <v>36.700000000000003</v>
          </cell>
          <cell r="AV288">
            <v>34.9</v>
          </cell>
          <cell r="AW288">
            <v>38</v>
          </cell>
          <cell r="AX288">
            <v>349</v>
          </cell>
          <cell r="AY288">
            <v>269</v>
          </cell>
          <cell r="AZ288">
            <v>233</v>
          </cell>
          <cell r="BA288">
            <v>28</v>
          </cell>
          <cell r="BB288">
            <v>397</v>
          </cell>
          <cell r="BC288">
            <v>27</v>
          </cell>
          <cell r="BD288">
            <v>147</v>
          </cell>
          <cell r="BE288">
            <v>114.11</v>
          </cell>
          <cell r="BF288">
            <v>11.69</v>
          </cell>
          <cell r="BG288">
            <v>114.11</v>
          </cell>
          <cell r="BH288">
            <v>125.82</v>
          </cell>
          <cell r="BI288">
            <v>52</v>
          </cell>
          <cell r="BJ288">
            <v>56</v>
          </cell>
          <cell r="BK288">
            <v>52</v>
          </cell>
          <cell r="BL288">
            <v>41</v>
          </cell>
          <cell r="BM288">
            <v>2.9</v>
          </cell>
          <cell r="BN288">
            <v>3.5</v>
          </cell>
          <cell r="BO288">
            <v>2.7</v>
          </cell>
          <cell r="BP288">
            <v>3.5</v>
          </cell>
          <cell r="BQ288">
            <v>2</v>
          </cell>
          <cell r="BR288">
            <v>2</v>
          </cell>
          <cell r="BS288">
            <v>0</v>
          </cell>
          <cell r="BT288">
            <v>0</v>
          </cell>
          <cell r="BU288">
            <v>0</v>
          </cell>
          <cell r="BV288">
            <v>0</v>
          </cell>
          <cell r="BW288">
            <v>1700</v>
          </cell>
          <cell r="BX288">
            <v>500</v>
          </cell>
          <cell r="BY288">
            <v>1200</v>
          </cell>
          <cell r="BZ288">
            <v>0</v>
          </cell>
          <cell r="CC288">
            <v>1.49</v>
          </cell>
          <cell r="CD288">
            <v>1</v>
          </cell>
          <cell r="CE288">
            <v>49</v>
          </cell>
          <cell r="CF288">
            <v>109</v>
          </cell>
          <cell r="CI288">
            <v>0</v>
          </cell>
          <cell r="CJ288">
            <v>1</v>
          </cell>
          <cell r="CK288">
            <v>1</v>
          </cell>
        </row>
        <row r="289">
          <cell r="J289">
            <v>34827583</v>
          </cell>
          <cell r="K289">
            <v>2</v>
          </cell>
          <cell r="L289">
            <v>69</v>
          </cell>
          <cell r="M289" t="str">
            <v>1、肝内胆管结石；2、胆总管下段结石；3、胆囊结石伴慢性胆囊炎；4、头晕、耳鸣待诊。</v>
          </cell>
          <cell r="N289">
            <v>10</v>
          </cell>
          <cell r="O289">
            <v>150</v>
          </cell>
          <cell r="P289">
            <v>53</v>
          </cell>
          <cell r="Q289">
            <v>0</v>
          </cell>
          <cell r="R289">
            <v>0</v>
          </cell>
          <cell r="S289">
            <v>0</v>
          </cell>
          <cell r="T289">
            <v>0</v>
          </cell>
          <cell r="U289">
            <v>0</v>
          </cell>
          <cell r="V289">
            <v>0</v>
          </cell>
          <cell r="W289">
            <v>0</v>
          </cell>
          <cell r="X289">
            <v>0</v>
          </cell>
          <cell r="Y289">
            <v>143</v>
          </cell>
          <cell r="Z289">
            <v>134</v>
          </cell>
          <cell r="AA289">
            <v>0.41</v>
          </cell>
          <cell r="AB289">
            <v>0.38</v>
          </cell>
          <cell r="AC289">
            <v>121</v>
          </cell>
          <cell r="AD289">
            <v>111</v>
          </cell>
          <cell r="AF289">
            <v>99</v>
          </cell>
          <cell r="AG289">
            <v>27.2</v>
          </cell>
          <cell r="AH289">
            <v>25.1</v>
          </cell>
          <cell r="AK289">
            <v>0.92</v>
          </cell>
          <cell r="AL289">
            <v>1.3</v>
          </cell>
          <cell r="AO289">
            <v>9.6</v>
          </cell>
          <cell r="AP289">
            <v>13.4</v>
          </cell>
          <cell r="AR289">
            <v>22.7</v>
          </cell>
          <cell r="AS289">
            <v>44</v>
          </cell>
          <cell r="AT289">
            <v>33.5</v>
          </cell>
          <cell r="AV289">
            <v>33.9</v>
          </cell>
          <cell r="AW289">
            <v>38</v>
          </cell>
          <cell r="AX289">
            <v>492</v>
          </cell>
          <cell r="AZ289">
            <v>532</v>
          </cell>
          <cell r="BA289">
            <v>38</v>
          </cell>
          <cell r="BB289">
            <v>628</v>
          </cell>
          <cell r="BD289">
            <v>199</v>
          </cell>
          <cell r="BE289">
            <v>16.21</v>
          </cell>
          <cell r="BF289">
            <v>11.84</v>
          </cell>
          <cell r="BH289">
            <v>112.29</v>
          </cell>
          <cell r="BI289">
            <v>71</v>
          </cell>
          <cell r="BJ289">
            <v>64</v>
          </cell>
          <cell r="BL289">
            <v>62</v>
          </cell>
          <cell r="BM289">
            <v>5.0999999999999996</v>
          </cell>
          <cell r="BN289">
            <v>3.2</v>
          </cell>
          <cell r="BP289">
            <v>2.5</v>
          </cell>
          <cell r="BQ289">
            <v>2</v>
          </cell>
          <cell r="BR289">
            <v>2</v>
          </cell>
          <cell r="BS289">
            <v>0</v>
          </cell>
          <cell r="BT289">
            <v>0</v>
          </cell>
          <cell r="BU289">
            <v>0</v>
          </cell>
          <cell r="BV289">
            <v>0</v>
          </cell>
          <cell r="BW289">
            <v>1400</v>
          </cell>
          <cell r="BX289">
            <v>500</v>
          </cell>
          <cell r="BY289">
            <v>1000</v>
          </cell>
          <cell r="BZ289">
            <v>0</v>
          </cell>
          <cell r="CC289">
            <v>2.35</v>
          </cell>
          <cell r="CD289">
            <v>2</v>
          </cell>
          <cell r="CE289">
            <v>35</v>
          </cell>
          <cell r="CF289">
            <v>155</v>
          </cell>
          <cell r="CI289">
            <v>0</v>
          </cell>
          <cell r="CJ289">
            <v>0</v>
          </cell>
          <cell r="CK289">
            <v>0</v>
          </cell>
        </row>
        <row r="290">
          <cell r="J290">
            <v>7994943</v>
          </cell>
          <cell r="K290">
            <v>1</v>
          </cell>
          <cell r="L290">
            <v>57</v>
          </cell>
          <cell r="M290" t="str">
            <v>上呼吸道感染  肝门胆管癌术后                                      ,胆道感染</v>
          </cell>
          <cell r="N290" t="str">
            <v>/</v>
          </cell>
          <cell r="O290">
            <v>165</v>
          </cell>
          <cell r="P290">
            <v>66</v>
          </cell>
          <cell r="Q290">
            <v>0</v>
          </cell>
          <cell r="R290">
            <v>0</v>
          </cell>
          <cell r="S290">
            <v>0</v>
          </cell>
          <cell r="T290">
            <v>0</v>
          </cell>
          <cell r="U290">
            <v>0</v>
          </cell>
          <cell r="V290">
            <v>0</v>
          </cell>
          <cell r="W290">
            <v>0</v>
          </cell>
          <cell r="X290">
            <v>0</v>
          </cell>
          <cell r="Y290">
            <v>158</v>
          </cell>
          <cell r="Z290">
            <v>135</v>
          </cell>
          <cell r="AA290">
            <v>0.48</v>
          </cell>
          <cell r="AB290">
            <v>0.4</v>
          </cell>
          <cell r="AC290">
            <v>189</v>
          </cell>
          <cell r="AD290">
            <v>176</v>
          </cell>
          <cell r="AG290">
            <v>25.6</v>
          </cell>
          <cell r="AH290">
            <v>23.9</v>
          </cell>
          <cell r="AK290">
            <v>0.89</v>
          </cell>
          <cell r="AL290">
            <v>1.1599999999999999</v>
          </cell>
          <cell r="AO290">
            <v>12</v>
          </cell>
          <cell r="AP290">
            <v>17.399999999999999</v>
          </cell>
          <cell r="AS290">
            <v>51.4</v>
          </cell>
          <cell r="AT290">
            <v>38.5</v>
          </cell>
          <cell r="AW290">
            <v>34</v>
          </cell>
          <cell r="AX290">
            <v>425</v>
          </cell>
          <cell r="BA290">
            <v>23</v>
          </cell>
          <cell r="BB290">
            <v>361</v>
          </cell>
          <cell r="BE290">
            <v>91.73</v>
          </cell>
          <cell r="BF290">
            <v>15.41</v>
          </cell>
          <cell r="BI290">
            <v>82</v>
          </cell>
          <cell r="BJ290">
            <v>62</v>
          </cell>
          <cell r="BM290">
            <v>4.5</v>
          </cell>
          <cell r="BN290">
            <v>5.2</v>
          </cell>
          <cell r="BQ290">
            <v>2</v>
          </cell>
          <cell r="BR290">
            <v>3</v>
          </cell>
          <cell r="BS290">
            <v>0</v>
          </cell>
          <cell r="BT290">
            <v>0</v>
          </cell>
          <cell r="BU290">
            <v>0</v>
          </cell>
          <cell r="BV290">
            <v>0</v>
          </cell>
          <cell r="BW290">
            <v>2800</v>
          </cell>
          <cell r="BX290">
            <v>1500</v>
          </cell>
          <cell r="BY290">
            <v>600</v>
          </cell>
          <cell r="BZ290">
            <v>0</v>
          </cell>
          <cell r="CC290">
            <v>5.36</v>
          </cell>
          <cell r="CD290">
            <v>5</v>
          </cell>
          <cell r="CE290">
            <v>36</v>
          </cell>
          <cell r="CF290">
            <v>336</v>
          </cell>
          <cell r="CI290">
            <v>0</v>
          </cell>
          <cell r="CJ290">
            <v>0</v>
          </cell>
          <cell r="CK290">
            <v>0</v>
          </cell>
        </row>
        <row r="291">
          <cell r="J291">
            <v>14898735</v>
          </cell>
          <cell r="K291">
            <v>2</v>
          </cell>
          <cell r="L291">
            <v>49</v>
          </cell>
          <cell r="M291" t="str">
            <v>1.肝内胆管多发结石 、2.胆总管下段结石 、3.慢性胆囊炎</v>
          </cell>
          <cell r="N291">
            <v>10</v>
          </cell>
          <cell r="O291">
            <v>163</v>
          </cell>
          <cell r="P291">
            <v>71</v>
          </cell>
          <cell r="Q291">
            <v>0</v>
          </cell>
          <cell r="R291">
            <v>0</v>
          </cell>
          <cell r="S291">
            <v>0</v>
          </cell>
          <cell r="T291">
            <v>0</v>
          </cell>
          <cell r="U291">
            <v>0</v>
          </cell>
          <cell r="V291">
            <v>0</v>
          </cell>
          <cell r="W291">
            <v>0</v>
          </cell>
          <cell r="X291">
            <v>0</v>
          </cell>
          <cell r="Y291">
            <v>122</v>
          </cell>
          <cell r="Z291">
            <v>95</v>
          </cell>
          <cell r="AA291">
            <v>0.37</v>
          </cell>
          <cell r="AB291">
            <v>0.28999999999999998</v>
          </cell>
          <cell r="AC291">
            <v>124</v>
          </cell>
          <cell r="AD291">
            <v>115</v>
          </cell>
          <cell r="AF291">
            <v>82</v>
          </cell>
          <cell r="AG291">
            <v>29.3</v>
          </cell>
          <cell r="AH291">
            <v>32.200000000000003</v>
          </cell>
          <cell r="AJ291">
            <v>32.200000000000003</v>
          </cell>
          <cell r="AK291">
            <v>0.98</v>
          </cell>
          <cell r="AL291">
            <v>1.17</v>
          </cell>
          <cell r="AN291">
            <v>1.18</v>
          </cell>
          <cell r="AO291">
            <v>9.1999999999999993</v>
          </cell>
          <cell r="AP291">
            <v>19.600000000000001</v>
          </cell>
          <cell r="AR291">
            <v>35.9</v>
          </cell>
          <cell r="AS291">
            <v>38.799999999999997</v>
          </cell>
          <cell r="AT291">
            <v>26.8</v>
          </cell>
          <cell r="AV291">
            <v>37.1</v>
          </cell>
          <cell r="AW291">
            <v>14</v>
          </cell>
          <cell r="AX291">
            <v>42</v>
          </cell>
          <cell r="AZ291">
            <v>277</v>
          </cell>
          <cell r="BA291">
            <v>17</v>
          </cell>
          <cell r="BB291">
            <v>47</v>
          </cell>
          <cell r="BD291">
            <v>128</v>
          </cell>
          <cell r="BE291">
            <v>14.43</v>
          </cell>
          <cell r="BF291">
            <v>17.89</v>
          </cell>
          <cell r="BH291">
            <v>111.2</v>
          </cell>
          <cell r="BI291">
            <v>53</v>
          </cell>
          <cell r="BJ291">
            <v>48</v>
          </cell>
          <cell r="BL291">
            <v>44</v>
          </cell>
          <cell r="BM291">
            <v>5</v>
          </cell>
          <cell r="BN291">
            <v>2.2000000000000002</v>
          </cell>
          <cell r="BP291">
            <v>2.5</v>
          </cell>
          <cell r="BQ291">
            <v>2</v>
          </cell>
          <cell r="BR291">
            <v>2</v>
          </cell>
          <cell r="BS291">
            <v>0</v>
          </cell>
          <cell r="BT291">
            <v>0</v>
          </cell>
          <cell r="BU291">
            <v>0</v>
          </cell>
          <cell r="BV291">
            <v>0</v>
          </cell>
          <cell r="BW291">
            <v>1800</v>
          </cell>
          <cell r="BX291">
            <v>500</v>
          </cell>
          <cell r="BY291">
            <v>650</v>
          </cell>
          <cell r="BZ291">
            <v>0</v>
          </cell>
          <cell r="CC291">
            <v>2.59</v>
          </cell>
          <cell r="CD291">
            <v>2</v>
          </cell>
          <cell r="CE291">
            <v>59</v>
          </cell>
          <cell r="CF291">
            <v>179</v>
          </cell>
          <cell r="CI291">
            <v>0</v>
          </cell>
          <cell r="CJ291">
            <v>0</v>
          </cell>
          <cell r="CK291">
            <v>0</v>
          </cell>
        </row>
        <row r="292">
          <cell r="J292">
            <v>34593146</v>
          </cell>
          <cell r="K292">
            <v>1</v>
          </cell>
          <cell r="L292">
            <v>70</v>
          </cell>
          <cell r="M292" t="str">
            <v>1.肝癌肝内转移 、2.慢性乙肝(复诊) 、3.胆总管结石 、4.胆囊结石 、5.糖尿病 、6.高血压</v>
          </cell>
          <cell r="N292">
            <v>12</v>
          </cell>
          <cell r="O292">
            <v>155</v>
          </cell>
          <cell r="P292">
            <v>59.5</v>
          </cell>
          <cell r="Q292">
            <v>1</v>
          </cell>
          <cell r="R292">
            <v>1</v>
          </cell>
          <cell r="S292">
            <v>0</v>
          </cell>
          <cell r="T292">
            <v>0</v>
          </cell>
          <cell r="U292">
            <v>0</v>
          </cell>
          <cell r="V292">
            <v>1</v>
          </cell>
          <cell r="W292">
            <v>0</v>
          </cell>
          <cell r="X292">
            <v>0</v>
          </cell>
          <cell r="Y292">
            <v>111</v>
          </cell>
          <cell r="Z292">
            <v>86</v>
          </cell>
          <cell r="AA292">
            <v>0.35</v>
          </cell>
          <cell r="AB292">
            <v>0.27</v>
          </cell>
          <cell r="AC292">
            <v>187</v>
          </cell>
          <cell r="AD292">
            <v>16</v>
          </cell>
          <cell r="AE292">
            <v>82</v>
          </cell>
          <cell r="AF292">
            <v>86</v>
          </cell>
          <cell r="AG292">
            <v>26.2</v>
          </cell>
          <cell r="AH292">
            <v>29</v>
          </cell>
          <cell r="AI292">
            <v>28.8</v>
          </cell>
          <cell r="AJ292">
            <v>26.6</v>
          </cell>
          <cell r="AK292">
            <v>0.96</v>
          </cell>
          <cell r="AL292">
            <v>1.27</v>
          </cell>
          <cell r="AM292">
            <v>1.21</v>
          </cell>
          <cell r="AN292">
            <v>1.22</v>
          </cell>
          <cell r="AO292">
            <v>7.9</v>
          </cell>
          <cell r="AP292">
            <v>13</v>
          </cell>
          <cell r="AQ292">
            <v>14.6</v>
          </cell>
          <cell r="AR292">
            <v>18.2</v>
          </cell>
          <cell r="AS292">
            <v>39.9</v>
          </cell>
          <cell r="AT292">
            <v>37</v>
          </cell>
          <cell r="AU292">
            <v>32.9</v>
          </cell>
          <cell r="AV292">
            <v>38.299999999999997</v>
          </cell>
          <cell r="AW292">
            <v>24</v>
          </cell>
          <cell r="AX292">
            <v>312</v>
          </cell>
          <cell r="AY292">
            <v>351</v>
          </cell>
          <cell r="AZ292">
            <v>241</v>
          </cell>
          <cell r="BA292">
            <v>34</v>
          </cell>
          <cell r="BB292">
            <v>532</v>
          </cell>
          <cell r="BC292">
            <v>398</v>
          </cell>
          <cell r="BD292">
            <v>188</v>
          </cell>
          <cell r="BE292">
            <v>113.34</v>
          </cell>
          <cell r="BF292">
            <v>111.73</v>
          </cell>
          <cell r="BG292">
            <v>11.96</v>
          </cell>
          <cell r="BH292">
            <v>114.18</v>
          </cell>
          <cell r="BI292">
            <v>45</v>
          </cell>
          <cell r="BJ292">
            <v>47</v>
          </cell>
          <cell r="BK292">
            <v>48</v>
          </cell>
          <cell r="BL292">
            <v>44</v>
          </cell>
          <cell r="BM292">
            <v>3.2</v>
          </cell>
          <cell r="BN292">
            <v>3.2</v>
          </cell>
          <cell r="BO292">
            <v>2.2999999999999998</v>
          </cell>
          <cell r="BP292">
            <v>1.4</v>
          </cell>
          <cell r="BQ292">
            <v>2</v>
          </cell>
          <cell r="BR292">
            <v>3</v>
          </cell>
          <cell r="BS292">
            <v>20</v>
          </cell>
          <cell r="BT292">
            <v>4</v>
          </cell>
          <cell r="BU292">
            <v>0</v>
          </cell>
          <cell r="BV292">
            <v>0</v>
          </cell>
          <cell r="BW292">
            <v>5200</v>
          </cell>
          <cell r="BX292">
            <v>1000</v>
          </cell>
          <cell r="BZ292">
            <v>3</v>
          </cell>
          <cell r="CC292">
            <v>5.37</v>
          </cell>
          <cell r="CD292">
            <v>5</v>
          </cell>
          <cell r="CE292">
            <v>37</v>
          </cell>
          <cell r="CF292">
            <v>337</v>
          </cell>
          <cell r="CI292">
            <v>1</v>
          </cell>
          <cell r="CJ292">
            <v>0</v>
          </cell>
          <cell r="CK292">
            <v>0</v>
          </cell>
        </row>
        <row r="293">
          <cell r="J293">
            <v>32885336</v>
          </cell>
          <cell r="K293">
            <v>2</v>
          </cell>
          <cell r="L293">
            <v>58</v>
          </cell>
          <cell r="M293" t="str">
            <v>1.肝细胞癌 、2.肝癌切除术后 、3.慢性乙肝复治 、4.高血压</v>
          </cell>
          <cell r="N293">
            <v>8</v>
          </cell>
          <cell r="O293">
            <v>148</v>
          </cell>
          <cell r="P293">
            <v>68</v>
          </cell>
          <cell r="Q293">
            <v>1</v>
          </cell>
          <cell r="R293">
            <v>0</v>
          </cell>
          <cell r="S293">
            <v>0</v>
          </cell>
          <cell r="T293">
            <v>0</v>
          </cell>
          <cell r="U293">
            <v>0</v>
          </cell>
          <cell r="V293">
            <v>1</v>
          </cell>
          <cell r="W293">
            <v>0</v>
          </cell>
          <cell r="X293">
            <v>0</v>
          </cell>
          <cell r="Y293">
            <v>143</v>
          </cell>
          <cell r="Z293">
            <v>123</v>
          </cell>
          <cell r="AA293">
            <v>0.43</v>
          </cell>
          <cell r="AB293">
            <v>0.37</v>
          </cell>
          <cell r="AC293">
            <v>26</v>
          </cell>
          <cell r="AD293">
            <v>258</v>
          </cell>
          <cell r="AE293">
            <v>237</v>
          </cell>
          <cell r="AF293">
            <v>221</v>
          </cell>
          <cell r="AG293">
            <v>3.5</v>
          </cell>
          <cell r="AH293">
            <v>3.9</v>
          </cell>
          <cell r="AI293">
            <v>29.1</v>
          </cell>
          <cell r="AJ293">
            <v>29.8</v>
          </cell>
          <cell r="AK293">
            <v>1.1000000000000001</v>
          </cell>
          <cell r="AL293">
            <v>1.4</v>
          </cell>
          <cell r="AM293">
            <v>1.23</v>
          </cell>
          <cell r="AN293">
            <v>1.31</v>
          </cell>
          <cell r="AO293">
            <v>51.8</v>
          </cell>
          <cell r="AP293">
            <v>58.6</v>
          </cell>
          <cell r="AQ293">
            <v>44.2</v>
          </cell>
          <cell r="AR293">
            <v>46.4</v>
          </cell>
          <cell r="AS293">
            <v>34.6</v>
          </cell>
          <cell r="AT293">
            <v>28.8</v>
          </cell>
          <cell r="AU293">
            <v>32.5</v>
          </cell>
          <cell r="AV293">
            <v>34</v>
          </cell>
          <cell r="AW293">
            <v>32</v>
          </cell>
          <cell r="AX293">
            <v>42</v>
          </cell>
          <cell r="AY293">
            <v>275</v>
          </cell>
          <cell r="AZ293">
            <v>174</v>
          </cell>
          <cell r="BA293">
            <v>61</v>
          </cell>
          <cell r="BB293">
            <v>83</v>
          </cell>
          <cell r="BC293">
            <v>312</v>
          </cell>
          <cell r="BD293">
            <v>128</v>
          </cell>
          <cell r="BE293">
            <v>96.27</v>
          </cell>
          <cell r="BF293">
            <v>15.38</v>
          </cell>
          <cell r="BG293">
            <v>12.2</v>
          </cell>
          <cell r="BH293">
            <v>11.39</v>
          </cell>
          <cell r="BI293">
            <v>76</v>
          </cell>
          <cell r="BJ293">
            <v>61</v>
          </cell>
          <cell r="BK293">
            <v>66</v>
          </cell>
          <cell r="BL293">
            <v>67</v>
          </cell>
          <cell r="BM293">
            <v>4.5999999999999996</v>
          </cell>
          <cell r="BN293">
            <v>2.7</v>
          </cell>
          <cell r="BO293">
            <v>2.6</v>
          </cell>
          <cell r="BP293">
            <v>4.0999999999999996</v>
          </cell>
          <cell r="BQ293">
            <v>3</v>
          </cell>
          <cell r="BR293">
            <v>3</v>
          </cell>
          <cell r="BS293">
            <v>0</v>
          </cell>
          <cell r="BT293">
            <v>0</v>
          </cell>
          <cell r="BU293">
            <v>0</v>
          </cell>
          <cell r="BV293">
            <v>0</v>
          </cell>
          <cell r="BW293">
            <v>2100</v>
          </cell>
          <cell r="BX293">
            <v>1000</v>
          </cell>
          <cell r="BY293">
            <v>810</v>
          </cell>
          <cell r="BZ293">
            <v>0</v>
          </cell>
          <cell r="CC293">
            <v>4.0999999999999996</v>
          </cell>
          <cell r="CD293">
            <v>4</v>
          </cell>
          <cell r="CE293">
            <v>10</v>
          </cell>
          <cell r="CF293">
            <v>250</v>
          </cell>
          <cell r="CI293">
            <v>0</v>
          </cell>
          <cell r="CJ293">
            <v>0</v>
          </cell>
          <cell r="CK293">
            <v>0</v>
          </cell>
        </row>
        <row r="294">
          <cell r="J294">
            <v>34899308</v>
          </cell>
          <cell r="K294">
            <v>2</v>
          </cell>
          <cell r="L294">
            <v>52</v>
          </cell>
          <cell r="M294" t="str">
            <v>1.肝包虫病；2.甲状腺囊肿。</v>
          </cell>
          <cell r="N294">
            <v>16</v>
          </cell>
          <cell r="O294">
            <v>170</v>
          </cell>
          <cell r="P294">
            <v>83</v>
          </cell>
          <cell r="Q294">
            <v>0</v>
          </cell>
          <cell r="R294">
            <v>0</v>
          </cell>
          <cell r="S294">
            <v>0</v>
          </cell>
          <cell r="T294">
            <v>0</v>
          </cell>
          <cell r="U294">
            <v>0</v>
          </cell>
          <cell r="V294">
            <v>0</v>
          </cell>
          <cell r="W294">
            <v>0</v>
          </cell>
          <cell r="X294">
            <v>0</v>
          </cell>
          <cell r="Y294">
            <v>142</v>
          </cell>
          <cell r="Z294">
            <v>121</v>
          </cell>
          <cell r="AA294">
            <v>0.44</v>
          </cell>
          <cell r="AB294">
            <v>0.37</v>
          </cell>
          <cell r="AC294">
            <v>152</v>
          </cell>
          <cell r="AD294">
            <v>197</v>
          </cell>
          <cell r="AE294">
            <v>161</v>
          </cell>
          <cell r="AF294">
            <v>16</v>
          </cell>
          <cell r="AG294">
            <v>27.4</v>
          </cell>
          <cell r="AH294">
            <v>3.3</v>
          </cell>
          <cell r="AI294">
            <v>27.9</v>
          </cell>
          <cell r="AJ294">
            <v>28.1</v>
          </cell>
          <cell r="AK294">
            <v>1.5</v>
          </cell>
          <cell r="AL294">
            <v>1.1200000000000001</v>
          </cell>
          <cell r="AM294">
            <v>1.17</v>
          </cell>
          <cell r="AN294">
            <v>1.1200000000000001</v>
          </cell>
          <cell r="AO294">
            <v>2.2000000000000002</v>
          </cell>
          <cell r="AP294">
            <v>33.799999999999997</v>
          </cell>
          <cell r="AQ294">
            <v>2.5</v>
          </cell>
          <cell r="AR294">
            <v>18.600000000000001</v>
          </cell>
          <cell r="AS294">
            <v>49.7</v>
          </cell>
          <cell r="AT294">
            <v>31.1</v>
          </cell>
          <cell r="AU294">
            <v>33.1</v>
          </cell>
          <cell r="AV294">
            <v>31.7</v>
          </cell>
          <cell r="AW294">
            <v>116</v>
          </cell>
          <cell r="AX294">
            <v>39</v>
          </cell>
          <cell r="AY294">
            <v>429</v>
          </cell>
          <cell r="AZ294">
            <v>32</v>
          </cell>
          <cell r="BA294">
            <v>118</v>
          </cell>
          <cell r="BB294">
            <v>372</v>
          </cell>
          <cell r="BC294">
            <v>311</v>
          </cell>
          <cell r="BD294">
            <v>19</v>
          </cell>
          <cell r="BE294">
            <v>91.8</v>
          </cell>
          <cell r="BF294">
            <v>17.16</v>
          </cell>
          <cell r="BG294">
            <v>13.79</v>
          </cell>
          <cell r="BH294">
            <v>118.6</v>
          </cell>
          <cell r="BI294">
            <v>66</v>
          </cell>
          <cell r="BJ294">
            <v>49</v>
          </cell>
          <cell r="BK294">
            <v>54</v>
          </cell>
          <cell r="BL294">
            <v>36</v>
          </cell>
          <cell r="BM294">
            <v>5.4</v>
          </cell>
          <cell r="BN294">
            <v>2.2000000000000002</v>
          </cell>
          <cell r="BO294">
            <v>4.8</v>
          </cell>
          <cell r="BP294">
            <v>3.4</v>
          </cell>
          <cell r="BQ294">
            <v>2</v>
          </cell>
          <cell r="BR294">
            <v>2</v>
          </cell>
          <cell r="BS294">
            <v>0</v>
          </cell>
          <cell r="BT294">
            <v>0</v>
          </cell>
          <cell r="BU294">
            <v>0</v>
          </cell>
          <cell r="BV294">
            <v>0</v>
          </cell>
          <cell r="BW294">
            <v>2500</v>
          </cell>
          <cell r="BX294">
            <v>500</v>
          </cell>
          <cell r="BY294">
            <v>100</v>
          </cell>
          <cell r="BZ294">
            <v>0</v>
          </cell>
          <cell r="CC294">
            <v>3.8</v>
          </cell>
          <cell r="CD294">
            <v>3</v>
          </cell>
          <cell r="CE294">
            <v>8</v>
          </cell>
          <cell r="CF294">
            <v>188</v>
          </cell>
          <cell r="CI294">
            <v>0</v>
          </cell>
          <cell r="CJ294">
            <v>0</v>
          </cell>
          <cell r="CK294">
            <v>1</v>
          </cell>
        </row>
        <row r="295">
          <cell r="J295">
            <v>34904556</v>
          </cell>
          <cell r="K295">
            <v>2</v>
          </cell>
          <cell r="L295">
            <v>64</v>
          </cell>
          <cell r="M295" t="str">
            <v>1.肝脓肿。</v>
          </cell>
          <cell r="N295" t="str">
            <v>/</v>
          </cell>
          <cell r="O295">
            <v>150</v>
          </cell>
          <cell r="P295">
            <v>110</v>
          </cell>
          <cell r="Q295">
            <v>0</v>
          </cell>
          <cell r="R295">
            <v>0</v>
          </cell>
          <cell r="S295">
            <v>0</v>
          </cell>
          <cell r="T295">
            <v>0</v>
          </cell>
          <cell r="U295">
            <v>0</v>
          </cell>
          <cell r="V295">
            <v>0</v>
          </cell>
          <cell r="W295">
            <v>0</v>
          </cell>
          <cell r="X295">
            <v>0</v>
          </cell>
          <cell r="Y295">
            <v>123</v>
          </cell>
          <cell r="Z295">
            <v>99</v>
          </cell>
          <cell r="AA295">
            <v>0.39</v>
          </cell>
          <cell r="AB295">
            <v>0.33</v>
          </cell>
          <cell r="AC295">
            <v>21</v>
          </cell>
          <cell r="AD295">
            <v>14</v>
          </cell>
          <cell r="AE295">
            <v>116</v>
          </cell>
          <cell r="AF295">
            <v>14</v>
          </cell>
          <cell r="AG295">
            <v>28.8</v>
          </cell>
          <cell r="AH295">
            <v>28.5</v>
          </cell>
          <cell r="AI295">
            <v>32</v>
          </cell>
          <cell r="AJ295">
            <v>3.8</v>
          </cell>
          <cell r="AK295">
            <v>1.6</v>
          </cell>
          <cell r="AL295">
            <v>1.8</v>
          </cell>
          <cell r="AM295">
            <v>1.23</v>
          </cell>
          <cell r="AN295">
            <v>1.1000000000000001</v>
          </cell>
          <cell r="AO295">
            <v>17.399999999999999</v>
          </cell>
          <cell r="AP295">
            <v>2</v>
          </cell>
          <cell r="AQ295">
            <v>11.8</v>
          </cell>
          <cell r="AR295">
            <v>16.899999999999999</v>
          </cell>
          <cell r="AS295">
            <v>45.2</v>
          </cell>
          <cell r="AT295">
            <v>3.2</v>
          </cell>
          <cell r="AU295">
            <v>32.799999999999997</v>
          </cell>
          <cell r="AV295">
            <v>41.7</v>
          </cell>
          <cell r="AW295">
            <v>66</v>
          </cell>
          <cell r="AX295">
            <v>2</v>
          </cell>
          <cell r="AY295">
            <v>153</v>
          </cell>
          <cell r="AZ295">
            <v>122</v>
          </cell>
          <cell r="BA295">
            <v>57</v>
          </cell>
          <cell r="BB295">
            <v>269</v>
          </cell>
          <cell r="BC295">
            <v>14</v>
          </cell>
          <cell r="BD295">
            <v>87</v>
          </cell>
          <cell r="BE295">
            <v>113.52</v>
          </cell>
          <cell r="BF295">
            <v>119.94</v>
          </cell>
          <cell r="BG295">
            <v>12.85</v>
          </cell>
          <cell r="BH295">
            <v>119.5</v>
          </cell>
          <cell r="BI295">
            <v>52</v>
          </cell>
          <cell r="BJ295">
            <v>44</v>
          </cell>
          <cell r="BK295">
            <v>43</v>
          </cell>
          <cell r="BL295">
            <v>45</v>
          </cell>
          <cell r="BM295">
            <v>2.4</v>
          </cell>
          <cell r="BN295">
            <v>1.5</v>
          </cell>
          <cell r="BO295">
            <v>1.7</v>
          </cell>
          <cell r="BP295">
            <v>2.2000000000000002</v>
          </cell>
          <cell r="BQ295">
            <v>2</v>
          </cell>
          <cell r="BR295">
            <v>2</v>
          </cell>
          <cell r="BS295">
            <v>0</v>
          </cell>
          <cell r="BT295">
            <v>8</v>
          </cell>
          <cell r="BU295">
            <v>0</v>
          </cell>
          <cell r="BV295">
            <v>0</v>
          </cell>
          <cell r="BW295">
            <v>900</v>
          </cell>
          <cell r="BX295">
            <v>0</v>
          </cell>
          <cell r="BZ295">
            <v>0</v>
          </cell>
          <cell r="CC295">
            <v>2.17</v>
          </cell>
          <cell r="CD295">
            <v>2</v>
          </cell>
          <cell r="CE295">
            <v>17</v>
          </cell>
          <cell r="CF295">
            <v>137</v>
          </cell>
          <cell r="CI295">
            <v>1</v>
          </cell>
          <cell r="CJ295">
            <v>1</v>
          </cell>
          <cell r="CK295">
            <v>1</v>
          </cell>
        </row>
        <row r="296">
          <cell r="J296">
            <v>34932081</v>
          </cell>
          <cell r="K296">
            <v>1</v>
          </cell>
          <cell r="L296">
            <v>61</v>
          </cell>
          <cell r="M296" t="str">
            <v>1、左肝恶性肿瘤待病理；2、胆囊结石、胆囊切除术后；3、双肺转移结节？4、营养不良；5、低蛋白血症；6、低钾血症(已纠正)；7、肺部感染；8、肺不张；9、高血压；10、完全性右束支阻滞。</v>
          </cell>
          <cell r="N296">
            <v>15</v>
          </cell>
          <cell r="O296">
            <v>170</v>
          </cell>
          <cell r="P296">
            <v>64</v>
          </cell>
          <cell r="Q296">
            <v>1</v>
          </cell>
          <cell r="R296">
            <v>0</v>
          </cell>
          <cell r="S296">
            <v>0</v>
          </cell>
          <cell r="T296">
            <v>0</v>
          </cell>
          <cell r="U296">
            <v>0</v>
          </cell>
          <cell r="V296">
            <v>0</v>
          </cell>
          <cell r="W296">
            <v>0</v>
          </cell>
          <cell r="X296">
            <v>0</v>
          </cell>
          <cell r="Y296">
            <v>16</v>
          </cell>
          <cell r="Z296">
            <v>131</v>
          </cell>
          <cell r="AA296">
            <v>0.49</v>
          </cell>
          <cell r="AB296">
            <v>0.42</v>
          </cell>
          <cell r="AC296">
            <v>269</v>
          </cell>
          <cell r="AD296">
            <v>22</v>
          </cell>
          <cell r="AE296">
            <v>2</v>
          </cell>
          <cell r="AF296">
            <v>223</v>
          </cell>
          <cell r="AG296">
            <v>29.1</v>
          </cell>
          <cell r="AH296">
            <v>28.4</v>
          </cell>
          <cell r="AI296">
            <v>31.9</v>
          </cell>
          <cell r="AJ296">
            <v>31.9</v>
          </cell>
          <cell r="AK296">
            <v>1.3</v>
          </cell>
          <cell r="AL296">
            <v>1.1000000000000001</v>
          </cell>
          <cell r="AM296">
            <v>1.1599999999999999</v>
          </cell>
          <cell r="AN296">
            <v>1.8</v>
          </cell>
          <cell r="AO296">
            <v>32.200000000000003</v>
          </cell>
          <cell r="AP296">
            <v>44.2</v>
          </cell>
          <cell r="AQ296">
            <v>39.200000000000003</v>
          </cell>
          <cell r="AR296">
            <v>37.700000000000003</v>
          </cell>
          <cell r="AS296">
            <v>43.5</v>
          </cell>
          <cell r="AT296">
            <v>34.299999999999997</v>
          </cell>
          <cell r="AU296">
            <v>35.700000000000003</v>
          </cell>
          <cell r="AV296">
            <v>33.1</v>
          </cell>
          <cell r="AW296">
            <v>22</v>
          </cell>
          <cell r="AX296">
            <v>179</v>
          </cell>
          <cell r="AY296">
            <v>168</v>
          </cell>
          <cell r="AZ296">
            <v>132</v>
          </cell>
          <cell r="BA296">
            <v>21</v>
          </cell>
          <cell r="BB296">
            <v>189</v>
          </cell>
          <cell r="BC296">
            <v>129</v>
          </cell>
          <cell r="BD296">
            <v>72</v>
          </cell>
          <cell r="BE296">
            <v>112.1</v>
          </cell>
          <cell r="BF296">
            <v>112.1</v>
          </cell>
          <cell r="BG296">
            <v>118.15</v>
          </cell>
          <cell r="BH296">
            <v>113.94</v>
          </cell>
          <cell r="BI296">
            <v>74</v>
          </cell>
          <cell r="BJ296">
            <v>74</v>
          </cell>
          <cell r="BK296">
            <v>65</v>
          </cell>
          <cell r="BL296">
            <v>71</v>
          </cell>
          <cell r="BM296">
            <v>3.7</v>
          </cell>
          <cell r="BN296">
            <v>3.7</v>
          </cell>
          <cell r="BO296">
            <v>2.4</v>
          </cell>
          <cell r="BP296">
            <v>3.2</v>
          </cell>
          <cell r="BQ296">
            <v>2</v>
          </cell>
          <cell r="BR296">
            <v>3</v>
          </cell>
          <cell r="BS296">
            <v>0</v>
          </cell>
          <cell r="BT296">
            <v>2</v>
          </cell>
          <cell r="BU296">
            <v>0</v>
          </cell>
          <cell r="BV296">
            <v>0</v>
          </cell>
          <cell r="BW296">
            <v>4000</v>
          </cell>
          <cell r="BX296">
            <v>1000</v>
          </cell>
          <cell r="BY296">
            <v>800</v>
          </cell>
          <cell r="BZ296">
            <v>0</v>
          </cell>
          <cell r="CC296">
            <v>5.29</v>
          </cell>
          <cell r="CD296">
            <v>5</v>
          </cell>
          <cell r="CE296">
            <v>29</v>
          </cell>
          <cell r="CF296">
            <v>329</v>
          </cell>
          <cell r="CI296">
            <v>0</v>
          </cell>
          <cell r="CJ296">
            <v>0</v>
          </cell>
          <cell r="CK296">
            <v>0</v>
          </cell>
        </row>
        <row r="297">
          <cell r="J297">
            <v>19827547</v>
          </cell>
          <cell r="K297">
            <v>1</v>
          </cell>
          <cell r="L297">
            <v>57</v>
          </cell>
          <cell r="M297" t="str">
            <v>HCC,</v>
          </cell>
          <cell r="N297">
            <v>3</v>
          </cell>
          <cell r="O297">
            <v>168</v>
          </cell>
          <cell r="P297">
            <v>66</v>
          </cell>
          <cell r="Q297">
            <v>0</v>
          </cell>
          <cell r="R297">
            <v>0</v>
          </cell>
          <cell r="S297">
            <v>0</v>
          </cell>
          <cell r="T297">
            <v>0</v>
          </cell>
          <cell r="U297">
            <v>0</v>
          </cell>
          <cell r="V297">
            <v>1</v>
          </cell>
          <cell r="W297">
            <v>0</v>
          </cell>
          <cell r="X297">
            <v>0</v>
          </cell>
          <cell r="Y297">
            <v>16</v>
          </cell>
          <cell r="Z297">
            <v>11</v>
          </cell>
          <cell r="AA297">
            <v>0.35</v>
          </cell>
          <cell r="AB297">
            <v>0.33</v>
          </cell>
          <cell r="AC297">
            <v>14</v>
          </cell>
          <cell r="AD297">
            <v>11</v>
          </cell>
          <cell r="AG297">
            <v>23.6</v>
          </cell>
          <cell r="AH297">
            <v>22.9</v>
          </cell>
          <cell r="AK297">
            <v>1</v>
          </cell>
          <cell r="AL297">
            <v>1.7</v>
          </cell>
          <cell r="AO297">
            <v>7.7</v>
          </cell>
          <cell r="AP297">
            <v>14.6</v>
          </cell>
          <cell r="AS297">
            <v>46</v>
          </cell>
          <cell r="AT297">
            <v>3.6</v>
          </cell>
          <cell r="AW297">
            <v>9</v>
          </cell>
          <cell r="AX297">
            <v>291</v>
          </cell>
          <cell r="BA297">
            <v>11</v>
          </cell>
          <cell r="BB297">
            <v>314</v>
          </cell>
          <cell r="BE297">
            <v>96.26</v>
          </cell>
          <cell r="BF297">
            <v>98.1</v>
          </cell>
          <cell r="BI297">
            <v>62</v>
          </cell>
          <cell r="BJ297">
            <v>59</v>
          </cell>
          <cell r="BM297">
            <v>6</v>
          </cell>
          <cell r="BN297">
            <v>4.7</v>
          </cell>
          <cell r="BQ297">
            <v>2</v>
          </cell>
          <cell r="BR297">
            <v>3</v>
          </cell>
          <cell r="BS297">
            <v>0</v>
          </cell>
          <cell r="BT297">
            <v>0</v>
          </cell>
          <cell r="BU297">
            <v>0</v>
          </cell>
          <cell r="BV297">
            <v>0</v>
          </cell>
          <cell r="BW297">
            <v>1800</v>
          </cell>
          <cell r="BX297">
            <v>500</v>
          </cell>
          <cell r="BY297">
            <v>250</v>
          </cell>
          <cell r="BZ297">
            <v>0</v>
          </cell>
          <cell r="CC297">
            <v>2.4</v>
          </cell>
          <cell r="CD297">
            <v>2</v>
          </cell>
          <cell r="CE297">
            <v>40</v>
          </cell>
          <cell r="CF297">
            <v>160</v>
          </cell>
          <cell r="CI297">
            <v>0</v>
          </cell>
          <cell r="CJ297">
            <v>0</v>
          </cell>
          <cell r="CK297">
            <v>0</v>
          </cell>
        </row>
        <row r="298">
          <cell r="J298">
            <v>34782489</v>
          </cell>
          <cell r="K298">
            <v>1</v>
          </cell>
          <cell r="L298">
            <v>63</v>
          </cell>
          <cell r="M298" t="str">
            <v>1、1.肝内胆管结石 、2.胆囊切除术后 、3.胆总管切开取石T管引流术后</v>
          </cell>
          <cell r="N298" t="str">
            <v>/</v>
          </cell>
          <cell r="O298">
            <v>168</v>
          </cell>
          <cell r="P298">
            <v>69</v>
          </cell>
          <cell r="Q298">
            <v>0</v>
          </cell>
          <cell r="R298">
            <v>0</v>
          </cell>
          <cell r="S298">
            <v>0</v>
          </cell>
          <cell r="T298">
            <v>0</v>
          </cell>
          <cell r="U298">
            <v>0</v>
          </cell>
          <cell r="V298">
            <v>0</v>
          </cell>
          <cell r="W298">
            <v>0</v>
          </cell>
          <cell r="X298">
            <v>0</v>
          </cell>
          <cell r="Y298">
            <v>151</v>
          </cell>
          <cell r="Z298">
            <v>143</v>
          </cell>
          <cell r="AA298">
            <v>0.46</v>
          </cell>
          <cell r="AB298">
            <v>0.44</v>
          </cell>
          <cell r="AC298">
            <v>163</v>
          </cell>
          <cell r="AD298">
            <v>123</v>
          </cell>
          <cell r="AF298">
            <v>11</v>
          </cell>
          <cell r="AG298">
            <v>27.6</v>
          </cell>
          <cell r="AH298">
            <v>27.1</v>
          </cell>
          <cell r="AJ298">
            <v>32.299999999999997</v>
          </cell>
          <cell r="AK298">
            <v>1.3</v>
          </cell>
          <cell r="AL298">
            <v>1.22</v>
          </cell>
          <cell r="AN298">
            <v>1.28</v>
          </cell>
          <cell r="AO298">
            <v>22.8</v>
          </cell>
          <cell r="AP298">
            <v>71.7</v>
          </cell>
          <cell r="AR298">
            <v>9</v>
          </cell>
          <cell r="AS298">
            <v>51.9</v>
          </cell>
          <cell r="AT298">
            <v>37.5</v>
          </cell>
          <cell r="AV298">
            <v>41.3</v>
          </cell>
          <cell r="AW298">
            <v>44</v>
          </cell>
          <cell r="AX298">
            <v>7</v>
          </cell>
          <cell r="AZ298">
            <v>522</v>
          </cell>
          <cell r="BA298">
            <v>31</v>
          </cell>
          <cell r="BB298">
            <v>534</v>
          </cell>
          <cell r="BD298">
            <v>194</v>
          </cell>
          <cell r="BE298">
            <v>17</v>
          </cell>
          <cell r="BF298">
            <v>98.34</v>
          </cell>
          <cell r="BH298">
            <v>115.38</v>
          </cell>
          <cell r="BI298">
            <v>83</v>
          </cell>
          <cell r="BJ298">
            <v>89</v>
          </cell>
          <cell r="BL298">
            <v>75</v>
          </cell>
          <cell r="BM298">
            <v>5.0999999999999996</v>
          </cell>
          <cell r="BN298">
            <v>2.5</v>
          </cell>
          <cell r="BP298">
            <v>3.1</v>
          </cell>
          <cell r="BQ298">
            <v>2</v>
          </cell>
          <cell r="BR298">
            <v>2</v>
          </cell>
          <cell r="BS298">
            <v>0</v>
          </cell>
          <cell r="BT298">
            <v>0</v>
          </cell>
          <cell r="BU298">
            <v>0</v>
          </cell>
          <cell r="BV298">
            <v>0</v>
          </cell>
          <cell r="BW298">
            <v>3200</v>
          </cell>
          <cell r="BX298">
            <v>100</v>
          </cell>
          <cell r="BY298">
            <v>200</v>
          </cell>
          <cell r="BZ298">
            <v>0</v>
          </cell>
          <cell r="CC298">
            <v>3.33</v>
          </cell>
          <cell r="CD298">
            <v>3</v>
          </cell>
          <cell r="CE298">
            <v>33</v>
          </cell>
          <cell r="CF298">
            <v>213</v>
          </cell>
          <cell r="CI298">
            <v>0</v>
          </cell>
          <cell r="CJ298">
            <v>0</v>
          </cell>
          <cell r="CK298">
            <v>0</v>
          </cell>
        </row>
        <row r="299">
          <cell r="J299">
            <v>34050854</v>
          </cell>
          <cell r="K299">
            <v>1</v>
          </cell>
          <cell r="L299">
            <v>55</v>
          </cell>
          <cell r="M299" t="str">
            <v>1.肝转移瘤；2、食管癌术后；3.肝脏囊肿；4.胆囊结石。</v>
          </cell>
          <cell r="N299">
            <v>3</v>
          </cell>
          <cell r="O299">
            <v>170</v>
          </cell>
          <cell r="P299">
            <v>63</v>
          </cell>
          <cell r="Q299">
            <v>0</v>
          </cell>
          <cell r="R299">
            <v>0</v>
          </cell>
          <cell r="S299">
            <v>0</v>
          </cell>
          <cell r="T299">
            <v>0</v>
          </cell>
          <cell r="U299">
            <v>0</v>
          </cell>
          <cell r="V299">
            <v>0</v>
          </cell>
          <cell r="W299">
            <v>0</v>
          </cell>
          <cell r="X299">
            <v>0</v>
          </cell>
          <cell r="Y299">
            <v>124</v>
          </cell>
          <cell r="Z299">
            <v>113</v>
          </cell>
          <cell r="AA299">
            <v>0.39</v>
          </cell>
          <cell r="AB299">
            <v>0.36</v>
          </cell>
          <cell r="AC299">
            <v>24</v>
          </cell>
          <cell r="AD299">
            <v>18</v>
          </cell>
          <cell r="AF299">
            <v>147</v>
          </cell>
          <cell r="AG299">
            <v>29.4</v>
          </cell>
          <cell r="AH299">
            <v>31</v>
          </cell>
          <cell r="AJ299">
            <v>3.6</v>
          </cell>
          <cell r="AK299">
            <v>0.8</v>
          </cell>
          <cell r="AL299">
            <v>1.27</v>
          </cell>
          <cell r="AN299">
            <v>1.1000000000000001</v>
          </cell>
          <cell r="AO299">
            <v>8</v>
          </cell>
          <cell r="AP299">
            <v>3</v>
          </cell>
          <cell r="AR299">
            <v>1.9</v>
          </cell>
          <cell r="AS299">
            <v>41</v>
          </cell>
          <cell r="AT299">
            <v>26</v>
          </cell>
          <cell r="AV299">
            <v>33.9</v>
          </cell>
          <cell r="AW299">
            <v>14</v>
          </cell>
          <cell r="AX299">
            <v>331</v>
          </cell>
          <cell r="AZ299">
            <v>211</v>
          </cell>
          <cell r="BA299">
            <v>21</v>
          </cell>
          <cell r="BB299">
            <v>472</v>
          </cell>
          <cell r="BD299">
            <v>97</v>
          </cell>
          <cell r="BE299">
            <v>17.38</v>
          </cell>
          <cell r="BF299">
            <v>121.4</v>
          </cell>
          <cell r="BH299">
            <v>119.16</v>
          </cell>
          <cell r="BI299">
            <v>59</v>
          </cell>
          <cell r="BJ299">
            <v>41</v>
          </cell>
          <cell r="BL299">
            <v>43</v>
          </cell>
          <cell r="BM299">
            <v>5</v>
          </cell>
          <cell r="BN299">
            <v>3.3</v>
          </cell>
          <cell r="BP299">
            <v>1.6</v>
          </cell>
          <cell r="BQ299">
            <v>3</v>
          </cell>
          <cell r="BR299">
            <v>2</v>
          </cell>
          <cell r="BS299">
            <v>0</v>
          </cell>
          <cell r="BT299">
            <v>0</v>
          </cell>
          <cell r="BU299">
            <v>0</v>
          </cell>
          <cell r="BV299">
            <v>0</v>
          </cell>
          <cell r="BW299">
            <v>1400</v>
          </cell>
          <cell r="BX299">
            <v>500</v>
          </cell>
          <cell r="BY299">
            <v>100</v>
          </cell>
          <cell r="BZ299">
            <v>0</v>
          </cell>
          <cell r="CC299">
            <v>1.58</v>
          </cell>
          <cell r="CD299">
            <v>1</v>
          </cell>
          <cell r="CE299">
            <v>58</v>
          </cell>
          <cell r="CF299">
            <v>118</v>
          </cell>
          <cell r="CI299">
            <v>0</v>
          </cell>
          <cell r="CJ299">
            <v>0</v>
          </cell>
          <cell r="CK299">
            <v>0</v>
          </cell>
        </row>
        <row r="300">
          <cell r="J300">
            <v>33480761</v>
          </cell>
          <cell r="K300">
            <v>1</v>
          </cell>
          <cell r="L300">
            <v>43</v>
          </cell>
          <cell r="M300" t="str">
            <v>1.肝癌切除术后；2.慢性乙肝复治。</v>
          </cell>
          <cell r="N300">
            <v>2</v>
          </cell>
          <cell r="O300">
            <v>170</v>
          </cell>
          <cell r="P300">
            <v>62</v>
          </cell>
          <cell r="Q300">
            <v>0</v>
          </cell>
          <cell r="R300">
            <v>0</v>
          </cell>
          <cell r="S300">
            <v>0</v>
          </cell>
          <cell r="T300">
            <v>0</v>
          </cell>
          <cell r="U300">
            <v>0</v>
          </cell>
          <cell r="V300">
            <v>1</v>
          </cell>
          <cell r="W300">
            <v>0</v>
          </cell>
          <cell r="X300">
            <v>0</v>
          </cell>
          <cell r="Y300">
            <v>174</v>
          </cell>
          <cell r="Z300">
            <v>151</v>
          </cell>
          <cell r="AA300">
            <v>0.54</v>
          </cell>
          <cell r="AB300">
            <v>0.47</v>
          </cell>
          <cell r="AC300">
            <v>161</v>
          </cell>
          <cell r="AD300">
            <v>141</v>
          </cell>
          <cell r="AE300">
            <v>18</v>
          </cell>
          <cell r="AF300">
            <v>113</v>
          </cell>
          <cell r="AG300">
            <v>11.8</v>
          </cell>
          <cell r="AH300">
            <v>31.8</v>
          </cell>
          <cell r="AI300">
            <v>4.7</v>
          </cell>
          <cell r="AJ300">
            <v>39.4</v>
          </cell>
          <cell r="AK300">
            <v>1.1000000000000001</v>
          </cell>
          <cell r="AL300">
            <v>1.38</v>
          </cell>
          <cell r="AM300">
            <v>1.61</v>
          </cell>
          <cell r="AN300">
            <v>1.44</v>
          </cell>
          <cell r="AO300">
            <v>18.5</v>
          </cell>
          <cell r="AP300">
            <v>34.200000000000003</v>
          </cell>
          <cell r="AQ300">
            <v>4</v>
          </cell>
          <cell r="AR300">
            <v>39.1</v>
          </cell>
          <cell r="AS300">
            <v>45</v>
          </cell>
          <cell r="AT300">
            <v>29.9</v>
          </cell>
          <cell r="AU300">
            <v>33.4</v>
          </cell>
          <cell r="AV300">
            <v>39.5</v>
          </cell>
          <cell r="AW300">
            <v>83</v>
          </cell>
          <cell r="AX300">
            <v>466</v>
          </cell>
          <cell r="AY300">
            <v>323</v>
          </cell>
          <cell r="AZ300">
            <v>223</v>
          </cell>
          <cell r="BA300">
            <v>62</v>
          </cell>
          <cell r="BB300">
            <v>415</v>
          </cell>
          <cell r="BC300">
            <v>225</v>
          </cell>
          <cell r="BD300">
            <v>145</v>
          </cell>
          <cell r="BE300">
            <v>14.1</v>
          </cell>
          <cell r="BF300">
            <v>7.54</v>
          </cell>
          <cell r="BG300">
            <v>82.37</v>
          </cell>
          <cell r="BH300">
            <v>98.41</v>
          </cell>
          <cell r="BI300">
            <v>76</v>
          </cell>
          <cell r="BJ300">
            <v>18</v>
          </cell>
          <cell r="BK300">
            <v>95</v>
          </cell>
          <cell r="BL300">
            <v>82</v>
          </cell>
          <cell r="BM300">
            <v>6.5</v>
          </cell>
          <cell r="BN300">
            <v>5.7</v>
          </cell>
          <cell r="BO300">
            <v>7.9</v>
          </cell>
          <cell r="BP300">
            <v>7.9</v>
          </cell>
          <cell r="BQ300">
            <v>2</v>
          </cell>
          <cell r="BS300">
            <v>0</v>
          </cell>
          <cell r="BT300">
            <v>0</v>
          </cell>
          <cell r="BU300">
            <v>0</v>
          </cell>
          <cell r="BV300">
            <v>0</v>
          </cell>
          <cell r="CD300">
            <v>0</v>
          </cell>
          <cell r="CF300">
            <v>0</v>
          </cell>
          <cell r="CI300">
            <v>0</v>
          </cell>
          <cell r="CJ300">
            <v>0</v>
          </cell>
          <cell r="CK300">
            <v>0</v>
          </cell>
        </row>
        <row r="301">
          <cell r="J301">
            <v>848764</v>
          </cell>
          <cell r="K301">
            <v>1</v>
          </cell>
          <cell r="L301">
            <v>57</v>
          </cell>
          <cell r="M301" t="str">
            <v>1.恶性肿瘤化疗；2.肝腺鳞癌术后；3.肝囊肿开窗引流术后；4.肝血管瘤术后；5.肾囊肿；6.左侧肾上腺稍增粗，增生？其它；7.双肺散在炎症；8.肺气肿伴多发肺大泡；9.双肺多个小结节，炎性？其它？。</v>
          </cell>
          <cell r="N301">
            <v>12</v>
          </cell>
          <cell r="O301">
            <v>160</v>
          </cell>
          <cell r="P301">
            <v>52.5</v>
          </cell>
          <cell r="Q301">
            <v>0</v>
          </cell>
          <cell r="R301">
            <v>0</v>
          </cell>
          <cell r="S301">
            <v>0</v>
          </cell>
          <cell r="T301">
            <v>0</v>
          </cell>
          <cell r="U301">
            <v>0</v>
          </cell>
          <cell r="V301">
            <v>0</v>
          </cell>
          <cell r="W301">
            <v>0</v>
          </cell>
          <cell r="X301">
            <v>0</v>
          </cell>
          <cell r="Y301">
            <v>124</v>
          </cell>
          <cell r="Z301">
            <v>115</v>
          </cell>
          <cell r="AA301">
            <v>0.37</v>
          </cell>
          <cell r="AB301">
            <v>0.34</v>
          </cell>
          <cell r="AC301">
            <v>27</v>
          </cell>
          <cell r="AD301">
            <v>199</v>
          </cell>
          <cell r="AF301">
            <v>17</v>
          </cell>
          <cell r="AG301">
            <v>27.6</v>
          </cell>
          <cell r="AK301">
            <v>0.99</v>
          </cell>
          <cell r="AO301">
            <v>18.5</v>
          </cell>
          <cell r="AP301">
            <v>19.600000000000001</v>
          </cell>
          <cell r="AR301">
            <v>2.2000000000000002</v>
          </cell>
          <cell r="AS301">
            <v>4</v>
          </cell>
          <cell r="AT301">
            <v>26.8</v>
          </cell>
          <cell r="AV301">
            <v>28.6</v>
          </cell>
          <cell r="AW301">
            <v>17</v>
          </cell>
          <cell r="AX301">
            <v>276</v>
          </cell>
          <cell r="AZ301">
            <v>296</v>
          </cell>
          <cell r="BA301">
            <v>22</v>
          </cell>
          <cell r="BB301">
            <v>387</v>
          </cell>
          <cell r="BD301">
            <v>16</v>
          </cell>
          <cell r="BE301">
            <v>12.55</v>
          </cell>
          <cell r="BF301">
            <v>82.22</v>
          </cell>
          <cell r="BH301">
            <v>18.8</v>
          </cell>
          <cell r="BI301">
            <v>61</v>
          </cell>
          <cell r="BJ301">
            <v>74</v>
          </cell>
          <cell r="BL301">
            <v>52</v>
          </cell>
          <cell r="BM301">
            <v>4</v>
          </cell>
          <cell r="BN301">
            <v>4.8</v>
          </cell>
          <cell r="BP301">
            <v>4.3</v>
          </cell>
          <cell r="BQ301">
            <v>2</v>
          </cell>
          <cell r="BR301">
            <v>2</v>
          </cell>
          <cell r="BS301">
            <v>0</v>
          </cell>
          <cell r="BT301">
            <v>0</v>
          </cell>
          <cell r="BU301">
            <v>0</v>
          </cell>
          <cell r="BV301">
            <v>0</v>
          </cell>
          <cell r="BW301">
            <v>1900</v>
          </cell>
          <cell r="BX301">
            <v>500</v>
          </cell>
          <cell r="BY301">
            <v>200</v>
          </cell>
          <cell r="BZ301">
            <v>0</v>
          </cell>
          <cell r="CC301">
            <v>3.4</v>
          </cell>
          <cell r="CD301">
            <v>3</v>
          </cell>
          <cell r="CE301">
            <v>40</v>
          </cell>
          <cell r="CF301">
            <v>220</v>
          </cell>
          <cell r="CI301">
            <v>0</v>
          </cell>
          <cell r="CJ301">
            <v>0</v>
          </cell>
          <cell r="CK301">
            <v>0</v>
          </cell>
        </row>
        <row r="302">
          <cell r="J302">
            <v>34983979</v>
          </cell>
          <cell r="K302">
            <v>1</v>
          </cell>
          <cell r="L302">
            <v>78</v>
          </cell>
          <cell r="M302" t="str">
            <v>1.肝脏肿瘤 ；2.脂肪肝；3.糖尿病 ；4.双肾囊肿 ；5.前列腺增生 。</v>
          </cell>
          <cell r="N302">
            <v>4</v>
          </cell>
          <cell r="O302">
            <v>170</v>
          </cell>
          <cell r="P302">
            <v>72</v>
          </cell>
          <cell r="Q302">
            <v>0</v>
          </cell>
          <cell r="R302">
            <v>1</v>
          </cell>
          <cell r="S302">
            <v>0</v>
          </cell>
          <cell r="T302">
            <v>0</v>
          </cell>
          <cell r="U302">
            <v>0</v>
          </cell>
          <cell r="V302">
            <v>0</v>
          </cell>
          <cell r="W302">
            <v>0</v>
          </cell>
          <cell r="X302">
            <v>0</v>
          </cell>
          <cell r="Y302">
            <v>152</v>
          </cell>
          <cell r="Z302">
            <v>87</v>
          </cell>
          <cell r="AA302">
            <v>0.46</v>
          </cell>
          <cell r="AB302">
            <v>0.27</v>
          </cell>
          <cell r="AC302">
            <v>245</v>
          </cell>
          <cell r="AD302">
            <v>131</v>
          </cell>
          <cell r="AG302">
            <v>27</v>
          </cell>
          <cell r="AH302">
            <v>34.1</v>
          </cell>
          <cell r="AK302">
            <v>1.5</v>
          </cell>
          <cell r="AL302">
            <v>1.47</v>
          </cell>
          <cell r="AO302">
            <v>17.100000000000001</v>
          </cell>
          <cell r="AP302">
            <v>12.8</v>
          </cell>
          <cell r="AS302">
            <v>49.5</v>
          </cell>
          <cell r="AT302">
            <v>19.8</v>
          </cell>
          <cell r="AW302">
            <v>68</v>
          </cell>
          <cell r="AX302">
            <v>89</v>
          </cell>
          <cell r="BA302">
            <v>125</v>
          </cell>
          <cell r="BB302">
            <v>162</v>
          </cell>
          <cell r="BE302">
            <v>95.76</v>
          </cell>
          <cell r="BF302">
            <v>18.420000000000002</v>
          </cell>
          <cell r="BI302">
            <v>81</v>
          </cell>
          <cell r="BJ302">
            <v>62</v>
          </cell>
          <cell r="BM302">
            <v>3.7</v>
          </cell>
          <cell r="BN302">
            <v>3.1</v>
          </cell>
          <cell r="BQ302">
            <v>2</v>
          </cell>
          <cell r="BR302">
            <v>2</v>
          </cell>
          <cell r="BS302">
            <v>0</v>
          </cell>
          <cell r="BT302">
            <v>0</v>
          </cell>
          <cell r="BU302">
            <v>0</v>
          </cell>
          <cell r="BV302">
            <v>0</v>
          </cell>
          <cell r="BW302">
            <v>1800</v>
          </cell>
          <cell r="BX302">
            <v>500</v>
          </cell>
          <cell r="BY302">
            <v>100</v>
          </cell>
          <cell r="BZ302">
            <v>0</v>
          </cell>
          <cell r="CC302">
            <v>2.4300000000000002</v>
          </cell>
          <cell r="CD302">
            <v>2</v>
          </cell>
          <cell r="CE302">
            <v>43</v>
          </cell>
          <cell r="CF302">
            <v>163</v>
          </cell>
          <cell r="CI302">
            <v>0</v>
          </cell>
          <cell r="CJ302">
            <v>0</v>
          </cell>
          <cell r="CK302">
            <v>0</v>
          </cell>
        </row>
        <row r="303">
          <cell r="J303">
            <v>34984363</v>
          </cell>
          <cell r="K303">
            <v>1</v>
          </cell>
          <cell r="L303">
            <v>50</v>
          </cell>
          <cell r="M303" t="str">
            <v>1、巨大肝包虫，右三肝切除术后；2.腔静脉、肝静脉人工血管搭桥术后；3、肝管-空肠吻合及Roux-en-Y重建术后；4、失血性休克（已纠正）；5、复杂腹腔感染（屎肠球菌）6、复杂肺部感染（嗜麦芽窄食单胞菌，鲍曼不动杆菌复合群，白色念珠菌）7、胆囊结石、胆囊切除术后；8、电解质代谢紊乱（已纠正）；9.低蛋白血症（已纠正）；10、肝功能异常。</v>
          </cell>
          <cell r="N303" t="str">
            <v>/</v>
          </cell>
          <cell r="O303">
            <v>175</v>
          </cell>
          <cell r="P303">
            <v>76</v>
          </cell>
          <cell r="Q303">
            <v>0</v>
          </cell>
          <cell r="R303">
            <v>0</v>
          </cell>
          <cell r="S303">
            <v>0</v>
          </cell>
          <cell r="T303">
            <v>0</v>
          </cell>
          <cell r="U303">
            <v>0</v>
          </cell>
          <cell r="V303">
            <v>0</v>
          </cell>
          <cell r="W303">
            <v>0</v>
          </cell>
          <cell r="X303">
            <v>0</v>
          </cell>
          <cell r="Y303">
            <v>131</v>
          </cell>
          <cell r="Z303">
            <v>15</v>
          </cell>
          <cell r="AA303">
            <v>0.38</v>
          </cell>
          <cell r="AB303">
            <v>0.31</v>
          </cell>
          <cell r="AC303">
            <v>26</v>
          </cell>
          <cell r="AD303">
            <v>196</v>
          </cell>
          <cell r="AE303">
            <v>246</v>
          </cell>
          <cell r="AG303">
            <v>24.5</v>
          </cell>
          <cell r="AK303">
            <v>0.94</v>
          </cell>
          <cell r="AO303">
            <v>9.3000000000000007</v>
          </cell>
          <cell r="AP303">
            <v>13.7</v>
          </cell>
          <cell r="AQ303">
            <v>17.600000000000001</v>
          </cell>
          <cell r="AS303">
            <v>43.9</v>
          </cell>
          <cell r="AT303">
            <v>38.299999999999997</v>
          </cell>
          <cell r="AU303">
            <v>36.299999999999997</v>
          </cell>
          <cell r="AW303">
            <v>16</v>
          </cell>
          <cell r="AX303">
            <v>354</v>
          </cell>
          <cell r="AY303">
            <v>529</v>
          </cell>
          <cell r="BA303">
            <v>16</v>
          </cell>
          <cell r="BB303">
            <v>341</v>
          </cell>
          <cell r="BC303">
            <v>458</v>
          </cell>
          <cell r="BE303">
            <v>82.31</v>
          </cell>
          <cell r="BF303">
            <v>11.79</v>
          </cell>
          <cell r="BG303">
            <v>11.79</v>
          </cell>
          <cell r="BI303">
            <v>77</v>
          </cell>
          <cell r="BJ303">
            <v>56</v>
          </cell>
          <cell r="BK303">
            <v>56</v>
          </cell>
          <cell r="BM303">
            <v>3.9</v>
          </cell>
          <cell r="BN303">
            <v>2.1</v>
          </cell>
          <cell r="BO303">
            <v>1.6</v>
          </cell>
          <cell r="BQ303">
            <v>2</v>
          </cell>
          <cell r="BR303">
            <v>3</v>
          </cell>
          <cell r="BS303">
            <v>190</v>
          </cell>
          <cell r="BT303">
            <v>20.5</v>
          </cell>
          <cell r="BU303">
            <v>2350</v>
          </cell>
          <cell r="BV303">
            <v>0</v>
          </cell>
          <cell r="BW303">
            <v>700</v>
          </cell>
          <cell r="BX303">
            <v>2000</v>
          </cell>
          <cell r="BY303">
            <v>4550</v>
          </cell>
          <cell r="BZ303">
            <v>27.3</v>
          </cell>
          <cell r="CC303">
            <v>15.45</v>
          </cell>
          <cell r="CD303">
            <v>15</v>
          </cell>
          <cell r="CE303">
            <v>45</v>
          </cell>
          <cell r="CF303">
            <v>945</v>
          </cell>
          <cell r="CI303">
            <v>0</v>
          </cell>
          <cell r="CJ303">
            <v>0</v>
          </cell>
          <cell r="CK303">
            <v>0</v>
          </cell>
        </row>
        <row r="304">
          <cell r="J304">
            <v>18150355</v>
          </cell>
          <cell r="K304">
            <v>2</v>
          </cell>
          <cell r="L304">
            <v>60</v>
          </cell>
          <cell r="M304" t="str">
            <v>1.直肠下段腺癌术后放化疗后肝转移术后化疗后新发肝转移射频消融术后复发（pMMR, MSS型，RASRAF野生型 ) 2.血小板假性减少</v>
          </cell>
          <cell r="N304">
            <v>4</v>
          </cell>
          <cell r="O304">
            <v>152</v>
          </cell>
          <cell r="P304">
            <v>40.5</v>
          </cell>
          <cell r="Q304">
            <v>0</v>
          </cell>
          <cell r="R304">
            <v>0</v>
          </cell>
          <cell r="S304">
            <v>0</v>
          </cell>
          <cell r="T304">
            <v>0</v>
          </cell>
          <cell r="U304">
            <v>0</v>
          </cell>
          <cell r="V304">
            <v>0</v>
          </cell>
          <cell r="W304">
            <v>0</v>
          </cell>
          <cell r="X304">
            <v>0</v>
          </cell>
          <cell r="Y304">
            <v>154</v>
          </cell>
          <cell r="Z304">
            <v>12</v>
          </cell>
          <cell r="AA304">
            <v>0.46</v>
          </cell>
          <cell r="AB304">
            <v>0.36</v>
          </cell>
          <cell r="AC304">
            <v>126</v>
          </cell>
          <cell r="AD304">
            <v>12</v>
          </cell>
          <cell r="AF304">
            <v>74</v>
          </cell>
          <cell r="AG304">
            <v>32.700000000000003</v>
          </cell>
          <cell r="AH304">
            <v>33.9</v>
          </cell>
          <cell r="AK304">
            <v>1.7</v>
          </cell>
          <cell r="AL304">
            <v>1.23</v>
          </cell>
          <cell r="AO304">
            <v>8.6</v>
          </cell>
          <cell r="AP304">
            <v>14.4</v>
          </cell>
          <cell r="AR304">
            <v>18.2</v>
          </cell>
          <cell r="AS304">
            <v>45.6</v>
          </cell>
          <cell r="AT304">
            <v>27.5</v>
          </cell>
          <cell r="AV304">
            <v>38.700000000000003</v>
          </cell>
          <cell r="AW304">
            <v>56</v>
          </cell>
          <cell r="AX304">
            <v>189</v>
          </cell>
          <cell r="AZ304">
            <v>136</v>
          </cell>
          <cell r="BA304">
            <v>74</v>
          </cell>
          <cell r="BB304">
            <v>274</v>
          </cell>
          <cell r="BD304">
            <v>85</v>
          </cell>
          <cell r="BE304">
            <v>55.1</v>
          </cell>
          <cell r="BF304">
            <v>57.89</v>
          </cell>
          <cell r="BH304">
            <v>6.31</v>
          </cell>
          <cell r="BI304">
            <v>125</v>
          </cell>
          <cell r="BJ304">
            <v>12</v>
          </cell>
          <cell r="BL304">
            <v>116</v>
          </cell>
          <cell r="BM304">
            <v>5.6</v>
          </cell>
          <cell r="BN304">
            <v>6.1</v>
          </cell>
          <cell r="BP304">
            <v>3.9</v>
          </cell>
          <cell r="BQ304">
            <v>2</v>
          </cell>
          <cell r="BR304">
            <v>2</v>
          </cell>
          <cell r="BS304">
            <v>0</v>
          </cell>
          <cell r="BT304">
            <v>0</v>
          </cell>
          <cell r="BU304">
            <v>0</v>
          </cell>
          <cell r="BV304">
            <v>0</v>
          </cell>
          <cell r="BW304">
            <v>2000</v>
          </cell>
          <cell r="BX304">
            <v>0</v>
          </cell>
          <cell r="BY304">
            <v>550</v>
          </cell>
          <cell r="BZ304">
            <v>0.1</v>
          </cell>
          <cell r="CC304">
            <v>3.52</v>
          </cell>
          <cell r="CD304">
            <v>3</v>
          </cell>
          <cell r="CE304">
            <v>52</v>
          </cell>
          <cell r="CF304">
            <v>232</v>
          </cell>
          <cell r="CI304">
            <v>0</v>
          </cell>
          <cell r="CJ304">
            <v>0</v>
          </cell>
          <cell r="CK304">
            <v>0</v>
          </cell>
        </row>
        <row r="305">
          <cell r="J305">
            <v>33538776</v>
          </cell>
          <cell r="K305">
            <v>1</v>
          </cell>
          <cell r="L305">
            <v>70</v>
          </cell>
          <cell r="M305" t="str">
            <v>1.贲门中分化腺癌术后【pT4N1M0，2/44枚，IIIA期，HER2（3+），pMMR，PD-1（淋巴细胞+，1%），BorrmannⅢ型，Lauren分型：肠型】；2.冠状动脉重度粥样硬化；3.高血压病 2级高危；4.肝脏多发囊肿；5.腹盆腔散在积液；6.心包少量积液；7.左侧胸腔少量积液；8.左肺下叶肺不张</v>
          </cell>
          <cell r="N305" t="str">
            <v>\</v>
          </cell>
          <cell r="O305">
            <v>160</v>
          </cell>
          <cell r="P305">
            <v>53</v>
          </cell>
          <cell r="Q305">
            <v>1</v>
          </cell>
          <cell r="R305">
            <v>0</v>
          </cell>
          <cell r="S305">
            <v>0</v>
          </cell>
          <cell r="T305">
            <v>0</v>
          </cell>
          <cell r="U305">
            <v>0</v>
          </cell>
          <cell r="V305">
            <v>0</v>
          </cell>
          <cell r="W305">
            <v>0</v>
          </cell>
          <cell r="X305">
            <v>0</v>
          </cell>
          <cell r="Y305">
            <v>125</v>
          </cell>
          <cell r="Z305">
            <v>115</v>
          </cell>
          <cell r="AA305">
            <v>0.4</v>
          </cell>
          <cell r="AB305">
            <v>0.36</v>
          </cell>
          <cell r="AC305">
            <v>259</v>
          </cell>
          <cell r="AD305">
            <v>216</v>
          </cell>
          <cell r="AF305">
            <v>254</v>
          </cell>
          <cell r="AG305">
            <v>22.9</v>
          </cell>
          <cell r="AK305">
            <v>0.93</v>
          </cell>
          <cell r="AO305">
            <v>4.5999999999999996</v>
          </cell>
          <cell r="AP305">
            <v>16.3</v>
          </cell>
          <cell r="AR305">
            <v>2.8</v>
          </cell>
          <cell r="AS305">
            <v>38.4</v>
          </cell>
          <cell r="AT305">
            <v>31.8</v>
          </cell>
          <cell r="AV305">
            <v>33.9</v>
          </cell>
          <cell r="AW305">
            <v>25</v>
          </cell>
          <cell r="AX305">
            <v>325</v>
          </cell>
          <cell r="AZ305">
            <v>221</v>
          </cell>
          <cell r="BA305">
            <v>24</v>
          </cell>
          <cell r="BB305">
            <v>363</v>
          </cell>
          <cell r="BD305">
            <v>11</v>
          </cell>
          <cell r="BE305">
            <v>1.67</v>
          </cell>
          <cell r="BF305">
            <v>13.1</v>
          </cell>
          <cell r="BH305">
            <v>17.73</v>
          </cell>
          <cell r="BI305">
            <v>43</v>
          </cell>
          <cell r="BJ305">
            <v>4</v>
          </cell>
          <cell r="BL305">
            <v>35</v>
          </cell>
          <cell r="BM305">
            <v>4.4000000000000004</v>
          </cell>
          <cell r="BN305">
            <v>2.5</v>
          </cell>
          <cell r="BP305">
            <v>2.8</v>
          </cell>
          <cell r="BQ305">
            <v>2</v>
          </cell>
          <cell r="BR305">
            <v>3</v>
          </cell>
          <cell r="BS305">
            <v>0</v>
          </cell>
          <cell r="BT305">
            <v>0</v>
          </cell>
          <cell r="BU305">
            <v>0</v>
          </cell>
          <cell r="BV305">
            <v>0</v>
          </cell>
          <cell r="BW305">
            <v>1700</v>
          </cell>
          <cell r="BX305">
            <v>1000</v>
          </cell>
          <cell r="BY305">
            <v>1400</v>
          </cell>
          <cell r="BZ305">
            <v>0</v>
          </cell>
          <cell r="CC305">
            <v>6.44</v>
          </cell>
          <cell r="CD305">
            <v>6</v>
          </cell>
          <cell r="CE305">
            <v>44</v>
          </cell>
          <cell r="CF305">
            <v>404</v>
          </cell>
          <cell r="CI305">
            <v>0</v>
          </cell>
          <cell r="CJ305">
            <v>0</v>
          </cell>
          <cell r="CK305">
            <v>0</v>
          </cell>
        </row>
        <row r="306">
          <cell r="J306">
            <v>18182016</v>
          </cell>
          <cell r="K306">
            <v>1</v>
          </cell>
          <cell r="L306">
            <v>72</v>
          </cell>
          <cell r="M306" t="str">
            <v>肝占位性病变                                        ,肝细胞癌NOS(C22.0)</v>
          </cell>
          <cell r="N306">
            <v>5</v>
          </cell>
          <cell r="O306">
            <v>159</v>
          </cell>
          <cell r="P306">
            <v>65</v>
          </cell>
          <cell r="Q306">
            <v>0</v>
          </cell>
          <cell r="R306">
            <v>0</v>
          </cell>
          <cell r="S306">
            <v>0</v>
          </cell>
          <cell r="T306">
            <v>0</v>
          </cell>
          <cell r="U306">
            <v>0</v>
          </cell>
          <cell r="V306">
            <v>0</v>
          </cell>
          <cell r="W306">
            <v>0</v>
          </cell>
          <cell r="X306">
            <v>0</v>
          </cell>
          <cell r="Y306">
            <v>13</v>
          </cell>
          <cell r="Z306">
            <v>79</v>
          </cell>
          <cell r="AA306">
            <v>0.39</v>
          </cell>
          <cell r="AB306">
            <v>0.24</v>
          </cell>
          <cell r="AC306">
            <v>1114</v>
          </cell>
          <cell r="AD306">
            <v>74</v>
          </cell>
          <cell r="AG306">
            <v>28.5</v>
          </cell>
          <cell r="AK306">
            <v>1.3</v>
          </cell>
          <cell r="AO306">
            <v>13</v>
          </cell>
          <cell r="AP306">
            <v>15.4</v>
          </cell>
          <cell r="AS306">
            <v>41.8</v>
          </cell>
          <cell r="AT306">
            <v>24.1</v>
          </cell>
          <cell r="AW306">
            <v>12</v>
          </cell>
          <cell r="AX306">
            <v>188</v>
          </cell>
          <cell r="BA306">
            <v>18</v>
          </cell>
          <cell r="BB306">
            <v>254</v>
          </cell>
          <cell r="BE306">
            <v>1.96</v>
          </cell>
          <cell r="BF306">
            <v>99.7</v>
          </cell>
          <cell r="BI306">
            <v>6</v>
          </cell>
          <cell r="BJ306">
            <v>62</v>
          </cell>
          <cell r="BM306">
            <v>5.2</v>
          </cell>
          <cell r="BN306">
            <v>4</v>
          </cell>
          <cell r="BQ306">
            <v>2</v>
          </cell>
          <cell r="BR306">
            <v>3</v>
          </cell>
          <cell r="BS306">
            <v>0</v>
          </cell>
          <cell r="BT306">
            <v>0</v>
          </cell>
          <cell r="BU306">
            <v>0</v>
          </cell>
          <cell r="BV306">
            <v>0</v>
          </cell>
          <cell r="BW306">
            <v>1800</v>
          </cell>
          <cell r="BX306">
            <v>1300</v>
          </cell>
          <cell r="BY306">
            <v>500</v>
          </cell>
          <cell r="BZ306">
            <v>0</v>
          </cell>
          <cell r="CC306">
            <v>3.46</v>
          </cell>
          <cell r="CD306">
            <v>3</v>
          </cell>
          <cell r="CE306">
            <v>46</v>
          </cell>
          <cell r="CF306">
            <v>226</v>
          </cell>
          <cell r="CI306">
            <v>0</v>
          </cell>
          <cell r="CJ306">
            <v>0</v>
          </cell>
          <cell r="CK306">
            <v>0</v>
          </cell>
        </row>
        <row r="307">
          <cell r="J307">
            <v>34829463</v>
          </cell>
          <cell r="K307">
            <v>2</v>
          </cell>
          <cell r="L307">
            <v>57</v>
          </cell>
          <cell r="M307" t="str">
            <v>1、肝内外胆管结石伴胆管炎 2、肝左叶萎缩；3.中度贫血(缺铁性)；4.白细胞减少；5.肝功能不全；6、低蛋白血症；7、反流性胃炎伴糜烂；8、结肠镜结肠息肉电凝术后；9、双肾囊肿；10、脾大；11、胆囊切除术后。,</v>
          </cell>
          <cell r="N307" t="str">
            <v>/</v>
          </cell>
          <cell r="O307">
            <v>155</v>
          </cell>
          <cell r="P307">
            <v>44.2</v>
          </cell>
          <cell r="Q307">
            <v>0</v>
          </cell>
          <cell r="R307">
            <v>0</v>
          </cell>
          <cell r="S307">
            <v>0</v>
          </cell>
          <cell r="T307">
            <v>0</v>
          </cell>
          <cell r="U307">
            <v>0</v>
          </cell>
          <cell r="V307">
            <v>0</v>
          </cell>
          <cell r="W307">
            <v>0</v>
          </cell>
          <cell r="X307">
            <v>0</v>
          </cell>
          <cell r="Y307">
            <v>128</v>
          </cell>
          <cell r="Z307">
            <v>114</v>
          </cell>
          <cell r="AA307">
            <v>0.39</v>
          </cell>
          <cell r="AB307">
            <v>0.35</v>
          </cell>
          <cell r="AC307">
            <v>249</v>
          </cell>
          <cell r="AD307">
            <v>191</v>
          </cell>
          <cell r="AG307">
            <v>23.9</v>
          </cell>
          <cell r="AK307">
            <v>0.84</v>
          </cell>
          <cell r="AO307">
            <v>9.5</v>
          </cell>
          <cell r="AP307">
            <v>23</v>
          </cell>
          <cell r="AS307">
            <v>4.4000000000000004</v>
          </cell>
          <cell r="AT307">
            <v>32.4</v>
          </cell>
          <cell r="AW307">
            <v>28</v>
          </cell>
          <cell r="AX307">
            <v>224</v>
          </cell>
          <cell r="BA307">
            <v>28</v>
          </cell>
          <cell r="BB307">
            <v>166</v>
          </cell>
          <cell r="BE307">
            <v>93.94</v>
          </cell>
          <cell r="BF307">
            <v>96.93</v>
          </cell>
          <cell r="BI307">
            <v>68</v>
          </cell>
          <cell r="BJ307">
            <v>63</v>
          </cell>
          <cell r="BM307">
            <v>4.9000000000000004</v>
          </cell>
          <cell r="BN307">
            <v>3.5</v>
          </cell>
          <cell r="BQ307">
            <v>2</v>
          </cell>
          <cell r="BR307">
            <v>2</v>
          </cell>
          <cell r="BS307">
            <v>0</v>
          </cell>
          <cell r="BT307">
            <v>0</v>
          </cell>
          <cell r="BU307">
            <v>0</v>
          </cell>
          <cell r="BV307">
            <v>0</v>
          </cell>
          <cell r="BW307">
            <v>1400</v>
          </cell>
          <cell r="BX307">
            <v>500</v>
          </cell>
          <cell r="BY307">
            <v>450</v>
          </cell>
          <cell r="BZ307">
            <v>0</v>
          </cell>
          <cell r="CC307">
            <v>3.46</v>
          </cell>
          <cell r="CD307">
            <v>3</v>
          </cell>
          <cell r="CE307">
            <v>46</v>
          </cell>
          <cell r="CF307">
            <v>226</v>
          </cell>
          <cell r="CI307">
            <v>0</v>
          </cell>
          <cell r="CJ307">
            <v>0</v>
          </cell>
          <cell r="CK307">
            <v>0</v>
          </cell>
        </row>
        <row r="308">
          <cell r="J308">
            <v>33683313</v>
          </cell>
          <cell r="K308">
            <v>1</v>
          </cell>
          <cell r="L308">
            <v>46</v>
          </cell>
          <cell r="M308" t="str">
            <v>1.转移性肝癌 、2.胆囊结石伴慢性胆囊炎 、3.横结肠腺癌伴肝脏转移转化化疗后术后 、4.既往化疗后骨髓抑制 、5.慢性胃炎</v>
          </cell>
          <cell r="N308">
            <v>1.5</v>
          </cell>
          <cell r="O308">
            <v>159</v>
          </cell>
          <cell r="P308">
            <v>60</v>
          </cell>
          <cell r="Q308">
            <v>0</v>
          </cell>
          <cell r="R308">
            <v>0</v>
          </cell>
          <cell r="S308">
            <v>0</v>
          </cell>
          <cell r="T308">
            <v>0</v>
          </cell>
          <cell r="U308">
            <v>0</v>
          </cell>
          <cell r="V308">
            <v>0</v>
          </cell>
          <cell r="W308">
            <v>0</v>
          </cell>
          <cell r="X308">
            <v>0</v>
          </cell>
          <cell r="Y308">
            <v>148</v>
          </cell>
          <cell r="Z308">
            <v>132</v>
          </cell>
          <cell r="AA308">
            <v>0.46</v>
          </cell>
          <cell r="AB308">
            <v>0.41</v>
          </cell>
          <cell r="AC308">
            <v>26</v>
          </cell>
          <cell r="AD308">
            <v>18</v>
          </cell>
          <cell r="AF308">
            <v>15</v>
          </cell>
          <cell r="AG308">
            <v>27.3</v>
          </cell>
          <cell r="AH308">
            <v>25.4</v>
          </cell>
          <cell r="AK308">
            <v>0.92</v>
          </cell>
          <cell r="AL308">
            <v>0.96</v>
          </cell>
          <cell r="AO308">
            <v>1.5</v>
          </cell>
          <cell r="AP308">
            <v>23.6</v>
          </cell>
          <cell r="AR308">
            <v>44.5</v>
          </cell>
          <cell r="AS308">
            <v>42.8</v>
          </cell>
          <cell r="AT308">
            <v>36.1</v>
          </cell>
          <cell r="AV308">
            <v>33.200000000000003</v>
          </cell>
          <cell r="AW308">
            <v>25</v>
          </cell>
          <cell r="AX308">
            <v>282</v>
          </cell>
          <cell r="AZ308">
            <v>111</v>
          </cell>
          <cell r="BA308">
            <v>26</v>
          </cell>
          <cell r="BB308">
            <v>216</v>
          </cell>
          <cell r="BD308">
            <v>354</v>
          </cell>
          <cell r="BE308">
            <v>95.76</v>
          </cell>
          <cell r="BF308">
            <v>13.14</v>
          </cell>
          <cell r="BH308">
            <v>17.100000000000001</v>
          </cell>
          <cell r="BI308">
            <v>8</v>
          </cell>
          <cell r="BJ308">
            <v>7</v>
          </cell>
          <cell r="BL308">
            <v>64</v>
          </cell>
          <cell r="BM308">
            <v>6.9</v>
          </cell>
          <cell r="BN308">
            <v>5.9</v>
          </cell>
          <cell r="BP308">
            <v>5</v>
          </cell>
          <cell r="BR308">
            <v>2</v>
          </cell>
          <cell r="BS308">
            <v>0</v>
          </cell>
          <cell r="BT308">
            <v>0</v>
          </cell>
          <cell r="BU308">
            <v>0</v>
          </cell>
          <cell r="BV308">
            <v>0</v>
          </cell>
          <cell r="BW308">
            <v>1800</v>
          </cell>
          <cell r="BX308">
            <v>500</v>
          </cell>
          <cell r="BY308">
            <v>100</v>
          </cell>
          <cell r="BZ308">
            <v>0</v>
          </cell>
          <cell r="CC308">
            <v>2.54</v>
          </cell>
          <cell r="CD308">
            <v>2</v>
          </cell>
          <cell r="CE308">
            <v>54</v>
          </cell>
          <cell r="CF308">
            <v>174</v>
          </cell>
          <cell r="CI308">
            <v>0</v>
          </cell>
          <cell r="CJ308">
            <v>0</v>
          </cell>
          <cell r="CK308">
            <v>0</v>
          </cell>
        </row>
        <row r="309">
          <cell r="J309">
            <v>10185504</v>
          </cell>
          <cell r="K309">
            <v>2</v>
          </cell>
          <cell r="L309">
            <v>43</v>
          </cell>
          <cell r="M309" t="str">
            <v>1.左侧乳腺癌切除术后；2.肝脏占位：肿瘤？脂肪变？其他？；3.子宫实性结节：肌瘤？,</v>
          </cell>
          <cell r="N309">
            <v>5</v>
          </cell>
          <cell r="O309">
            <v>150</v>
          </cell>
          <cell r="P309">
            <v>46.5</v>
          </cell>
          <cell r="Q309">
            <v>0</v>
          </cell>
          <cell r="R309">
            <v>0</v>
          </cell>
          <cell r="S309">
            <v>0</v>
          </cell>
          <cell r="T309">
            <v>0</v>
          </cell>
          <cell r="U309">
            <v>0</v>
          </cell>
          <cell r="V309">
            <v>0</v>
          </cell>
          <cell r="W309">
            <v>0</v>
          </cell>
          <cell r="X309">
            <v>0</v>
          </cell>
          <cell r="Y309">
            <v>156</v>
          </cell>
          <cell r="Z309">
            <v>141</v>
          </cell>
          <cell r="AA309">
            <v>0.47</v>
          </cell>
          <cell r="AB309">
            <v>0.43</v>
          </cell>
          <cell r="AC309">
            <v>217</v>
          </cell>
          <cell r="AD309">
            <v>216</v>
          </cell>
          <cell r="AF309">
            <v>196</v>
          </cell>
          <cell r="AG309">
            <v>26.8</v>
          </cell>
          <cell r="AH309">
            <v>24.3</v>
          </cell>
          <cell r="AJ309">
            <v>29.1</v>
          </cell>
          <cell r="AK309">
            <v>0.95</v>
          </cell>
          <cell r="AL309">
            <v>1.1599999999999999</v>
          </cell>
          <cell r="AN309">
            <v>1.7</v>
          </cell>
          <cell r="AO309">
            <v>17.8</v>
          </cell>
          <cell r="AP309">
            <v>29</v>
          </cell>
          <cell r="AR309">
            <v>34.700000000000003</v>
          </cell>
          <cell r="AS309">
            <v>53.4</v>
          </cell>
          <cell r="AT309">
            <v>31.6</v>
          </cell>
          <cell r="AV309">
            <v>4.2</v>
          </cell>
          <cell r="AW309">
            <v>22</v>
          </cell>
          <cell r="AX309">
            <v>324</v>
          </cell>
          <cell r="AZ309">
            <v>16</v>
          </cell>
          <cell r="BA309">
            <v>25</v>
          </cell>
          <cell r="BB309">
            <v>37</v>
          </cell>
          <cell r="BD309">
            <v>114</v>
          </cell>
          <cell r="BE309">
            <v>123.95</v>
          </cell>
          <cell r="BF309">
            <v>127.34</v>
          </cell>
          <cell r="BH309">
            <v>126.46</v>
          </cell>
          <cell r="BI309">
            <v>63</v>
          </cell>
          <cell r="BJ309">
            <v>59</v>
          </cell>
          <cell r="BL309">
            <v>6</v>
          </cell>
          <cell r="BM309">
            <v>3.7</v>
          </cell>
          <cell r="BN309">
            <v>3.5</v>
          </cell>
          <cell r="BP309">
            <v>2.2999999999999998</v>
          </cell>
          <cell r="BQ309">
            <v>2</v>
          </cell>
          <cell r="BR309">
            <v>2</v>
          </cell>
          <cell r="BS309">
            <v>0</v>
          </cell>
          <cell r="BT309">
            <v>0</v>
          </cell>
          <cell r="BU309">
            <v>0</v>
          </cell>
          <cell r="BV309">
            <v>0</v>
          </cell>
          <cell r="BW309">
            <v>1200</v>
          </cell>
          <cell r="BX309">
            <v>500</v>
          </cell>
          <cell r="BY309">
            <v>50</v>
          </cell>
          <cell r="BZ309">
            <v>0</v>
          </cell>
          <cell r="CC309">
            <v>2.31</v>
          </cell>
          <cell r="CD309">
            <v>2</v>
          </cell>
          <cell r="CE309">
            <v>31</v>
          </cell>
          <cell r="CF309">
            <v>151</v>
          </cell>
          <cell r="CI309">
            <v>0</v>
          </cell>
          <cell r="CJ309">
            <v>0</v>
          </cell>
          <cell r="CK309">
            <v>0</v>
          </cell>
        </row>
        <row r="310">
          <cell r="J310">
            <v>35116893</v>
          </cell>
          <cell r="K310">
            <v>1</v>
          </cell>
          <cell r="L310">
            <v>58</v>
          </cell>
          <cell r="M310" t="str">
            <v>1.肝胆管结石 ；2.胆总管结石；3.门脉高压；4、门静脉海绵样变。</v>
          </cell>
          <cell r="N310" t="str">
            <v>/</v>
          </cell>
          <cell r="O310">
            <v>160</v>
          </cell>
          <cell r="P310">
            <v>50</v>
          </cell>
          <cell r="Q310">
            <v>0</v>
          </cell>
          <cell r="R310">
            <v>0</v>
          </cell>
          <cell r="S310">
            <v>0</v>
          </cell>
          <cell r="T310">
            <v>0</v>
          </cell>
          <cell r="U310">
            <v>0</v>
          </cell>
          <cell r="V310">
            <v>0</v>
          </cell>
          <cell r="W310">
            <v>0</v>
          </cell>
          <cell r="X310">
            <v>0</v>
          </cell>
          <cell r="Y310">
            <v>139</v>
          </cell>
          <cell r="Z310">
            <v>137</v>
          </cell>
          <cell r="AA310">
            <v>0.42</v>
          </cell>
          <cell r="AB310">
            <v>0.41</v>
          </cell>
          <cell r="AC310">
            <v>146</v>
          </cell>
          <cell r="AD310">
            <v>127</v>
          </cell>
          <cell r="AG310">
            <v>26.9</v>
          </cell>
          <cell r="AH310">
            <v>24.3</v>
          </cell>
          <cell r="AK310">
            <v>0.93</v>
          </cell>
          <cell r="AL310">
            <v>1.9</v>
          </cell>
          <cell r="AO310">
            <v>12</v>
          </cell>
          <cell r="AP310">
            <v>22</v>
          </cell>
          <cell r="AS310">
            <v>43.8</v>
          </cell>
          <cell r="AT310">
            <v>38.200000000000003</v>
          </cell>
          <cell r="AW310">
            <v>2</v>
          </cell>
          <cell r="AX310">
            <v>26</v>
          </cell>
          <cell r="BA310">
            <v>25</v>
          </cell>
          <cell r="BB310">
            <v>227</v>
          </cell>
          <cell r="BE310">
            <v>12.1</v>
          </cell>
          <cell r="BF310">
            <v>16.12</v>
          </cell>
          <cell r="BI310">
            <v>67</v>
          </cell>
          <cell r="BJ310">
            <v>61</v>
          </cell>
          <cell r="BM310">
            <v>4.3</v>
          </cell>
          <cell r="BN310">
            <v>4</v>
          </cell>
          <cell r="BQ310">
            <v>2</v>
          </cell>
          <cell r="BR310">
            <v>2</v>
          </cell>
          <cell r="BS310">
            <v>0</v>
          </cell>
          <cell r="BT310">
            <v>0</v>
          </cell>
          <cell r="BU310">
            <v>0</v>
          </cell>
          <cell r="BV310">
            <v>0</v>
          </cell>
          <cell r="BW310">
            <v>3200</v>
          </cell>
          <cell r="BX310">
            <v>1000</v>
          </cell>
          <cell r="BY310">
            <v>600</v>
          </cell>
          <cell r="BZ310">
            <v>0</v>
          </cell>
          <cell r="CC310">
            <v>3.5</v>
          </cell>
          <cell r="CD310">
            <v>3</v>
          </cell>
          <cell r="CE310">
            <v>5</v>
          </cell>
          <cell r="CF310">
            <v>185</v>
          </cell>
          <cell r="CI310">
            <v>0</v>
          </cell>
          <cell r="CJ310">
            <v>0</v>
          </cell>
          <cell r="CK310">
            <v>0</v>
          </cell>
        </row>
        <row r="311">
          <cell r="J311">
            <v>35081541</v>
          </cell>
          <cell r="K311">
            <v>1</v>
          </cell>
          <cell r="L311">
            <v>57</v>
          </cell>
          <cell r="M311" t="str">
            <v>1、肝细胞癌自发破裂(BCLC C期 CNLC IIIa期)；2、肝功能不全；3、慢性乙型病毒性肝炎(复治);4.低蛋白血症;5.肺部感染；6.胸腔积液。</v>
          </cell>
          <cell r="N311">
            <v>11</v>
          </cell>
          <cell r="O311">
            <v>165</v>
          </cell>
          <cell r="P311">
            <v>64</v>
          </cell>
          <cell r="Q311">
            <v>0</v>
          </cell>
          <cell r="R311">
            <v>0</v>
          </cell>
          <cell r="S311">
            <v>0</v>
          </cell>
          <cell r="T311">
            <v>0</v>
          </cell>
          <cell r="U311">
            <v>0</v>
          </cell>
          <cell r="V311">
            <v>1</v>
          </cell>
          <cell r="W311">
            <v>0</v>
          </cell>
          <cell r="X311">
            <v>0</v>
          </cell>
          <cell r="Y311">
            <v>126</v>
          </cell>
          <cell r="Z311">
            <v>19</v>
          </cell>
          <cell r="AA311">
            <v>0.42</v>
          </cell>
          <cell r="AB311">
            <v>0.36</v>
          </cell>
          <cell r="AC311">
            <v>6</v>
          </cell>
          <cell r="AD311">
            <v>49</v>
          </cell>
          <cell r="AG311">
            <v>25</v>
          </cell>
          <cell r="AK311">
            <v>1.1000000000000001</v>
          </cell>
          <cell r="AO311">
            <v>6.7</v>
          </cell>
          <cell r="AP311">
            <v>8.5</v>
          </cell>
          <cell r="AS311">
            <v>36.1</v>
          </cell>
          <cell r="AT311">
            <v>27.7</v>
          </cell>
          <cell r="AW311">
            <v>26</v>
          </cell>
          <cell r="AX311">
            <v>219</v>
          </cell>
          <cell r="BA311">
            <v>21</v>
          </cell>
          <cell r="BB311">
            <v>381</v>
          </cell>
          <cell r="BE311">
            <v>19.2</v>
          </cell>
          <cell r="BF311">
            <v>118.41</v>
          </cell>
          <cell r="BI311">
            <v>54</v>
          </cell>
          <cell r="BJ311">
            <v>42</v>
          </cell>
          <cell r="BM311">
            <v>4.4000000000000004</v>
          </cell>
          <cell r="BN311">
            <v>4.5</v>
          </cell>
          <cell r="BQ311">
            <v>2</v>
          </cell>
          <cell r="BR311">
            <v>3</v>
          </cell>
          <cell r="BS311">
            <v>60</v>
          </cell>
          <cell r="BT311">
            <v>0</v>
          </cell>
          <cell r="BU311">
            <v>0</v>
          </cell>
          <cell r="BV311">
            <v>0</v>
          </cell>
          <cell r="BW311">
            <v>2200</v>
          </cell>
          <cell r="BX311">
            <v>800</v>
          </cell>
          <cell r="BY311">
            <v>500</v>
          </cell>
          <cell r="BZ311">
            <v>0</v>
          </cell>
          <cell r="CC311">
            <v>6.13</v>
          </cell>
          <cell r="CD311">
            <v>6</v>
          </cell>
          <cell r="CE311">
            <v>13</v>
          </cell>
          <cell r="CF311">
            <v>373</v>
          </cell>
          <cell r="CI311">
            <v>0</v>
          </cell>
          <cell r="CJ311">
            <v>0</v>
          </cell>
          <cell r="CK311">
            <v>0</v>
          </cell>
        </row>
        <row r="312">
          <cell r="J312">
            <v>35229330</v>
          </cell>
          <cell r="K312">
            <v>2</v>
          </cell>
          <cell r="L312">
            <v>68</v>
          </cell>
          <cell r="M312" t="str">
            <v>1.肝囊肿 、2.胆源性胰腺炎 、3.肝内胆管结石 、4.慢性胆囊炎</v>
          </cell>
          <cell r="N312" t="str">
            <v>/</v>
          </cell>
          <cell r="O312">
            <v>157</v>
          </cell>
          <cell r="P312">
            <v>50</v>
          </cell>
          <cell r="Q312">
            <v>0</v>
          </cell>
          <cell r="R312">
            <v>0</v>
          </cell>
          <cell r="S312">
            <v>0</v>
          </cell>
          <cell r="T312">
            <v>0</v>
          </cell>
          <cell r="U312">
            <v>0</v>
          </cell>
          <cell r="V312">
            <v>0</v>
          </cell>
          <cell r="W312">
            <v>0</v>
          </cell>
          <cell r="X312">
            <v>0</v>
          </cell>
          <cell r="Y312">
            <v>139</v>
          </cell>
          <cell r="Z312">
            <v>137</v>
          </cell>
          <cell r="AA312">
            <v>0.42</v>
          </cell>
          <cell r="AB312">
            <v>0.41</v>
          </cell>
          <cell r="AC312">
            <v>146</v>
          </cell>
          <cell r="AD312">
            <v>127</v>
          </cell>
          <cell r="AG312">
            <v>26.9</v>
          </cell>
          <cell r="AH312">
            <v>24.3</v>
          </cell>
          <cell r="AK312">
            <v>0.93</v>
          </cell>
          <cell r="AL312">
            <v>1.9</v>
          </cell>
          <cell r="AO312">
            <v>12</v>
          </cell>
          <cell r="AP312">
            <v>22</v>
          </cell>
          <cell r="AS312">
            <v>43.8</v>
          </cell>
          <cell r="AT312">
            <v>38.200000000000003</v>
          </cell>
          <cell r="AW312">
            <v>2</v>
          </cell>
          <cell r="AX312">
            <v>26</v>
          </cell>
          <cell r="BA312">
            <v>25</v>
          </cell>
          <cell r="BB312">
            <v>227</v>
          </cell>
          <cell r="BE312">
            <v>12.1</v>
          </cell>
          <cell r="BF312">
            <v>16.12</v>
          </cell>
          <cell r="BI312">
            <v>67</v>
          </cell>
          <cell r="BJ312">
            <v>61</v>
          </cell>
          <cell r="BM312">
            <v>4.3</v>
          </cell>
          <cell r="BN312">
            <v>4</v>
          </cell>
          <cell r="BQ312">
            <v>2</v>
          </cell>
          <cell r="BR312">
            <v>2</v>
          </cell>
          <cell r="BS312">
            <v>0</v>
          </cell>
          <cell r="BT312">
            <v>0</v>
          </cell>
          <cell r="BU312">
            <v>0</v>
          </cell>
          <cell r="BV312">
            <v>0</v>
          </cell>
          <cell r="BW312">
            <v>2000</v>
          </cell>
          <cell r="BX312">
            <v>500</v>
          </cell>
          <cell r="BY312">
            <v>2000</v>
          </cell>
          <cell r="BZ312">
            <v>0</v>
          </cell>
          <cell r="CC312">
            <v>2.4500000000000002</v>
          </cell>
          <cell r="CD312">
            <v>2</v>
          </cell>
          <cell r="CE312">
            <v>45</v>
          </cell>
          <cell r="CF312">
            <v>165</v>
          </cell>
          <cell r="CI312">
            <v>0</v>
          </cell>
          <cell r="CJ312">
            <v>0</v>
          </cell>
          <cell r="CK312">
            <v>0</v>
          </cell>
        </row>
        <row r="313">
          <cell r="J313">
            <v>19671243</v>
          </cell>
          <cell r="K313">
            <v>1</v>
          </cell>
          <cell r="L313">
            <v>75</v>
          </cell>
          <cell r="M313" t="str">
            <v>1、中分化肝细胞癌；2、胆囊结石伴慢性胆囊炎；3、右肝肿瘤切除术+胆囊切除术后；4、慢性阻塞性肺疾病急性加重期；5、颅脑占位待诊；6、右肺小结节，性质？；7、快室率心房颤动；8、肝功能不全；9、肺大疱；10、慢性活动性胃炎；11、反流性食管炎；12、脑萎缩；13、右侧颈总动脉分叉处粥样斑块；14、肋骨陈旧性骨折？15、主动脉及部分分支管壁、主动脉瓣区、左冠脉钙化；16、低蛋白血症；17、右侧上颌窦炎；18、电解质紊乱（低钠、低氯）</v>
          </cell>
          <cell r="N313">
            <v>3.9</v>
          </cell>
          <cell r="O313">
            <v>165</v>
          </cell>
          <cell r="P313">
            <v>53</v>
          </cell>
          <cell r="Q313">
            <v>0</v>
          </cell>
          <cell r="R313">
            <v>0</v>
          </cell>
          <cell r="S313">
            <v>1</v>
          </cell>
          <cell r="T313">
            <v>0</v>
          </cell>
          <cell r="U313">
            <v>0</v>
          </cell>
          <cell r="V313">
            <v>0</v>
          </cell>
          <cell r="W313">
            <v>0</v>
          </cell>
          <cell r="X313">
            <v>0</v>
          </cell>
          <cell r="Y313">
            <v>148</v>
          </cell>
          <cell r="Z313">
            <v>141</v>
          </cell>
          <cell r="AA313">
            <v>0.45</v>
          </cell>
          <cell r="AB313">
            <v>0.44</v>
          </cell>
          <cell r="AC313">
            <v>214</v>
          </cell>
          <cell r="AD313">
            <v>191</v>
          </cell>
          <cell r="AE313">
            <v>179</v>
          </cell>
          <cell r="AG313">
            <v>28.7</v>
          </cell>
          <cell r="AH313">
            <v>33.5</v>
          </cell>
          <cell r="AI313">
            <v>36.799999999999997</v>
          </cell>
          <cell r="AK313">
            <v>0.98</v>
          </cell>
          <cell r="AL313">
            <v>1.24</v>
          </cell>
          <cell r="AM313">
            <v>1.23</v>
          </cell>
          <cell r="AO313">
            <v>8.8000000000000007</v>
          </cell>
          <cell r="AP313">
            <v>2</v>
          </cell>
          <cell r="AQ313">
            <v>17.600000000000001</v>
          </cell>
          <cell r="AS313">
            <v>42.5</v>
          </cell>
          <cell r="AT313">
            <v>36.200000000000003</v>
          </cell>
          <cell r="AU313">
            <v>34.299999999999997</v>
          </cell>
          <cell r="AW313">
            <v>54</v>
          </cell>
          <cell r="AX313">
            <v>179</v>
          </cell>
          <cell r="AY313">
            <v>16</v>
          </cell>
          <cell r="BA313">
            <v>31</v>
          </cell>
          <cell r="BB313">
            <v>123</v>
          </cell>
          <cell r="BC313">
            <v>16</v>
          </cell>
          <cell r="BE313">
            <v>99.89</v>
          </cell>
          <cell r="BF313">
            <v>99.89</v>
          </cell>
          <cell r="BG313">
            <v>11.82</v>
          </cell>
          <cell r="BI313">
            <v>66</v>
          </cell>
          <cell r="BJ313">
            <v>66</v>
          </cell>
          <cell r="BK313">
            <v>63</v>
          </cell>
          <cell r="BM313">
            <v>9.1</v>
          </cell>
          <cell r="BN313">
            <v>4.2</v>
          </cell>
          <cell r="BO313">
            <v>4.7</v>
          </cell>
          <cell r="BQ313">
            <v>2</v>
          </cell>
          <cell r="BR313">
            <v>3</v>
          </cell>
          <cell r="BS313">
            <v>0</v>
          </cell>
          <cell r="BT313">
            <v>0</v>
          </cell>
          <cell r="BU313">
            <v>0</v>
          </cell>
          <cell r="BV313">
            <v>0</v>
          </cell>
          <cell r="BW313">
            <v>1200</v>
          </cell>
          <cell r="BX313">
            <v>500</v>
          </cell>
          <cell r="BY313">
            <v>100</v>
          </cell>
          <cell r="BZ313">
            <v>0</v>
          </cell>
          <cell r="CC313">
            <v>1.45</v>
          </cell>
          <cell r="CD313">
            <v>1</v>
          </cell>
          <cell r="CE313">
            <v>45</v>
          </cell>
          <cell r="CF313">
            <v>105</v>
          </cell>
          <cell r="CI313">
            <v>0</v>
          </cell>
          <cell r="CJ313">
            <v>0</v>
          </cell>
          <cell r="CK313">
            <v>0</v>
          </cell>
        </row>
        <row r="314">
          <cell r="J314">
            <v>35242848</v>
          </cell>
          <cell r="K314">
            <v>1</v>
          </cell>
          <cell r="L314">
            <v>27</v>
          </cell>
          <cell r="M314" t="str">
            <v>1、肝包虫；2、盆腔囊性包虫。</v>
          </cell>
          <cell r="N314" t="str">
            <v>/</v>
          </cell>
          <cell r="O314">
            <v>168</v>
          </cell>
          <cell r="P314">
            <v>58</v>
          </cell>
          <cell r="Q314">
            <v>0</v>
          </cell>
          <cell r="R314">
            <v>0</v>
          </cell>
          <cell r="S314">
            <v>0</v>
          </cell>
          <cell r="T314">
            <v>0</v>
          </cell>
          <cell r="U314">
            <v>0</v>
          </cell>
          <cell r="V314">
            <v>0</v>
          </cell>
          <cell r="W314">
            <v>0</v>
          </cell>
          <cell r="X314">
            <v>0</v>
          </cell>
          <cell r="Y314">
            <v>124</v>
          </cell>
          <cell r="Z314">
            <v>119</v>
          </cell>
          <cell r="AA314">
            <v>0.39</v>
          </cell>
          <cell r="AB314">
            <v>0.37</v>
          </cell>
          <cell r="AC314">
            <v>157</v>
          </cell>
          <cell r="AD314">
            <v>23</v>
          </cell>
          <cell r="AE314">
            <v>25</v>
          </cell>
          <cell r="AF314">
            <v>196</v>
          </cell>
          <cell r="AG314">
            <v>28.6</v>
          </cell>
          <cell r="AH314">
            <v>29.1</v>
          </cell>
          <cell r="AJ314">
            <v>3.2</v>
          </cell>
          <cell r="AK314">
            <v>1.19</v>
          </cell>
          <cell r="AL314">
            <v>1.33</v>
          </cell>
          <cell r="AN314">
            <v>1.21</v>
          </cell>
          <cell r="AO314">
            <v>2.6</v>
          </cell>
          <cell r="AP314">
            <v>17.2</v>
          </cell>
          <cell r="AQ314">
            <v>18</v>
          </cell>
          <cell r="AR314">
            <v>6.9</v>
          </cell>
          <cell r="AS314">
            <v>42.8</v>
          </cell>
          <cell r="AT314">
            <v>28.8</v>
          </cell>
          <cell r="AU314">
            <v>35.200000000000003</v>
          </cell>
          <cell r="AV314">
            <v>3.2</v>
          </cell>
          <cell r="AW314">
            <v>3</v>
          </cell>
          <cell r="AX314">
            <v>84</v>
          </cell>
          <cell r="AY314">
            <v>229</v>
          </cell>
          <cell r="AZ314">
            <v>188</v>
          </cell>
          <cell r="BA314">
            <v>78</v>
          </cell>
          <cell r="BB314">
            <v>168</v>
          </cell>
          <cell r="BC314">
            <v>341</v>
          </cell>
          <cell r="BD314">
            <v>177</v>
          </cell>
          <cell r="BE314">
            <v>11.96</v>
          </cell>
          <cell r="BF314">
            <v>122.56</v>
          </cell>
          <cell r="BG314">
            <v>116.18</v>
          </cell>
          <cell r="BH314">
            <v>12.27</v>
          </cell>
          <cell r="BI314">
            <v>46</v>
          </cell>
          <cell r="BJ314">
            <v>34</v>
          </cell>
          <cell r="BK314">
            <v>4</v>
          </cell>
          <cell r="BL314">
            <v>36</v>
          </cell>
          <cell r="BM314">
            <v>3</v>
          </cell>
          <cell r="BN314">
            <v>2.6</v>
          </cell>
          <cell r="BO314">
            <v>2.84</v>
          </cell>
          <cell r="BP314">
            <v>3.4</v>
          </cell>
          <cell r="BQ314">
            <v>2</v>
          </cell>
          <cell r="BR314">
            <v>2</v>
          </cell>
          <cell r="BS314">
            <v>0</v>
          </cell>
          <cell r="BT314">
            <v>0</v>
          </cell>
          <cell r="BU314">
            <v>0</v>
          </cell>
          <cell r="BV314">
            <v>0</v>
          </cell>
          <cell r="BW314">
            <v>2100</v>
          </cell>
          <cell r="BX314">
            <v>500</v>
          </cell>
          <cell r="BY314">
            <v>200</v>
          </cell>
          <cell r="BZ314">
            <v>0</v>
          </cell>
          <cell r="CC314">
            <v>3.11</v>
          </cell>
          <cell r="CD314">
            <v>3</v>
          </cell>
          <cell r="CE314">
            <v>11</v>
          </cell>
          <cell r="CF314">
            <v>191</v>
          </cell>
          <cell r="CI314">
            <v>0</v>
          </cell>
          <cell r="CJ314">
            <v>0</v>
          </cell>
          <cell r="CK314">
            <v>0</v>
          </cell>
        </row>
        <row r="315">
          <cell r="J315">
            <v>35298735</v>
          </cell>
          <cell r="K315">
            <v>1</v>
          </cell>
          <cell r="L315">
            <v>52</v>
          </cell>
          <cell r="M315" t="str">
            <v>1、肝HCC；2.乙肝；3、肝硬化；4、门静脉高压；5、带状疱疹。</v>
          </cell>
          <cell r="N315">
            <v>5.7</v>
          </cell>
          <cell r="O315">
            <v>172</v>
          </cell>
          <cell r="P315">
            <v>70</v>
          </cell>
          <cell r="Q315">
            <v>0</v>
          </cell>
          <cell r="R315">
            <v>0</v>
          </cell>
          <cell r="S315">
            <v>0</v>
          </cell>
          <cell r="T315">
            <v>0</v>
          </cell>
          <cell r="U315">
            <v>0</v>
          </cell>
          <cell r="V315">
            <v>1</v>
          </cell>
          <cell r="W315">
            <v>0</v>
          </cell>
          <cell r="X315">
            <v>1</v>
          </cell>
          <cell r="Y315">
            <v>126</v>
          </cell>
          <cell r="Z315">
            <v>125</v>
          </cell>
          <cell r="AA315">
            <v>0.37</v>
          </cell>
          <cell r="AB315">
            <v>0.36</v>
          </cell>
          <cell r="AC315">
            <v>13</v>
          </cell>
          <cell r="AD315">
            <v>166</v>
          </cell>
          <cell r="AG315">
            <v>4.5</v>
          </cell>
          <cell r="AH315">
            <v>46.8</v>
          </cell>
          <cell r="AK315">
            <v>1.31</v>
          </cell>
          <cell r="AL315">
            <v>1.48</v>
          </cell>
          <cell r="AO315">
            <v>198</v>
          </cell>
          <cell r="AP315">
            <v>212.2</v>
          </cell>
          <cell r="AS315">
            <v>28.5</v>
          </cell>
          <cell r="AT315">
            <v>21.9</v>
          </cell>
          <cell r="AW315">
            <v>35</v>
          </cell>
          <cell r="AX315">
            <v>68</v>
          </cell>
          <cell r="BA315">
            <v>128</v>
          </cell>
          <cell r="BB315">
            <v>272</v>
          </cell>
          <cell r="BE315">
            <v>16.96</v>
          </cell>
          <cell r="BF315">
            <v>15.15</v>
          </cell>
          <cell r="BI315">
            <v>71</v>
          </cell>
          <cell r="BJ315">
            <v>74</v>
          </cell>
          <cell r="BM315">
            <v>3.6</v>
          </cell>
          <cell r="BN315">
            <v>4.2</v>
          </cell>
          <cell r="BQ315">
            <v>2</v>
          </cell>
          <cell r="BR315">
            <v>2</v>
          </cell>
          <cell r="BS315">
            <v>0</v>
          </cell>
          <cell r="BT315">
            <v>0</v>
          </cell>
          <cell r="BU315">
            <v>0</v>
          </cell>
          <cell r="BV315">
            <v>0</v>
          </cell>
          <cell r="BW315">
            <v>2100</v>
          </cell>
          <cell r="BX315">
            <v>600</v>
          </cell>
          <cell r="BY315">
            <v>600</v>
          </cell>
          <cell r="BZ315">
            <v>0</v>
          </cell>
          <cell r="CC315">
            <v>3.1</v>
          </cell>
          <cell r="CD315">
            <v>3</v>
          </cell>
          <cell r="CE315">
            <v>10</v>
          </cell>
          <cell r="CF315">
            <v>190</v>
          </cell>
          <cell r="CI315">
            <v>0</v>
          </cell>
          <cell r="CJ315">
            <v>0</v>
          </cell>
          <cell r="CK315">
            <v>0</v>
          </cell>
        </row>
        <row r="316">
          <cell r="J316">
            <v>35347218</v>
          </cell>
          <cell r="K316">
            <v>2</v>
          </cell>
          <cell r="L316">
            <v>50</v>
          </cell>
          <cell r="M316" t="str">
            <v>1、肝内胆管结石；2.胆管炎；3.肾结石；4.肾囊肿。</v>
          </cell>
          <cell r="N316" t="str">
            <v>/</v>
          </cell>
          <cell r="O316">
            <v>160</v>
          </cell>
          <cell r="P316">
            <v>84</v>
          </cell>
          <cell r="Q316">
            <v>0</v>
          </cell>
          <cell r="R316">
            <v>0</v>
          </cell>
          <cell r="S316">
            <v>0</v>
          </cell>
          <cell r="T316">
            <v>0</v>
          </cell>
          <cell r="U316">
            <v>0</v>
          </cell>
          <cell r="V316">
            <v>0</v>
          </cell>
          <cell r="W316">
            <v>0</v>
          </cell>
          <cell r="X316">
            <v>0</v>
          </cell>
          <cell r="Y316">
            <v>133</v>
          </cell>
          <cell r="Z316">
            <v>119</v>
          </cell>
          <cell r="AA316">
            <v>0.4</v>
          </cell>
          <cell r="AB316">
            <v>0.36</v>
          </cell>
          <cell r="AC316">
            <v>216</v>
          </cell>
          <cell r="AD316">
            <v>11</v>
          </cell>
          <cell r="AG316">
            <v>27.9</v>
          </cell>
          <cell r="AK316">
            <v>1.4</v>
          </cell>
          <cell r="AO316">
            <v>1.1000000000000001</v>
          </cell>
          <cell r="AP316">
            <v>42.1</v>
          </cell>
          <cell r="AS316">
            <v>4.3</v>
          </cell>
          <cell r="AT316">
            <v>35.9</v>
          </cell>
          <cell r="AW316">
            <v>22</v>
          </cell>
          <cell r="AX316">
            <v>154</v>
          </cell>
          <cell r="BA316">
            <v>21</v>
          </cell>
          <cell r="BB316">
            <v>47</v>
          </cell>
          <cell r="BE316">
            <v>94.37</v>
          </cell>
          <cell r="BF316">
            <v>99.5</v>
          </cell>
          <cell r="BI316">
            <v>72</v>
          </cell>
          <cell r="BJ316">
            <v>64</v>
          </cell>
          <cell r="BM316">
            <v>5.7</v>
          </cell>
          <cell r="BN316">
            <v>4.5</v>
          </cell>
          <cell r="BQ316">
            <v>2</v>
          </cell>
          <cell r="BR316">
            <v>2</v>
          </cell>
          <cell r="BS316">
            <v>0</v>
          </cell>
          <cell r="BT316">
            <v>0</v>
          </cell>
          <cell r="BU316">
            <v>0</v>
          </cell>
          <cell r="BV316">
            <v>0</v>
          </cell>
          <cell r="BW316">
            <v>2100</v>
          </cell>
          <cell r="BX316">
            <v>500</v>
          </cell>
          <cell r="BY316">
            <v>250</v>
          </cell>
          <cell r="BZ316">
            <v>0</v>
          </cell>
          <cell r="CC316">
            <v>2.39</v>
          </cell>
          <cell r="CD316">
            <v>2</v>
          </cell>
          <cell r="CE316">
            <v>39</v>
          </cell>
          <cell r="CF316">
            <v>159</v>
          </cell>
          <cell r="CI316">
            <v>0</v>
          </cell>
          <cell r="CJ316">
            <v>0</v>
          </cell>
          <cell r="CK316">
            <v>0</v>
          </cell>
        </row>
        <row r="317">
          <cell r="J317">
            <v>35332367</v>
          </cell>
          <cell r="K317">
            <v>2</v>
          </cell>
          <cell r="L317">
            <v>46</v>
          </cell>
          <cell r="M317" t="str">
            <v>1.恶性肿瘤化疗 2.肝内胆管细胞癌术后（pT3N0M0）化疗后 3.慢性乙型病毒性肝炎 4.肝脏包裹性积液 5.痔疮 6.肝囊肿 7.双肺多发小结节 8.子宫多发肌瘤 9.胆囊切除术后</v>
          </cell>
          <cell r="N317" t="str">
            <v>/</v>
          </cell>
          <cell r="O317">
            <v>154</v>
          </cell>
          <cell r="P317">
            <v>51</v>
          </cell>
          <cell r="Q317">
            <v>0</v>
          </cell>
          <cell r="R317">
            <v>0</v>
          </cell>
          <cell r="S317">
            <v>0</v>
          </cell>
          <cell r="T317">
            <v>0</v>
          </cell>
          <cell r="U317">
            <v>0</v>
          </cell>
          <cell r="V317">
            <v>1</v>
          </cell>
          <cell r="W317">
            <v>0</v>
          </cell>
          <cell r="X317">
            <v>0</v>
          </cell>
          <cell r="Y317">
            <v>126</v>
          </cell>
          <cell r="Z317">
            <v>121</v>
          </cell>
          <cell r="AA317">
            <v>0.4</v>
          </cell>
          <cell r="AB317">
            <v>0.38</v>
          </cell>
          <cell r="AC317">
            <v>156</v>
          </cell>
          <cell r="AD317">
            <v>129</v>
          </cell>
          <cell r="AF317">
            <v>99</v>
          </cell>
          <cell r="AG317">
            <v>25.6</v>
          </cell>
          <cell r="AH317">
            <v>25.9</v>
          </cell>
          <cell r="AJ317">
            <v>31.2</v>
          </cell>
          <cell r="AK317">
            <v>0.9</v>
          </cell>
          <cell r="AL317">
            <v>1.22</v>
          </cell>
          <cell r="AN317">
            <v>1.17</v>
          </cell>
          <cell r="AO317">
            <v>12.7</v>
          </cell>
          <cell r="AP317">
            <v>24.9</v>
          </cell>
          <cell r="AR317">
            <v>14.3</v>
          </cell>
          <cell r="AS317">
            <v>41.1</v>
          </cell>
          <cell r="AT317">
            <v>34.200000000000003</v>
          </cell>
          <cell r="AV317">
            <v>27.7</v>
          </cell>
          <cell r="AW317">
            <v>22</v>
          </cell>
          <cell r="AX317">
            <v>513</v>
          </cell>
          <cell r="AZ317">
            <v>688</v>
          </cell>
          <cell r="BA317">
            <v>24</v>
          </cell>
          <cell r="BB317">
            <v>54</v>
          </cell>
          <cell r="BD317">
            <v>34</v>
          </cell>
          <cell r="BE317">
            <v>1</v>
          </cell>
          <cell r="BF317">
            <v>91.15</v>
          </cell>
          <cell r="BH317">
            <v>94.61</v>
          </cell>
          <cell r="BI317">
            <v>59</v>
          </cell>
          <cell r="BJ317">
            <v>66</v>
          </cell>
          <cell r="BL317">
            <v>64</v>
          </cell>
          <cell r="BM317">
            <v>6.5</v>
          </cell>
          <cell r="BN317">
            <v>4.2</v>
          </cell>
          <cell r="BP317">
            <v>4.5999999999999996</v>
          </cell>
          <cell r="BQ317">
            <v>2</v>
          </cell>
          <cell r="BR317">
            <v>2</v>
          </cell>
          <cell r="BS317">
            <v>0</v>
          </cell>
          <cell r="BT317">
            <v>0</v>
          </cell>
          <cell r="BU317">
            <v>0</v>
          </cell>
          <cell r="BV317">
            <v>0</v>
          </cell>
          <cell r="BW317">
            <v>1900</v>
          </cell>
          <cell r="BX317">
            <v>500</v>
          </cell>
          <cell r="BY317">
            <v>1060</v>
          </cell>
          <cell r="BZ317">
            <v>0</v>
          </cell>
          <cell r="CC317">
            <v>3.2</v>
          </cell>
          <cell r="CD317">
            <v>3</v>
          </cell>
          <cell r="CE317">
            <v>20</v>
          </cell>
          <cell r="CF317">
            <v>200</v>
          </cell>
          <cell r="CI317">
            <v>0</v>
          </cell>
          <cell r="CJ317">
            <v>0</v>
          </cell>
          <cell r="CK317">
            <v>0</v>
          </cell>
        </row>
        <row r="318">
          <cell r="J318">
            <v>35118025</v>
          </cell>
          <cell r="K318">
            <v>1</v>
          </cell>
          <cell r="L318">
            <v>54</v>
          </cell>
          <cell r="M318" t="str">
            <v>1.肝内胆管乳头状囊腺癌术后复发；2.肝内胆管癌栓形成；3.贲门间质瘤；4.肾囊肿；5.高血压；6.2型糖尿病；7.肾上腺腺瘤。</v>
          </cell>
          <cell r="N318">
            <v>3</v>
          </cell>
          <cell r="O318">
            <v>167</v>
          </cell>
          <cell r="P318">
            <v>68</v>
          </cell>
          <cell r="Q318">
            <v>1</v>
          </cell>
          <cell r="R318">
            <v>1</v>
          </cell>
          <cell r="S318">
            <v>0</v>
          </cell>
          <cell r="T318">
            <v>0</v>
          </cell>
          <cell r="U318">
            <v>0</v>
          </cell>
          <cell r="V318">
            <v>0</v>
          </cell>
          <cell r="W318">
            <v>0</v>
          </cell>
          <cell r="X318">
            <v>0</v>
          </cell>
          <cell r="Y318">
            <v>116</v>
          </cell>
          <cell r="Z318">
            <v>16</v>
          </cell>
          <cell r="AA318">
            <v>0.36</v>
          </cell>
          <cell r="AB318">
            <v>0.32</v>
          </cell>
          <cell r="AC318">
            <v>193</v>
          </cell>
          <cell r="AD318">
            <v>168</v>
          </cell>
          <cell r="AE318">
            <v>139</v>
          </cell>
          <cell r="AF318">
            <v>154</v>
          </cell>
          <cell r="AG318">
            <v>25.5</v>
          </cell>
          <cell r="AH318">
            <v>27.1</v>
          </cell>
          <cell r="AI318">
            <v>29</v>
          </cell>
          <cell r="AJ318">
            <v>28.5</v>
          </cell>
          <cell r="AK318">
            <v>0.95</v>
          </cell>
          <cell r="AL318">
            <v>1.22</v>
          </cell>
          <cell r="AM318">
            <v>1.19</v>
          </cell>
          <cell r="AN318">
            <v>1.17</v>
          </cell>
          <cell r="AO318">
            <v>9.1</v>
          </cell>
          <cell r="AP318">
            <v>12.5</v>
          </cell>
          <cell r="AQ318">
            <v>12.2</v>
          </cell>
          <cell r="AR318">
            <v>32</v>
          </cell>
          <cell r="AS318">
            <v>4.5999999999999996</v>
          </cell>
          <cell r="AT318">
            <v>34.1</v>
          </cell>
          <cell r="AU318">
            <v>3.5</v>
          </cell>
          <cell r="AV318">
            <v>36.5</v>
          </cell>
          <cell r="AW318">
            <v>46</v>
          </cell>
          <cell r="AX318">
            <v>863</v>
          </cell>
          <cell r="AY318">
            <v>648</v>
          </cell>
          <cell r="AZ318">
            <v>459</v>
          </cell>
          <cell r="BA318">
            <v>41</v>
          </cell>
          <cell r="BB318">
            <v>157</v>
          </cell>
          <cell r="BC318">
            <v>389</v>
          </cell>
          <cell r="BD318">
            <v>176</v>
          </cell>
          <cell r="BE318">
            <v>13.65</v>
          </cell>
          <cell r="BF318">
            <v>14.93</v>
          </cell>
          <cell r="BG318">
            <v>13.65</v>
          </cell>
          <cell r="BH318">
            <v>14.93</v>
          </cell>
          <cell r="BI318">
            <v>68</v>
          </cell>
          <cell r="BJ318">
            <v>66</v>
          </cell>
          <cell r="BK318">
            <v>68</v>
          </cell>
          <cell r="BL318">
            <v>63</v>
          </cell>
          <cell r="BM318">
            <v>7.3</v>
          </cell>
          <cell r="BN318">
            <v>5.7</v>
          </cell>
          <cell r="BO318">
            <v>5</v>
          </cell>
          <cell r="BP318">
            <v>3.2</v>
          </cell>
          <cell r="BQ318">
            <v>2</v>
          </cell>
          <cell r="BR318">
            <v>2</v>
          </cell>
          <cell r="BS318">
            <v>0</v>
          </cell>
          <cell r="BT318">
            <v>0</v>
          </cell>
          <cell r="BU318">
            <v>0</v>
          </cell>
          <cell r="BV318">
            <v>0</v>
          </cell>
          <cell r="BW318">
            <v>1200</v>
          </cell>
          <cell r="BX318">
            <v>500</v>
          </cell>
          <cell r="BY318">
            <v>300</v>
          </cell>
          <cell r="BZ318">
            <v>0</v>
          </cell>
          <cell r="CC318">
            <v>5.53</v>
          </cell>
          <cell r="CD318">
            <v>5</v>
          </cell>
          <cell r="CE318">
            <v>53</v>
          </cell>
          <cell r="CF318">
            <v>353</v>
          </cell>
          <cell r="CI318">
            <v>0</v>
          </cell>
          <cell r="CJ318">
            <v>0</v>
          </cell>
          <cell r="CK318">
            <v>0</v>
          </cell>
        </row>
        <row r="319">
          <cell r="J319">
            <v>35377505</v>
          </cell>
          <cell r="K319">
            <v>1</v>
          </cell>
          <cell r="L319">
            <v>45</v>
          </cell>
          <cell r="M319" t="str">
            <v>1.肝癌术后复发（ⅢA期） 、2.肝硬化 、3.门脉高压 、4.丙肝（复诊）,</v>
          </cell>
          <cell r="N319" t="str">
            <v>/</v>
          </cell>
          <cell r="O319">
            <v>170</v>
          </cell>
          <cell r="P319">
            <v>70</v>
          </cell>
          <cell r="Q319">
            <v>0</v>
          </cell>
          <cell r="R319">
            <v>0</v>
          </cell>
          <cell r="S319">
            <v>0</v>
          </cell>
          <cell r="T319">
            <v>0</v>
          </cell>
          <cell r="U319">
            <v>0</v>
          </cell>
          <cell r="V319">
            <v>0</v>
          </cell>
          <cell r="W319">
            <v>1</v>
          </cell>
          <cell r="X319">
            <v>1</v>
          </cell>
          <cell r="Y319">
            <v>152</v>
          </cell>
          <cell r="Z319">
            <v>14</v>
          </cell>
          <cell r="AA319">
            <v>0.46</v>
          </cell>
          <cell r="AB319">
            <v>0.42</v>
          </cell>
          <cell r="AC319">
            <v>151</v>
          </cell>
          <cell r="AD319">
            <v>128</v>
          </cell>
          <cell r="AF319">
            <v>79</v>
          </cell>
          <cell r="AG319">
            <v>26.2</v>
          </cell>
          <cell r="AH319">
            <v>24.8</v>
          </cell>
          <cell r="AJ319">
            <v>29.2</v>
          </cell>
          <cell r="AK319">
            <v>0.85</v>
          </cell>
          <cell r="AL319">
            <v>1.23</v>
          </cell>
          <cell r="AN319">
            <v>1.32</v>
          </cell>
          <cell r="AO319">
            <v>12.1</v>
          </cell>
          <cell r="AP319">
            <v>32</v>
          </cell>
          <cell r="AR319">
            <v>41.7</v>
          </cell>
          <cell r="AS319">
            <v>46.8</v>
          </cell>
          <cell r="AT319">
            <v>32.6</v>
          </cell>
          <cell r="AV319">
            <v>36.4</v>
          </cell>
          <cell r="AW319">
            <v>28</v>
          </cell>
          <cell r="AX319">
            <v>1286</v>
          </cell>
          <cell r="AZ319">
            <v>19</v>
          </cell>
          <cell r="BA319">
            <v>22</v>
          </cell>
          <cell r="BB319">
            <v>147</v>
          </cell>
          <cell r="BD319">
            <v>184</v>
          </cell>
          <cell r="BE319">
            <v>116.23</v>
          </cell>
          <cell r="BF319">
            <v>128.74</v>
          </cell>
          <cell r="BH319">
            <v>132.36000000000001</v>
          </cell>
          <cell r="BI319">
            <v>59</v>
          </cell>
          <cell r="BJ319">
            <v>46</v>
          </cell>
          <cell r="BL319">
            <v>43</v>
          </cell>
          <cell r="BM319">
            <v>4.3</v>
          </cell>
          <cell r="BN319">
            <v>3.7</v>
          </cell>
          <cell r="BP319">
            <v>3.4</v>
          </cell>
          <cell r="BQ319">
            <v>2</v>
          </cell>
          <cell r="BR319">
            <v>2</v>
          </cell>
          <cell r="BS319">
            <v>0</v>
          </cell>
          <cell r="BT319">
            <v>0</v>
          </cell>
          <cell r="BU319">
            <v>0</v>
          </cell>
          <cell r="BV319">
            <v>0</v>
          </cell>
          <cell r="BW319">
            <v>1950</v>
          </cell>
          <cell r="BX319">
            <v>500</v>
          </cell>
          <cell r="BY319">
            <v>300</v>
          </cell>
          <cell r="BZ319">
            <v>0</v>
          </cell>
          <cell r="CC319">
            <v>3.4</v>
          </cell>
          <cell r="CD319">
            <v>3</v>
          </cell>
          <cell r="CE319">
            <v>40</v>
          </cell>
          <cell r="CF319">
            <v>220</v>
          </cell>
          <cell r="CI319">
            <v>0</v>
          </cell>
          <cell r="CJ319">
            <v>0</v>
          </cell>
          <cell r="CK319">
            <v>0</v>
          </cell>
        </row>
        <row r="320">
          <cell r="J320">
            <v>35049629</v>
          </cell>
          <cell r="K320">
            <v>1</v>
          </cell>
          <cell r="L320">
            <v>36</v>
          </cell>
          <cell r="M320" t="str">
            <v>1、肝细胞癌伴胆囊、胃十二指肠侵犯，肝门淋巴结及大网膜转移(BCLC A期 CNLC IIIb期)；2、肝细胞癌综合治疗后(TACE+靶向+免疫)；3、慢性乙型病毒性肝炎(复治)。</v>
          </cell>
          <cell r="N320">
            <v>11</v>
          </cell>
          <cell r="O320">
            <v>169</v>
          </cell>
          <cell r="P320">
            <v>63.5</v>
          </cell>
          <cell r="Q320">
            <v>0</v>
          </cell>
          <cell r="R320">
            <v>0</v>
          </cell>
          <cell r="S320">
            <v>0</v>
          </cell>
          <cell r="T320">
            <v>0</v>
          </cell>
          <cell r="U320">
            <v>0</v>
          </cell>
          <cell r="V320">
            <v>1</v>
          </cell>
          <cell r="W320">
            <v>0</v>
          </cell>
          <cell r="X320">
            <v>0</v>
          </cell>
          <cell r="Y320">
            <v>12</v>
          </cell>
          <cell r="Z320">
            <v>112</v>
          </cell>
          <cell r="AA320">
            <v>0.36</v>
          </cell>
          <cell r="AB320">
            <v>0.34</v>
          </cell>
          <cell r="AC320">
            <v>31</v>
          </cell>
          <cell r="AD320">
            <v>238</v>
          </cell>
          <cell r="AG320">
            <v>25.4</v>
          </cell>
          <cell r="AK320">
            <v>1.1000000000000001</v>
          </cell>
          <cell r="AO320">
            <v>1.4</v>
          </cell>
          <cell r="AP320">
            <v>2.2999999999999998</v>
          </cell>
          <cell r="AS320">
            <v>34.4</v>
          </cell>
          <cell r="AT320">
            <v>3.9</v>
          </cell>
          <cell r="AW320">
            <v>21</v>
          </cell>
          <cell r="AX320">
            <v>139</v>
          </cell>
          <cell r="BA320">
            <v>24</v>
          </cell>
          <cell r="BB320">
            <v>256</v>
          </cell>
          <cell r="BE320">
            <v>97.51</v>
          </cell>
          <cell r="BF320">
            <v>95.54</v>
          </cell>
          <cell r="BI320">
            <v>59</v>
          </cell>
          <cell r="BJ320">
            <v>62</v>
          </cell>
          <cell r="BM320">
            <v>5.0999999999999996</v>
          </cell>
          <cell r="BN320">
            <v>3.9</v>
          </cell>
          <cell r="BQ320">
            <v>2</v>
          </cell>
          <cell r="BR320">
            <v>2</v>
          </cell>
          <cell r="BS320">
            <v>0</v>
          </cell>
          <cell r="BT320">
            <v>0</v>
          </cell>
          <cell r="BU320">
            <v>0</v>
          </cell>
          <cell r="BV320">
            <v>0</v>
          </cell>
          <cell r="BW320">
            <v>3200</v>
          </cell>
          <cell r="BX320">
            <v>500</v>
          </cell>
          <cell r="BY320">
            <v>1100</v>
          </cell>
          <cell r="BZ320">
            <v>0</v>
          </cell>
          <cell r="CC320">
            <v>6.21</v>
          </cell>
          <cell r="CD320">
            <v>6</v>
          </cell>
          <cell r="CE320">
            <v>21</v>
          </cell>
          <cell r="CF320">
            <v>381</v>
          </cell>
          <cell r="CI320">
            <v>0</v>
          </cell>
          <cell r="CJ320">
            <v>0</v>
          </cell>
          <cell r="CK320">
            <v>0</v>
          </cell>
        </row>
        <row r="321">
          <cell r="J321">
            <v>19178645</v>
          </cell>
          <cell r="K321">
            <v>1</v>
          </cell>
          <cell r="L321">
            <v>35</v>
          </cell>
          <cell r="M321" t="str">
            <v>肝包虫</v>
          </cell>
          <cell r="N321" t="str">
            <v>/</v>
          </cell>
          <cell r="O321">
            <v>179</v>
          </cell>
          <cell r="P321">
            <v>84</v>
          </cell>
          <cell r="Q321">
            <v>0</v>
          </cell>
          <cell r="R321">
            <v>0</v>
          </cell>
          <cell r="S321">
            <v>0</v>
          </cell>
          <cell r="T321">
            <v>0</v>
          </cell>
          <cell r="U321">
            <v>0</v>
          </cell>
          <cell r="V321">
            <v>0</v>
          </cell>
          <cell r="W321">
            <v>0</v>
          </cell>
          <cell r="X321">
            <v>0</v>
          </cell>
          <cell r="Y321">
            <v>154</v>
          </cell>
          <cell r="Z321">
            <v>133</v>
          </cell>
          <cell r="AA321">
            <v>0.47</v>
          </cell>
          <cell r="AB321">
            <v>0.41</v>
          </cell>
          <cell r="AC321">
            <v>134</v>
          </cell>
          <cell r="AD321">
            <v>11</v>
          </cell>
          <cell r="AF321">
            <v>92</v>
          </cell>
          <cell r="AG321">
            <v>26.7</v>
          </cell>
          <cell r="AK321">
            <v>1.9</v>
          </cell>
          <cell r="AO321">
            <v>12.2</v>
          </cell>
          <cell r="AP321">
            <v>23.9</v>
          </cell>
          <cell r="AR321">
            <v>25.5</v>
          </cell>
          <cell r="AS321">
            <v>41.8</v>
          </cell>
          <cell r="AT321">
            <v>34.6</v>
          </cell>
          <cell r="AV321">
            <v>34.200000000000003</v>
          </cell>
          <cell r="AW321">
            <v>24</v>
          </cell>
          <cell r="AX321">
            <v>352</v>
          </cell>
          <cell r="AZ321">
            <v>294</v>
          </cell>
          <cell r="BA321">
            <v>2</v>
          </cell>
          <cell r="BB321">
            <v>346</v>
          </cell>
          <cell r="BD321">
            <v>17</v>
          </cell>
          <cell r="BE321">
            <v>84.23</v>
          </cell>
          <cell r="BF321">
            <v>92.15</v>
          </cell>
          <cell r="BH321">
            <v>99</v>
          </cell>
          <cell r="BI321">
            <v>84</v>
          </cell>
          <cell r="BJ321">
            <v>75</v>
          </cell>
          <cell r="BL321">
            <v>63</v>
          </cell>
          <cell r="BM321">
            <v>3.9</v>
          </cell>
          <cell r="BN321">
            <v>4</v>
          </cell>
          <cell r="BP321">
            <v>5.2</v>
          </cell>
          <cell r="BQ321">
            <v>2</v>
          </cell>
          <cell r="BR321">
            <v>2</v>
          </cell>
          <cell r="BS321">
            <v>0</v>
          </cell>
          <cell r="BT321">
            <v>0</v>
          </cell>
          <cell r="BU321">
            <v>0</v>
          </cell>
          <cell r="BV321">
            <v>0</v>
          </cell>
          <cell r="BW321">
            <v>2000</v>
          </cell>
          <cell r="BX321">
            <v>500</v>
          </cell>
          <cell r="BY321">
            <v>200</v>
          </cell>
          <cell r="BZ321">
            <v>0</v>
          </cell>
          <cell r="CC321">
            <v>1.52</v>
          </cell>
          <cell r="CD321">
            <v>1</v>
          </cell>
          <cell r="CE321">
            <v>52</v>
          </cell>
          <cell r="CF321">
            <v>112</v>
          </cell>
          <cell r="CI321">
            <v>0</v>
          </cell>
          <cell r="CJ321">
            <v>0</v>
          </cell>
          <cell r="CK321">
            <v>0</v>
          </cell>
        </row>
        <row r="322">
          <cell r="J322">
            <v>9431877</v>
          </cell>
          <cell r="K322">
            <v>1</v>
          </cell>
          <cell r="L322">
            <v>48</v>
          </cell>
          <cell r="M322" t="str">
            <v>1.肝细胞癌（CNLC分期 IIIa期） 、2.肝癌术后复发 、3.肝细胞癌术后 、4.肝癌介入术后 、5.肝硬化 、6.慢性乙型病毒性肝炎</v>
          </cell>
          <cell r="N322" t="str">
            <v>/</v>
          </cell>
          <cell r="O322">
            <v>171</v>
          </cell>
          <cell r="P322">
            <v>56</v>
          </cell>
          <cell r="Q322">
            <v>0</v>
          </cell>
          <cell r="R322">
            <v>0</v>
          </cell>
          <cell r="S322">
            <v>0</v>
          </cell>
          <cell r="T322">
            <v>0</v>
          </cell>
          <cell r="U322">
            <v>0</v>
          </cell>
          <cell r="V322">
            <v>1</v>
          </cell>
          <cell r="W322">
            <v>0</v>
          </cell>
          <cell r="X322">
            <v>1</v>
          </cell>
          <cell r="Y322">
            <v>12</v>
          </cell>
          <cell r="Z322">
            <v>94</v>
          </cell>
          <cell r="AA322">
            <v>0.37</v>
          </cell>
          <cell r="AB322">
            <v>0.28999999999999998</v>
          </cell>
          <cell r="AC322">
            <v>183</v>
          </cell>
          <cell r="AD322">
            <v>146</v>
          </cell>
          <cell r="AF322">
            <v>173</v>
          </cell>
          <cell r="AG322">
            <v>33.5</v>
          </cell>
          <cell r="AH322">
            <v>31.4</v>
          </cell>
          <cell r="AJ322">
            <v>34.200000000000003</v>
          </cell>
          <cell r="AK322">
            <v>1.33</v>
          </cell>
          <cell r="AL322">
            <v>1.43</v>
          </cell>
          <cell r="AN322">
            <v>1.34</v>
          </cell>
          <cell r="AO322">
            <v>13.9</v>
          </cell>
          <cell r="AP322">
            <v>15.9</v>
          </cell>
          <cell r="AR322">
            <v>28.4</v>
          </cell>
          <cell r="AS322">
            <v>31.6</v>
          </cell>
          <cell r="AT322">
            <v>27.2</v>
          </cell>
          <cell r="AV322">
            <v>34.5</v>
          </cell>
          <cell r="AW322">
            <v>22</v>
          </cell>
          <cell r="AX322">
            <v>99</v>
          </cell>
          <cell r="AZ322">
            <v>51</v>
          </cell>
          <cell r="BA322">
            <v>23</v>
          </cell>
          <cell r="BB322">
            <v>195</v>
          </cell>
          <cell r="BD322">
            <v>39</v>
          </cell>
          <cell r="BE322">
            <v>119.74</v>
          </cell>
          <cell r="BF322">
            <v>133.63</v>
          </cell>
          <cell r="BH322">
            <v>155.29</v>
          </cell>
          <cell r="BI322">
            <v>64</v>
          </cell>
          <cell r="BJ322">
            <v>49</v>
          </cell>
          <cell r="BL322">
            <v>34</v>
          </cell>
          <cell r="BM322">
            <v>3.4</v>
          </cell>
          <cell r="BN322">
            <v>3.4</v>
          </cell>
          <cell r="BP322">
            <v>3.9</v>
          </cell>
          <cell r="BQ322">
            <v>2</v>
          </cell>
          <cell r="BR322">
            <v>2</v>
          </cell>
          <cell r="BS322">
            <v>0</v>
          </cell>
          <cell r="BT322">
            <v>0</v>
          </cell>
          <cell r="BU322">
            <v>0</v>
          </cell>
          <cell r="BV322">
            <v>0</v>
          </cell>
          <cell r="BW322">
            <v>1100</v>
          </cell>
          <cell r="BX322">
            <v>500</v>
          </cell>
          <cell r="BY322">
            <v>200</v>
          </cell>
          <cell r="BZ322">
            <v>0</v>
          </cell>
          <cell r="CC322">
            <v>1.51</v>
          </cell>
          <cell r="CD322">
            <v>1</v>
          </cell>
          <cell r="CE322">
            <v>51</v>
          </cell>
          <cell r="CF322">
            <v>111</v>
          </cell>
          <cell r="CI322">
            <v>0</v>
          </cell>
          <cell r="CJ322">
            <v>0</v>
          </cell>
          <cell r="CK322">
            <v>0</v>
          </cell>
        </row>
        <row r="323">
          <cell r="J323">
            <v>418104</v>
          </cell>
          <cell r="K323">
            <v>1</v>
          </cell>
          <cell r="L323">
            <v>72</v>
          </cell>
          <cell r="M323" t="str">
            <v>1.乙状结肠癌伴淋巴结转移（cT3N+M0）；2.肝多发囊肿；3.高血压病 2级 中危 ；4.慢支炎肺气肿；5.双肺多发结节：性质？；6.胰腺囊肿？；7.主动脉钙化；8.心包积液。</v>
          </cell>
          <cell r="N323">
            <v>5</v>
          </cell>
          <cell r="O323">
            <v>168</v>
          </cell>
          <cell r="P323">
            <v>67</v>
          </cell>
          <cell r="Q323">
            <v>1</v>
          </cell>
          <cell r="R323">
            <v>0</v>
          </cell>
          <cell r="S323">
            <v>0</v>
          </cell>
          <cell r="T323">
            <v>0</v>
          </cell>
          <cell r="U323">
            <v>0</v>
          </cell>
          <cell r="V323">
            <v>1</v>
          </cell>
          <cell r="W323">
            <v>0</v>
          </cell>
          <cell r="X323">
            <v>0</v>
          </cell>
          <cell r="Y323">
            <v>139</v>
          </cell>
          <cell r="Z323">
            <v>115</v>
          </cell>
          <cell r="AA323">
            <v>0.42</v>
          </cell>
          <cell r="AB323">
            <v>0.34</v>
          </cell>
          <cell r="AC323">
            <v>158</v>
          </cell>
          <cell r="AD323">
            <v>14</v>
          </cell>
          <cell r="AE323">
            <v>79</v>
          </cell>
          <cell r="AF323">
            <v>7</v>
          </cell>
          <cell r="AG323">
            <v>25.8</v>
          </cell>
          <cell r="AH323">
            <v>27.6</v>
          </cell>
          <cell r="AI323">
            <v>27.9</v>
          </cell>
          <cell r="AJ323">
            <v>25.6</v>
          </cell>
          <cell r="AK323">
            <v>0.95</v>
          </cell>
          <cell r="AL323">
            <v>1.5</v>
          </cell>
          <cell r="AM323">
            <v>1.47</v>
          </cell>
          <cell r="AN323">
            <v>1.26</v>
          </cell>
          <cell r="AO323">
            <v>12.1</v>
          </cell>
          <cell r="AP323">
            <v>66.7</v>
          </cell>
          <cell r="AQ323">
            <v>34.9</v>
          </cell>
          <cell r="AR323">
            <v>35.200000000000003</v>
          </cell>
          <cell r="AS323">
            <v>41.1</v>
          </cell>
          <cell r="AT323">
            <v>32.299999999999997</v>
          </cell>
          <cell r="AU323">
            <v>31.6</v>
          </cell>
          <cell r="AV323">
            <v>35.299999999999997</v>
          </cell>
          <cell r="AW323">
            <v>14</v>
          </cell>
          <cell r="AX323">
            <v>756</v>
          </cell>
          <cell r="AY323">
            <v>636</v>
          </cell>
          <cell r="AZ323">
            <v>44</v>
          </cell>
          <cell r="BA323">
            <v>14</v>
          </cell>
          <cell r="BB323">
            <v>433</v>
          </cell>
          <cell r="BC323">
            <v>239</v>
          </cell>
          <cell r="BD323">
            <v>89</v>
          </cell>
          <cell r="BE323">
            <v>96.26</v>
          </cell>
          <cell r="BF323">
            <v>12.77</v>
          </cell>
          <cell r="BG323">
            <v>16.399999999999999</v>
          </cell>
          <cell r="BH323">
            <v>14.16</v>
          </cell>
          <cell r="BI323">
            <v>61</v>
          </cell>
          <cell r="BJ323">
            <v>5</v>
          </cell>
          <cell r="BK323">
            <v>45</v>
          </cell>
          <cell r="BL323">
            <v>48</v>
          </cell>
          <cell r="BM323">
            <v>4.5999999999999996</v>
          </cell>
          <cell r="BN323">
            <v>5.3</v>
          </cell>
          <cell r="BO323">
            <v>5.7</v>
          </cell>
          <cell r="BP323">
            <v>4.3</v>
          </cell>
          <cell r="BQ323">
            <v>2</v>
          </cell>
          <cell r="BR323">
            <v>2</v>
          </cell>
          <cell r="BS323">
            <v>0</v>
          </cell>
          <cell r="BT323">
            <v>0</v>
          </cell>
          <cell r="BU323">
            <v>0</v>
          </cell>
          <cell r="BV323">
            <v>0</v>
          </cell>
          <cell r="BW323">
            <v>1600</v>
          </cell>
          <cell r="BX323">
            <v>500</v>
          </cell>
          <cell r="BY323">
            <v>1000</v>
          </cell>
          <cell r="BZ323">
            <v>0</v>
          </cell>
          <cell r="CC323">
            <v>2.42</v>
          </cell>
          <cell r="CD323">
            <v>2</v>
          </cell>
          <cell r="CE323">
            <v>42</v>
          </cell>
          <cell r="CF323">
            <v>162</v>
          </cell>
          <cell r="CI323">
            <v>0</v>
          </cell>
          <cell r="CJ323">
            <v>0</v>
          </cell>
          <cell r="CK323">
            <v>0</v>
          </cell>
        </row>
        <row r="324">
          <cell r="J324">
            <v>1061076</v>
          </cell>
          <cell r="K324">
            <v>2</v>
          </cell>
          <cell r="L324">
            <v>71</v>
          </cell>
          <cell r="M324" t="str">
            <v>1.恶性肿瘤化疗；2.恶性肿瘤靶向治疗；3.肝混合性肝细胞癌-胆管细胞癌术后肝内、下腔静脉后淋巴结转移、肺转移；4.肝硬化门脉高压；5.肝囊肿；6.双肾多发囊肿；7.乙肝（复治）</v>
          </cell>
          <cell r="N324">
            <v>9</v>
          </cell>
          <cell r="O324">
            <v>158</v>
          </cell>
          <cell r="P324">
            <v>55</v>
          </cell>
          <cell r="Q324">
            <v>0</v>
          </cell>
          <cell r="R324">
            <v>0</v>
          </cell>
          <cell r="S324">
            <v>0</v>
          </cell>
          <cell r="T324">
            <v>0</v>
          </cell>
          <cell r="U324">
            <v>0</v>
          </cell>
          <cell r="V324">
            <v>1</v>
          </cell>
          <cell r="W324">
            <v>0</v>
          </cell>
          <cell r="X324">
            <v>1</v>
          </cell>
          <cell r="Y324">
            <v>152</v>
          </cell>
          <cell r="Z324">
            <v>17</v>
          </cell>
          <cell r="AA324">
            <v>0.47</v>
          </cell>
          <cell r="AB324">
            <v>0.34</v>
          </cell>
          <cell r="AC324">
            <v>192</v>
          </cell>
          <cell r="AD324">
            <v>178</v>
          </cell>
          <cell r="AG324">
            <v>29.9</v>
          </cell>
          <cell r="AH324">
            <v>28.6</v>
          </cell>
          <cell r="AK324">
            <v>1.7</v>
          </cell>
          <cell r="AL324">
            <v>1.33</v>
          </cell>
          <cell r="AO324">
            <v>23.1</v>
          </cell>
          <cell r="AP324">
            <v>19.7</v>
          </cell>
          <cell r="AS324">
            <v>47.8</v>
          </cell>
          <cell r="AT324">
            <v>24.9</v>
          </cell>
          <cell r="AW324">
            <v>14</v>
          </cell>
          <cell r="AX324">
            <v>176</v>
          </cell>
          <cell r="BA324">
            <v>18</v>
          </cell>
          <cell r="BB324">
            <v>178</v>
          </cell>
          <cell r="BE324">
            <v>99.66</v>
          </cell>
          <cell r="BF324">
            <v>99.66</v>
          </cell>
          <cell r="BI324">
            <v>86</v>
          </cell>
          <cell r="BJ324">
            <v>86</v>
          </cell>
          <cell r="BM324">
            <v>5</v>
          </cell>
          <cell r="BN324">
            <v>4.7</v>
          </cell>
          <cell r="BQ324">
            <v>2</v>
          </cell>
          <cell r="BR324">
            <v>2</v>
          </cell>
          <cell r="BS324">
            <v>0</v>
          </cell>
          <cell r="BT324">
            <v>0</v>
          </cell>
          <cell r="BU324">
            <v>0</v>
          </cell>
          <cell r="BV324">
            <v>0</v>
          </cell>
          <cell r="BW324">
            <v>1700</v>
          </cell>
          <cell r="BX324">
            <v>0</v>
          </cell>
          <cell r="BY324">
            <v>500</v>
          </cell>
          <cell r="BZ324">
            <v>0.3</v>
          </cell>
          <cell r="CC324">
            <v>4.37</v>
          </cell>
          <cell r="CD324">
            <v>4</v>
          </cell>
          <cell r="CE324">
            <v>37</v>
          </cell>
          <cell r="CF324">
            <v>277</v>
          </cell>
          <cell r="CI324">
            <v>0</v>
          </cell>
          <cell r="CJ324">
            <v>0</v>
          </cell>
          <cell r="CK324">
            <v>0</v>
          </cell>
        </row>
        <row r="325">
          <cell r="J325">
            <v>32723836</v>
          </cell>
          <cell r="K325">
            <v>1</v>
          </cell>
          <cell r="L325">
            <v>27</v>
          </cell>
          <cell r="M325" t="str">
            <v>1.肝细胞癌（BCLC分期：C期，CNLC分期：IIIa期）；2.慢性乙型病毒性肝炎（复治）；3.双肺结节；4.乙肝后肝硬化。</v>
          </cell>
          <cell r="N325">
            <v>7.9</v>
          </cell>
          <cell r="O325">
            <v>170</v>
          </cell>
          <cell r="P325">
            <v>75</v>
          </cell>
          <cell r="Q325">
            <v>0</v>
          </cell>
          <cell r="R325">
            <v>0</v>
          </cell>
          <cell r="S325">
            <v>0</v>
          </cell>
          <cell r="T325">
            <v>0</v>
          </cell>
          <cell r="U325">
            <v>0</v>
          </cell>
          <cell r="V325">
            <v>1</v>
          </cell>
          <cell r="W325">
            <v>0</v>
          </cell>
          <cell r="X325">
            <v>1</v>
          </cell>
          <cell r="Y325">
            <v>148</v>
          </cell>
          <cell r="Z325">
            <v>137</v>
          </cell>
          <cell r="AA325">
            <v>0.46</v>
          </cell>
          <cell r="AB325">
            <v>0.4</v>
          </cell>
          <cell r="AC325">
            <v>377</v>
          </cell>
          <cell r="AD325">
            <v>7</v>
          </cell>
          <cell r="AE325">
            <v>67</v>
          </cell>
          <cell r="AF325">
            <v>66</v>
          </cell>
          <cell r="AG325">
            <v>29.3</v>
          </cell>
          <cell r="AH325">
            <v>32.799999999999997</v>
          </cell>
          <cell r="AI325">
            <v>35.700000000000003</v>
          </cell>
          <cell r="AK325">
            <v>1.1299999999999999</v>
          </cell>
          <cell r="AL325">
            <v>1.55</v>
          </cell>
          <cell r="AM325">
            <v>1.56</v>
          </cell>
          <cell r="AO325">
            <v>14.9</v>
          </cell>
          <cell r="AP325">
            <v>78.2</v>
          </cell>
          <cell r="AQ325">
            <v>63.9</v>
          </cell>
          <cell r="AR325">
            <v>75.7</v>
          </cell>
          <cell r="AS325">
            <v>35.299999999999997</v>
          </cell>
          <cell r="AT325">
            <v>38.1</v>
          </cell>
          <cell r="AU325">
            <v>39.799999999999997</v>
          </cell>
          <cell r="AV325">
            <v>34.9</v>
          </cell>
          <cell r="AW325">
            <v>18</v>
          </cell>
          <cell r="AX325">
            <v>264</v>
          </cell>
          <cell r="AY325">
            <v>2265</v>
          </cell>
          <cell r="AZ325">
            <v>2287</v>
          </cell>
          <cell r="BA325">
            <v>14</v>
          </cell>
          <cell r="BB325">
            <v>5285</v>
          </cell>
          <cell r="BC325">
            <v>2427</v>
          </cell>
          <cell r="BD325">
            <v>186</v>
          </cell>
          <cell r="BE325">
            <v>12.24</v>
          </cell>
          <cell r="BF325">
            <v>97.11</v>
          </cell>
          <cell r="BG325">
            <v>97.11</v>
          </cell>
          <cell r="BH325">
            <v>99.53</v>
          </cell>
          <cell r="BI325">
            <v>74</v>
          </cell>
          <cell r="BJ325">
            <v>81</v>
          </cell>
          <cell r="BK325">
            <v>81</v>
          </cell>
          <cell r="BL325">
            <v>79</v>
          </cell>
          <cell r="BM325">
            <v>4.4000000000000004</v>
          </cell>
          <cell r="BN325">
            <v>4.5999999999999996</v>
          </cell>
          <cell r="BO325">
            <v>5</v>
          </cell>
          <cell r="BP325">
            <v>5.3</v>
          </cell>
          <cell r="BQ325">
            <v>4</v>
          </cell>
          <cell r="BR325">
            <v>2</v>
          </cell>
          <cell r="BS325">
            <v>0</v>
          </cell>
          <cell r="BT325">
            <v>0</v>
          </cell>
          <cell r="BU325">
            <v>0</v>
          </cell>
          <cell r="BV325">
            <v>0</v>
          </cell>
          <cell r="BW325">
            <v>3900</v>
          </cell>
          <cell r="BX325">
            <v>1500</v>
          </cell>
          <cell r="BY325">
            <v>350</v>
          </cell>
          <cell r="BZ325">
            <v>0.8</v>
          </cell>
          <cell r="CC325">
            <v>5.2</v>
          </cell>
          <cell r="CD325">
            <v>5</v>
          </cell>
          <cell r="CE325">
            <v>20</v>
          </cell>
          <cell r="CF325">
            <v>320</v>
          </cell>
          <cell r="CI325">
            <v>0</v>
          </cell>
          <cell r="CJ325">
            <v>0</v>
          </cell>
          <cell r="CK325">
            <v>0</v>
          </cell>
        </row>
        <row r="326">
          <cell r="J326">
            <v>34819012</v>
          </cell>
          <cell r="K326">
            <v>1</v>
          </cell>
          <cell r="L326">
            <v>71</v>
          </cell>
          <cell r="M326" t="str">
            <v>1.右肝胆管细胞癌  、2.腹腔网膜包块 、3.结肠癌术后 、4.家族性结肠息肉病 、5.2型糖尿病 、6.双肾囊肿 、7.前列腺增生症</v>
          </cell>
          <cell r="N326">
            <v>10</v>
          </cell>
          <cell r="O326">
            <v>162</v>
          </cell>
          <cell r="P326">
            <v>56</v>
          </cell>
          <cell r="Q326">
            <v>0</v>
          </cell>
          <cell r="R326">
            <v>1</v>
          </cell>
          <cell r="S326">
            <v>0</v>
          </cell>
          <cell r="T326">
            <v>0</v>
          </cell>
          <cell r="U326">
            <v>0</v>
          </cell>
          <cell r="V326">
            <v>0</v>
          </cell>
          <cell r="W326">
            <v>0</v>
          </cell>
          <cell r="X326">
            <v>0</v>
          </cell>
          <cell r="Y326">
            <v>193</v>
          </cell>
          <cell r="Z326">
            <v>165</v>
          </cell>
          <cell r="AA326">
            <v>0.59</v>
          </cell>
          <cell r="AB326">
            <v>0.49</v>
          </cell>
          <cell r="AC326">
            <v>36</v>
          </cell>
          <cell r="AD326">
            <v>262</v>
          </cell>
          <cell r="AE326">
            <v>226</v>
          </cell>
          <cell r="AF326">
            <v>29</v>
          </cell>
          <cell r="AG326">
            <v>3.9</v>
          </cell>
          <cell r="AH326">
            <v>41.9</v>
          </cell>
          <cell r="AI326">
            <v>31.6</v>
          </cell>
          <cell r="AJ326">
            <v>32.299999999999997</v>
          </cell>
          <cell r="AK326">
            <v>1.6</v>
          </cell>
          <cell r="AL326">
            <v>1.24</v>
          </cell>
          <cell r="AM326">
            <v>1.1000000000000001</v>
          </cell>
          <cell r="AN326">
            <v>1.1499999999999999</v>
          </cell>
          <cell r="AO326">
            <v>17.100000000000001</v>
          </cell>
          <cell r="AP326">
            <v>24.6</v>
          </cell>
          <cell r="AQ326">
            <v>3.8</v>
          </cell>
          <cell r="AR326">
            <v>35.5</v>
          </cell>
          <cell r="AS326">
            <v>42.6</v>
          </cell>
          <cell r="AT326">
            <v>28.9</v>
          </cell>
          <cell r="AU326">
            <v>29.8</v>
          </cell>
          <cell r="AV326">
            <v>4.5999999999999996</v>
          </cell>
          <cell r="AW326">
            <v>34</v>
          </cell>
          <cell r="AX326">
            <v>143</v>
          </cell>
          <cell r="AY326">
            <v>16</v>
          </cell>
          <cell r="AZ326">
            <v>11</v>
          </cell>
          <cell r="BA326">
            <v>48</v>
          </cell>
          <cell r="BB326">
            <v>181</v>
          </cell>
          <cell r="BC326">
            <v>134</v>
          </cell>
          <cell r="BD326">
            <v>74</v>
          </cell>
          <cell r="BE326">
            <v>11.52</v>
          </cell>
          <cell r="BF326">
            <v>112.56</v>
          </cell>
          <cell r="BG326">
            <v>114.73</v>
          </cell>
          <cell r="BH326">
            <v>121.32</v>
          </cell>
          <cell r="BI326">
            <v>69</v>
          </cell>
          <cell r="BJ326">
            <v>66</v>
          </cell>
          <cell r="BK326">
            <v>63</v>
          </cell>
          <cell r="BL326">
            <v>55</v>
          </cell>
          <cell r="BM326">
            <v>4.3</v>
          </cell>
          <cell r="BN326">
            <v>1.9</v>
          </cell>
          <cell r="BO326">
            <v>3.3</v>
          </cell>
          <cell r="BP326">
            <v>5.3</v>
          </cell>
          <cell r="BQ326">
            <v>2</v>
          </cell>
          <cell r="BR326">
            <v>2</v>
          </cell>
          <cell r="BS326">
            <v>0</v>
          </cell>
          <cell r="BT326">
            <v>0</v>
          </cell>
          <cell r="BU326">
            <v>0</v>
          </cell>
          <cell r="BV326">
            <v>0</v>
          </cell>
          <cell r="BW326">
            <v>1700</v>
          </cell>
          <cell r="BX326">
            <v>0</v>
          </cell>
          <cell r="BY326">
            <v>400</v>
          </cell>
          <cell r="BZ326">
            <v>0</v>
          </cell>
          <cell r="CC326">
            <v>2.2999999999999998</v>
          </cell>
          <cell r="CD326">
            <v>2</v>
          </cell>
          <cell r="CE326">
            <v>30</v>
          </cell>
          <cell r="CF326">
            <v>150</v>
          </cell>
          <cell r="CI326">
            <v>0</v>
          </cell>
          <cell r="CJ326">
            <v>0</v>
          </cell>
          <cell r="CK326">
            <v>0</v>
          </cell>
        </row>
        <row r="327">
          <cell r="J327">
            <v>35623073</v>
          </cell>
          <cell r="K327">
            <v>2</v>
          </cell>
          <cell r="L327">
            <v>49</v>
          </cell>
          <cell r="M327" t="str">
            <v>1.乙状结肠癌伴肝多发转移新辅助化疗及靶向治疗后；2.肝囊肿；3.胆囊结石；4.化疗后骨髓抑制（已纠正）。</v>
          </cell>
          <cell r="N327">
            <v>2</v>
          </cell>
          <cell r="O327">
            <v>160</v>
          </cell>
          <cell r="P327">
            <v>56</v>
          </cell>
          <cell r="Q327">
            <v>0</v>
          </cell>
          <cell r="R327">
            <v>0</v>
          </cell>
          <cell r="S327">
            <v>0</v>
          </cell>
          <cell r="T327">
            <v>0</v>
          </cell>
          <cell r="U327">
            <v>0</v>
          </cell>
          <cell r="V327">
            <v>1</v>
          </cell>
          <cell r="W327">
            <v>0</v>
          </cell>
          <cell r="X327">
            <v>0</v>
          </cell>
          <cell r="Y327">
            <v>135</v>
          </cell>
          <cell r="Z327">
            <v>115</v>
          </cell>
          <cell r="AA327">
            <v>0.43</v>
          </cell>
          <cell r="AB327">
            <v>0.38</v>
          </cell>
          <cell r="AC327">
            <v>137</v>
          </cell>
          <cell r="AD327">
            <v>129</v>
          </cell>
          <cell r="AE327">
            <v>129</v>
          </cell>
          <cell r="AF327">
            <v>128</v>
          </cell>
          <cell r="AG327">
            <v>26.6</v>
          </cell>
          <cell r="AI327">
            <v>3.4</v>
          </cell>
          <cell r="AJ327">
            <v>29.3</v>
          </cell>
          <cell r="AK327">
            <v>0.91</v>
          </cell>
          <cell r="AM327">
            <v>1.9</v>
          </cell>
          <cell r="AN327">
            <v>1.9</v>
          </cell>
          <cell r="AO327">
            <v>11.4</v>
          </cell>
          <cell r="AP327">
            <v>55.1</v>
          </cell>
          <cell r="AQ327">
            <v>22.8</v>
          </cell>
          <cell r="AR327">
            <v>24</v>
          </cell>
          <cell r="AS327">
            <v>46.2</v>
          </cell>
          <cell r="AT327">
            <v>36.799999999999997</v>
          </cell>
          <cell r="AU327">
            <v>37.200000000000003</v>
          </cell>
          <cell r="AV327">
            <v>34.799999999999997</v>
          </cell>
          <cell r="AW327">
            <v>29</v>
          </cell>
          <cell r="AX327">
            <v>288</v>
          </cell>
          <cell r="AY327">
            <v>244</v>
          </cell>
          <cell r="AZ327">
            <v>21</v>
          </cell>
          <cell r="BA327">
            <v>21</v>
          </cell>
          <cell r="BB327">
            <v>273</v>
          </cell>
          <cell r="BC327">
            <v>132</v>
          </cell>
          <cell r="BD327">
            <v>1</v>
          </cell>
          <cell r="BE327">
            <v>14.86</v>
          </cell>
          <cell r="BF327">
            <v>19.36</v>
          </cell>
          <cell r="BG327">
            <v>113.8</v>
          </cell>
          <cell r="BH327">
            <v>113.2</v>
          </cell>
          <cell r="BI327">
            <v>72</v>
          </cell>
          <cell r="BJ327">
            <v>65</v>
          </cell>
          <cell r="BK327">
            <v>59</v>
          </cell>
          <cell r="BL327">
            <v>6</v>
          </cell>
          <cell r="BM327">
            <v>4.5</v>
          </cell>
          <cell r="BN327">
            <v>3.9</v>
          </cell>
          <cell r="BO327">
            <v>3.4</v>
          </cell>
          <cell r="BP327">
            <v>3.4</v>
          </cell>
          <cell r="BQ327">
            <v>2</v>
          </cell>
          <cell r="BR327">
            <v>2</v>
          </cell>
          <cell r="BS327">
            <v>0</v>
          </cell>
          <cell r="BT327">
            <v>0</v>
          </cell>
          <cell r="BU327">
            <v>0</v>
          </cell>
          <cell r="BV327">
            <v>0</v>
          </cell>
          <cell r="BW327">
            <v>2600</v>
          </cell>
          <cell r="BX327">
            <v>800</v>
          </cell>
          <cell r="BY327">
            <v>600</v>
          </cell>
          <cell r="BZ327">
            <v>0</v>
          </cell>
          <cell r="CC327">
            <v>6.53</v>
          </cell>
          <cell r="CD327">
            <v>6</v>
          </cell>
          <cell r="CE327">
            <v>53</v>
          </cell>
          <cell r="CF327">
            <v>413</v>
          </cell>
          <cell r="CI327">
            <v>0</v>
          </cell>
          <cell r="CJ327">
            <v>0</v>
          </cell>
          <cell r="CK327">
            <v>0</v>
          </cell>
        </row>
        <row r="328">
          <cell r="J328">
            <v>35723650</v>
          </cell>
          <cell r="K328">
            <v>2</v>
          </cell>
          <cell r="L328">
            <v>54</v>
          </cell>
          <cell r="M328" t="str">
            <v>1.左肝占位：腺癌 （BCLC A期 、2.慢性乙型肝炎  、3.乙肝肝硬化 、4.慢性胆囊炎</v>
          </cell>
          <cell r="N328">
            <v>12</v>
          </cell>
          <cell r="O328">
            <v>160</v>
          </cell>
          <cell r="P328">
            <v>69</v>
          </cell>
          <cell r="Q328">
            <v>0</v>
          </cell>
          <cell r="R328">
            <v>0</v>
          </cell>
          <cell r="S328">
            <v>0</v>
          </cell>
          <cell r="T328">
            <v>0</v>
          </cell>
          <cell r="U328">
            <v>0</v>
          </cell>
          <cell r="V328">
            <v>1</v>
          </cell>
          <cell r="W328">
            <v>0</v>
          </cell>
          <cell r="X328">
            <v>1</v>
          </cell>
          <cell r="Y328">
            <v>159</v>
          </cell>
          <cell r="Z328">
            <v>155</v>
          </cell>
          <cell r="AA328">
            <v>0.48</v>
          </cell>
          <cell r="AB328">
            <v>0.46</v>
          </cell>
          <cell r="AC328">
            <v>158</v>
          </cell>
          <cell r="AD328">
            <v>119</v>
          </cell>
          <cell r="AG328">
            <v>23</v>
          </cell>
          <cell r="AH328">
            <v>23</v>
          </cell>
          <cell r="AK328">
            <v>0.94</v>
          </cell>
          <cell r="AL328">
            <v>1.9</v>
          </cell>
          <cell r="AO328">
            <v>1.6</v>
          </cell>
          <cell r="AP328">
            <v>48.5</v>
          </cell>
          <cell r="AR328">
            <v>35.9</v>
          </cell>
          <cell r="AS328">
            <v>49.1</v>
          </cell>
          <cell r="AT328">
            <v>28.4</v>
          </cell>
          <cell r="AV328">
            <v>44.7</v>
          </cell>
          <cell r="AW328">
            <v>22</v>
          </cell>
          <cell r="AX328">
            <v>261</v>
          </cell>
          <cell r="AZ328">
            <v>284</v>
          </cell>
          <cell r="BA328">
            <v>3</v>
          </cell>
          <cell r="BB328">
            <v>224</v>
          </cell>
          <cell r="BD328">
            <v>167</v>
          </cell>
          <cell r="BE328">
            <v>74.48</v>
          </cell>
          <cell r="BF328">
            <v>85.46</v>
          </cell>
          <cell r="BH328">
            <v>84.23</v>
          </cell>
          <cell r="BI328">
            <v>93</v>
          </cell>
          <cell r="BJ328">
            <v>83</v>
          </cell>
          <cell r="BL328">
            <v>84</v>
          </cell>
          <cell r="BM328">
            <v>5</v>
          </cell>
          <cell r="BN328">
            <v>6.1</v>
          </cell>
          <cell r="BP328">
            <v>4.8</v>
          </cell>
          <cell r="BQ328">
            <v>2</v>
          </cell>
          <cell r="BR328">
            <v>2</v>
          </cell>
          <cell r="BS328">
            <v>0</v>
          </cell>
          <cell r="BT328">
            <v>0</v>
          </cell>
          <cell r="BU328">
            <v>0</v>
          </cell>
          <cell r="BV328">
            <v>0</v>
          </cell>
          <cell r="BW328">
            <v>1900</v>
          </cell>
          <cell r="BX328">
            <v>1200</v>
          </cell>
          <cell r="BY328">
            <v>600</v>
          </cell>
          <cell r="BZ328">
            <v>0</v>
          </cell>
          <cell r="CC328">
            <v>4.5</v>
          </cell>
          <cell r="CD328">
            <v>4</v>
          </cell>
          <cell r="CE328">
            <v>5</v>
          </cell>
          <cell r="CF328">
            <v>245</v>
          </cell>
          <cell r="CI328">
            <v>0</v>
          </cell>
          <cell r="CJ328">
            <v>0</v>
          </cell>
          <cell r="CK328">
            <v>0</v>
          </cell>
        </row>
        <row r="329">
          <cell r="J329">
            <v>35667676</v>
          </cell>
          <cell r="K329">
            <v>2</v>
          </cell>
          <cell r="L329">
            <v>34</v>
          </cell>
          <cell r="M329" t="str">
            <v>1、肝包虫病；2、肝功能异常3、右侧胸腔积液</v>
          </cell>
          <cell r="N329">
            <v>10.5</v>
          </cell>
          <cell r="O329">
            <v>168</v>
          </cell>
          <cell r="P329">
            <v>61</v>
          </cell>
          <cell r="Q329">
            <v>0</v>
          </cell>
          <cell r="R329">
            <v>0</v>
          </cell>
          <cell r="S329">
            <v>0</v>
          </cell>
          <cell r="T329">
            <v>0</v>
          </cell>
          <cell r="U329">
            <v>0</v>
          </cell>
          <cell r="V329">
            <v>0</v>
          </cell>
          <cell r="W329">
            <v>0</v>
          </cell>
          <cell r="X329">
            <v>0</v>
          </cell>
          <cell r="Y329">
            <v>135</v>
          </cell>
          <cell r="Z329">
            <v>122</v>
          </cell>
          <cell r="AA329">
            <v>0.42</v>
          </cell>
          <cell r="AB329">
            <v>0.37</v>
          </cell>
          <cell r="AC329">
            <v>214</v>
          </cell>
          <cell r="AD329">
            <v>196</v>
          </cell>
          <cell r="AF329">
            <v>153</v>
          </cell>
          <cell r="AG329">
            <v>29.5</v>
          </cell>
          <cell r="AH329">
            <v>37.9</v>
          </cell>
          <cell r="AJ329">
            <v>41.3</v>
          </cell>
          <cell r="AK329">
            <v>1.3</v>
          </cell>
          <cell r="AL329">
            <v>1.26</v>
          </cell>
          <cell r="AN329">
            <v>1.28</v>
          </cell>
          <cell r="AO329">
            <v>14</v>
          </cell>
          <cell r="AP329">
            <v>45.7</v>
          </cell>
          <cell r="AR329">
            <v>52.6</v>
          </cell>
          <cell r="AS329">
            <v>49.7</v>
          </cell>
          <cell r="AT329">
            <v>43.5</v>
          </cell>
          <cell r="AV329">
            <v>42.9</v>
          </cell>
          <cell r="AW329">
            <v>2</v>
          </cell>
          <cell r="AX329">
            <v>372</v>
          </cell>
          <cell r="AZ329">
            <v>231</v>
          </cell>
          <cell r="BA329">
            <v>27</v>
          </cell>
          <cell r="BB329">
            <v>453</v>
          </cell>
          <cell r="BD329">
            <v>124</v>
          </cell>
          <cell r="BE329">
            <v>113.84</v>
          </cell>
          <cell r="BF329">
            <v>115.41</v>
          </cell>
          <cell r="BH329">
            <v>122.53</v>
          </cell>
          <cell r="BI329">
            <v>61</v>
          </cell>
          <cell r="BJ329">
            <v>59</v>
          </cell>
          <cell r="BL329">
            <v>51</v>
          </cell>
          <cell r="BM329">
            <v>5.0999999999999996</v>
          </cell>
          <cell r="BN329">
            <v>2.7</v>
          </cell>
          <cell r="BP329">
            <v>2.7</v>
          </cell>
          <cell r="BQ329">
            <v>2</v>
          </cell>
          <cell r="BR329">
            <v>2</v>
          </cell>
          <cell r="BS329">
            <v>0</v>
          </cell>
          <cell r="BT329">
            <v>0</v>
          </cell>
          <cell r="BU329">
            <v>0</v>
          </cell>
          <cell r="BV329">
            <v>0</v>
          </cell>
          <cell r="BW329">
            <v>2200</v>
          </cell>
          <cell r="BX329">
            <v>900</v>
          </cell>
          <cell r="BY329">
            <v>400</v>
          </cell>
          <cell r="BZ329">
            <v>0</v>
          </cell>
          <cell r="CC329">
            <v>5.53</v>
          </cell>
          <cell r="CD329">
            <v>5</v>
          </cell>
          <cell r="CE329">
            <v>53</v>
          </cell>
          <cell r="CF329">
            <v>353</v>
          </cell>
          <cell r="CI329">
            <v>0</v>
          </cell>
          <cell r="CJ329">
            <v>0</v>
          </cell>
          <cell r="CK329">
            <v>1</v>
          </cell>
        </row>
        <row r="330">
          <cell r="J330">
            <v>16022315</v>
          </cell>
          <cell r="K330">
            <v>1</v>
          </cell>
          <cell r="L330">
            <v>63</v>
          </cell>
          <cell r="M330" t="str">
            <v>1.肝细胞癌（BCLC B期 CNLC Ia期）；2.慢性乙型病毒性肝炎；3.肝囊肿。,</v>
          </cell>
          <cell r="N330">
            <v>3</v>
          </cell>
          <cell r="O330">
            <v>169</v>
          </cell>
          <cell r="P330">
            <v>68</v>
          </cell>
          <cell r="Q330">
            <v>0</v>
          </cell>
          <cell r="R330">
            <v>0</v>
          </cell>
          <cell r="S330">
            <v>0</v>
          </cell>
          <cell r="T330">
            <v>0</v>
          </cell>
          <cell r="U330">
            <v>0</v>
          </cell>
          <cell r="V330">
            <v>1</v>
          </cell>
          <cell r="W330">
            <v>0</v>
          </cell>
          <cell r="X330">
            <v>0</v>
          </cell>
          <cell r="Y330">
            <v>145</v>
          </cell>
          <cell r="Z330">
            <v>13</v>
          </cell>
          <cell r="AA330">
            <v>0.45</v>
          </cell>
          <cell r="AB330">
            <v>0.41</v>
          </cell>
          <cell r="AC330">
            <v>74</v>
          </cell>
          <cell r="AD330">
            <v>71</v>
          </cell>
          <cell r="AE330">
            <v>66</v>
          </cell>
          <cell r="AF330">
            <v>76</v>
          </cell>
          <cell r="AG330">
            <v>28.8</v>
          </cell>
          <cell r="AH330">
            <v>31.9</v>
          </cell>
          <cell r="AI330">
            <v>31.6</v>
          </cell>
          <cell r="AJ330">
            <v>27.9</v>
          </cell>
          <cell r="AK330">
            <v>1</v>
          </cell>
          <cell r="AL330">
            <v>1.27</v>
          </cell>
          <cell r="AM330">
            <v>1.34</v>
          </cell>
          <cell r="AN330">
            <v>1.22</v>
          </cell>
          <cell r="AO330">
            <v>29</v>
          </cell>
          <cell r="AP330">
            <v>35.200000000000003</v>
          </cell>
          <cell r="AQ330">
            <v>4.7</v>
          </cell>
          <cell r="AR330">
            <v>31.1</v>
          </cell>
          <cell r="AS330">
            <v>39.6</v>
          </cell>
          <cell r="AT330">
            <v>36.4</v>
          </cell>
          <cell r="AU330">
            <v>35</v>
          </cell>
          <cell r="AV330">
            <v>37.700000000000003</v>
          </cell>
          <cell r="AW330">
            <v>85</v>
          </cell>
          <cell r="AX330">
            <v>15</v>
          </cell>
          <cell r="AY330">
            <v>126</v>
          </cell>
          <cell r="AZ330">
            <v>97</v>
          </cell>
          <cell r="BA330">
            <v>86</v>
          </cell>
          <cell r="BB330">
            <v>161</v>
          </cell>
          <cell r="BC330">
            <v>16</v>
          </cell>
          <cell r="BD330">
            <v>67</v>
          </cell>
          <cell r="BE330">
            <v>123.97</v>
          </cell>
          <cell r="BF330">
            <v>119.54</v>
          </cell>
          <cell r="BG330">
            <v>122.13</v>
          </cell>
          <cell r="BH330">
            <v>124.92</v>
          </cell>
          <cell r="BI330">
            <v>6</v>
          </cell>
          <cell r="BJ330">
            <v>54</v>
          </cell>
          <cell r="BK330">
            <v>59</v>
          </cell>
          <cell r="BL330">
            <v>56</v>
          </cell>
          <cell r="BM330">
            <v>2.6</v>
          </cell>
          <cell r="BN330">
            <v>1.5</v>
          </cell>
          <cell r="BO330">
            <v>2.2999999999999998</v>
          </cell>
          <cell r="BP330">
            <v>2.6</v>
          </cell>
          <cell r="BQ330">
            <v>2</v>
          </cell>
          <cell r="BR330">
            <v>2</v>
          </cell>
          <cell r="BS330">
            <v>0</v>
          </cell>
          <cell r="BT330">
            <v>0</v>
          </cell>
          <cell r="BU330">
            <v>0</v>
          </cell>
          <cell r="BV330">
            <v>0</v>
          </cell>
          <cell r="BW330">
            <v>2200</v>
          </cell>
          <cell r="BX330">
            <v>0</v>
          </cell>
          <cell r="BY330">
            <v>200</v>
          </cell>
          <cell r="BZ330">
            <v>0</v>
          </cell>
          <cell r="CC330">
            <v>3.39</v>
          </cell>
          <cell r="CD330">
            <v>3</v>
          </cell>
          <cell r="CE330">
            <v>39</v>
          </cell>
          <cell r="CF330">
            <v>219</v>
          </cell>
          <cell r="CI330">
            <v>1</v>
          </cell>
          <cell r="CJ330">
            <v>0</v>
          </cell>
          <cell r="CK330">
            <v>1</v>
          </cell>
        </row>
        <row r="331">
          <cell r="J331">
            <v>35719969</v>
          </cell>
          <cell r="K331">
            <v>2</v>
          </cell>
          <cell r="L331">
            <v>57</v>
          </cell>
          <cell r="M331" t="str">
            <v>1.左残肝内胆管结石 、2.肝左叶部分切除术后 、3.左肝管残端胃内瘘形成；4、胆囊切除术后,</v>
          </cell>
          <cell r="N331" t="str">
            <v>/</v>
          </cell>
          <cell r="O331">
            <v>152</v>
          </cell>
          <cell r="P331">
            <v>62</v>
          </cell>
          <cell r="Q331">
            <v>0</v>
          </cell>
          <cell r="R331">
            <v>0</v>
          </cell>
          <cell r="S331">
            <v>0</v>
          </cell>
          <cell r="T331">
            <v>0</v>
          </cell>
          <cell r="U331">
            <v>0</v>
          </cell>
          <cell r="V331">
            <v>0</v>
          </cell>
          <cell r="W331">
            <v>0</v>
          </cell>
          <cell r="X331">
            <v>0</v>
          </cell>
          <cell r="Y331">
            <v>163</v>
          </cell>
          <cell r="Z331">
            <v>124</v>
          </cell>
          <cell r="AA331">
            <v>0.49</v>
          </cell>
          <cell r="AB331">
            <v>0.37</v>
          </cell>
          <cell r="AC331">
            <v>174</v>
          </cell>
          <cell r="AD331">
            <v>138</v>
          </cell>
          <cell r="AE331">
            <v>13</v>
          </cell>
          <cell r="AF331">
            <v>122</v>
          </cell>
          <cell r="AG331">
            <v>29.7</v>
          </cell>
          <cell r="AK331">
            <v>0.97</v>
          </cell>
          <cell r="AO331">
            <v>22.9</v>
          </cell>
          <cell r="AP331">
            <v>13.5</v>
          </cell>
          <cell r="AQ331">
            <v>27.1</v>
          </cell>
          <cell r="AR331">
            <v>23.6</v>
          </cell>
          <cell r="AS331">
            <v>46.5</v>
          </cell>
          <cell r="AT331">
            <v>31.1</v>
          </cell>
          <cell r="AU331">
            <v>32.700000000000003</v>
          </cell>
          <cell r="AV331">
            <v>36.799999999999997</v>
          </cell>
          <cell r="AW331">
            <v>23</v>
          </cell>
          <cell r="AX331">
            <v>499</v>
          </cell>
          <cell r="AY331">
            <v>524</v>
          </cell>
          <cell r="AZ331">
            <v>292</v>
          </cell>
          <cell r="BA331">
            <v>23</v>
          </cell>
          <cell r="BB331">
            <v>47</v>
          </cell>
          <cell r="BC331">
            <v>35</v>
          </cell>
          <cell r="BD331">
            <v>117</v>
          </cell>
          <cell r="BE331">
            <v>17.350000000000001</v>
          </cell>
          <cell r="BF331">
            <v>16.8</v>
          </cell>
          <cell r="BG331">
            <v>113.2</v>
          </cell>
          <cell r="BH331">
            <v>11.6</v>
          </cell>
          <cell r="BI331">
            <v>68</v>
          </cell>
          <cell r="BJ331">
            <v>7</v>
          </cell>
          <cell r="BK331">
            <v>6</v>
          </cell>
          <cell r="BL331">
            <v>64</v>
          </cell>
          <cell r="BM331">
            <v>4.2</v>
          </cell>
          <cell r="BN331">
            <v>4.8</v>
          </cell>
          <cell r="BO331">
            <v>3.7</v>
          </cell>
          <cell r="BP331">
            <v>4.0999999999999996</v>
          </cell>
          <cell r="BQ331">
            <v>2</v>
          </cell>
          <cell r="BR331">
            <v>2</v>
          </cell>
          <cell r="BS331">
            <v>0</v>
          </cell>
          <cell r="BT331">
            <v>0</v>
          </cell>
          <cell r="BU331">
            <v>0</v>
          </cell>
          <cell r="BV331">
            <v>0</v>
          </cell>
          <cell r="BW331">
            <v>2400</v>
          </cell>
          <cell r="BX331">
            <v>500</v>
          </cell>
          <cell r="BY331">
            <v>350</v>
          </cell>
          <cell r="BZ331">
            <v>0</v>
          </cell>
          <cell r="CC331">
            <v>4.5</v>
          </cell>
          <cell r="CD331">
            <v>4</v>
          </cell>
          <cell r="CE331">
            <v>5</v>
          </cell>
          <cell r="CF331">
            <v>245</v>
          </cell>
          <cell r="CI331">
            <v>0</v>
          </cell>
          <cell r="CJ331">
            <v>0</v>
          </cell>
          <cell r="CK331">
            <v>0</v>
          </cell>
        </row>
        <row r="332">
          <cell r="J332">
            <v>19081015</v>
          </cell>
          <cell r="K332">
            <v>2</v>
          </cell>
          <cell r="L332">
            <v>44</v>
          </cell>
          <cell r="M332" t="str">
            <v>1.肝胆管结石、2.肾结石术后</v>
          </cell>
          <cell r="N332" t="str">
            <v>/</v>
          </cell>
          <cell r="O332">
            <v>160</v>
          </cell>
          <cell r="P332">
            <v>57.5</v>
          </cell>
          <cell r="Q332">
            <v>0</v>
          </cell>
          <cell r="R332">
            <v>0</v>
          </cell>
          <cell r="S332">
            <v>0</v>
          </cell>
          <cell r="T332">
            <v>0</v>
          </cell>
          <cell r="U332">
            <v>0</v>
          </cell>
          <cell r="V332">
            <v>0</v>
          </cell>
          <cell r="W332">
            <v>0</v>
          </cell>
          <cell r="X332">
            <v>0</v>
          </cell>
          <cell r="Y332">
            <v>15</v>
          </cell>
          <cell r="Z332">
            <v>143</v>
          </cell>
          <cell r="AA332">
            <v>0.45</v>
          </cell>
          <cell r="AB332">
            <v>0.39</v>
          </cell>
          <cell r="AC332">
            <v>99</v>
          </cell>
          <cell r="AD332">
            <v>86</v>
          </cell>
          <cell r="AF332">
            <v>75</v>
          </cell>
          <cell r="AG332">
            <v>26</v>
          </cell>
          <cell r="AH332">
            <v>25.5</v>
          </cell>
          <cell r="AK332">
            <v>1.4</v>
          </cell>
          <cell r="AL332">
            <v>1.8</v>
          </cell>
          <cell r="AO332">
            <v>11.1</v>
          </cell>
          <cell r="AP332">
            <v>14.3</v>
          </cell>
          <cell r="AR332">
            <v>19.899999999999999</v>
          </cell>
          <cell r="AS332">
            <v>5.7</v>
          </cell>
          <cell r="AT332">
            <v>44.7</v>
          </cell>
          <cell r="AV332">
            <v>36.200000000000003</v>
          </cell>
          <cell r="AW332">
            <v>34</v>
          </cell>
          <cell r="AX332">
            <v>21</v>
          </cell>
          <cell r="AZ332">
            <v>151</v>
          </cell>
          <cell r="BA332">
            <v>33</v>
          </cell>
          <cell r="BB332">
            <v>24</v>
          </cell>
          <cell r="BD332">
            <v>24</v>
          </cell>
          <cell r="BE332">
            <v>96.8</v>
          </cell>
          <cell r="BF332">
            <v>98.43</v>
          </cell>
          <cell r="BH332">
            <v>96.27</v>
          </cell>
          <cell r="BI332">
            <v>75</v>
          </cell>
          <cell r="BJ332">
            <v>72</v>
          </cell>
          <cell r="BL332">
            <v>76</v>
          </cell>
          <cell r="BM332">
            <v>6.6</v>
          </cell>
          <cell r="BN332">
            <v>6.3</v>
          </cell>
          <cell r="BP332">
            <v>3.2</v>
          </cell>
          <cell r="BQ332">
            <v>2</v>
          </cell>
          <cell r="BR332">
            <v>2</v>
          </cell>
          <cell r="BS332">
            <v>0</v>
          </cell>
          <cell r="BT332">
            <v>0</v>
          </cell>
          <cell r="BU332">
            <v>0</v>
          </cell>
          <cell r="BV332">
            <v>0</v>
          </cell>
          <cell r="BW332">
            <v>1800</v>
          </cell>
          <cell r="BX332">
            <v>500</v>
          </cell>
          <cell r="BY332">
            <v>100</v>
          </cell>
          <cell r="BZ332">
            <v>0</v>
          </cell>
          <cell r="CC332">
            <v>2.2999999999999998</v>
          </cell>
          <cell r="CD332">
            <v>2</v>
          </cell>
          <cell r="CE332">
            <v>30</v>
          </cell>
          <cell r="CF332">
            <v>150</v>
          </cell>
          <cell r="CI332">
            <v>0</v>
          </cell>
          <cell r="CJ332">
            <v>0</v>
          </cell>
          <cell r="CK332">
            <v>0</v>
          </cell>
        </row>
        <row r="333">
          <cell r="J333">
            <v>35444948</v>
          </cell>
          <cell r="K333">
            <v>1</v>
          </cell>
          <cell r="L333">
            <v>60</v>
          </cell>
          <cell r="M333" t="str">
            <v>1.肝癌伴肝静脉癌栓形成（BCLC C期 CNLC IIIA期）2.肝癌介入靶向、免疫治疗后；3.乙肝后肝硬化、4.血小板减低、5.慢性乙肝（复诊）、6.胆囊结石伴慢性胆囊炎、7.高血压病 2级 高危</v>
          </cell>
          <cell r="N333">
            <v>8</v>
          </cell>
          <cell r="O333">
            <v>170</v>
          </cell>
          <cell r="P333">
            <v>77.5</v>
          </cell>
          <cell r="Q333">
            <v>1</v>
          </cell>
          <cell r="R333">
            <v>0</v>
          </cell>
          <cell r="S333">
            <v>0</v>
          </cell>
          <cell r="T333">
            <v>0</v>
          </cell>
          <cell r="U333">
            <v>0</v>
          </cell>
          <cell r="V333">
            <v>1</v>
          </cell>
          <cell r="W333">
            <v>0</v>
          </cell>
          <cell r="X333">
            <v>1</v>
          </cell>
          <cell r="Y333">
            <v>141</v>
          </cell>
          <cell r="Z333">
            <v>18</v>
          </cell>
          <cell r="AA333">
            <v>0.43</v>
          </cell>
          <cell r="AB333">
            <v>0.34</v>
          </cell>
          <cell r="AC333">
            <v>263</v>
          </cell>
          <cell r="AD333">
            <v>146</v>
          </cell>
          <cell r="AE333">
            <v>96</v>
          </cell>
          <cell r="AF333">
            <v>12</v>
          </cell>
          <cell r="AG333">
            <v>27.3</v>
          </cell>
          <cell r="AH333">
            <v>34.299999999999997</v>
          </cell>
          <cell r="AI333">
            <v>32.4</v>
          </cell>
          <cell r="AJ333">
            <v>29.9</v>
          </cell>
          <cell r="AK333">
            <v>1.8</v>
          </cell>
          <cell r="AL333">
            <v>1.26</v>
          </cell>
          <cell r="AM333">
            <v>1.39</v>
          </cell>
          <cell r="AN333">
            <v>1.1599999999999999</v>
          </cell>
          <cell r="AO333">
            <v>28</v>
          </cell>
          <cell r="AP333">
            <v>32.6</v>
          </cell>
          <cell r="AQ333">
            <v>25.9</v>
          </cell>
          <cell r="AR333">
            <v>26.2</v>
          </cell>
          <cell r="AS333">
            <v>38.700000000000003</v>
          </cell>
          <cell r="AT333">
            <v>32.9</v>
          </cell>
          <cell r="AU333">
            <v>36.1</v>
          </cell>
          <cell r="AV333">
            <v>29</v>
          </cell>
          <cell r="AW333">
            <v>35</v>
          </cell>
          <cell r="AX333">
            <v>85</v>
          </cell>
          <cell r="AY333">
            <v>1482</v>
          </cell>
          <cell r="AZ333">
            <v>129</v>
          </cell>
          <cell r="BA333">
            <v>25</v>
          </cell>
          <cell r="BB333">
            <v>852</v>
          </cell>
          <cell r="BC333">
            <v>1315</v>
          </cell>
          <cell r="BD333">
            <v>623</v>
          </cell>
          <cell r="BE333">
            <v>6.84</v>
          </cell>
          <cell r="BF333">
            <v>88.19</v>
          </cell>
          <cell r="BG333">
            <v>86.55</v>
          </cell>
          <cell r="BH333">
            <v>97.27</v>
          </cell>
          <cell r="BI333">
            <v>87</v>
          </cell>
          <cell r="BJ333">
            <v>64</v>
          </cell>
          <cell r="BK333">
            <v>65</v>
          </cell>
          <cell r="BL333">
            <v>52</v>
          </cell>
          <cell r="BM333">
            <v>4.5</v>
          </cell>
          <cell r="BN333">
            <v>4.2</v>
          </cell>
          <cell r="BO333">
            <v>5.9</v>
          </cell>
          <cell r="BP333">
            <v>5.9</v>
          </cell>
          <cell r="BQ333">
            <v>2</v>
          </cell>
          <cell r="BR333">
            <v>2</v>
          </cell>
          <cell r="BS333">
            <v>0</v>
          </cell>
          <cell r="BT333">
            <v>0</v>
          </cell>
          <cell r="BU333">
            <v>0</v>
          </cell>
          <cell r="BV333">
            <v>0</v>
          </cell>
          <cell r="BW333">
            <v>3300</v>
          </cell>
          <cell r="BX333">
            <v>300</v>
          </cell>
          <cell r="BY333">
            <v>450</v>
          </cell>
          <cell r="BZ333">
            <v>0</v>
          </cell>
          <cell r="CC333">
            <v>4.2</v>
          </cell>
          <cell r="CD333">
            <v>4</v>
          </cell>
          <cell r="CE333">
            <v>20</v>
          </cell>
          <cell r="CF333">
            <v>260</v>
          </cell>
          <cell r="CI333">
            <v>0</v>
          </cell>
          <cell r="CJ333">
            <v>0</v>
          </cell>
          <cell r="CK333">
            <v>0</v>
          </cell>
        </row>
        <row r="334">
          <cell r="J334">
            <v>35830634</v>
          </cell>
          <cell r="K334">
            <v>1</v>
          </cell>
          <cell r="L334">
            <v>67</v>
          </cell>
          <cell r="M334" t="str">
            <v>1.肝内胆管结石伴胆管炎、2.慢性胆囊炎</v>
          </cell>
          <cell r="N334" t="str">
            <v>/</v>
          </cell>
          <cell r="O334">
            <v>156</v>
          </cell>
          <cell r="P334">
            <v>51</v>
          </cell>
          <cell r="Q334">
            <v>0</v>
          </cell>
          <cell r="R334">
            <v>0</v>
          </cell>
          <cell r="S334">
            <v>0</v>
          </cell>
          <cell r="T334">
            <v>0</v>
          </cell>
          <cell r="U334">
            <v>0</v>
          </cell>
          <cell r="V334">
            <v>0</v>
          </cell>
          <cell r="W334">
            <v>0</v>
          </cell>
          <cell r="X334">
            <v>0</v>
          </cell>
          <cell r="Y334">
            <v>115</v>
          </cell>
          <cell r="Z334">
            <v>12</v>
          </cell>
          <cell r="AA334">
            <v>0.36</v>
          </cell>
          <cell r="AB334">
            <v>0.32</v>
          </cell>
          <cell r="AC334">
            <v>228</v>
          </cell>
          <cell r="AD334">
            <v>226</v>
          </cell>
          <cell r="AE334">
            <v>168</v>
          </cell>
          <cell r="AF334">
            <v>175</v>
          </cell>
          <cell r="AG334">
            <v>29.1</v>
          </cell>
          <cell r="AH334">
            <v>3.1</v>
          </cell>
          <cell r="AI334">
            <v>33.700000000000003</v>
          </cell>
          <cell r="AJ334">
            <v>33.1</v>
          </cell>
          <cell r="AK334">
            <v>1.26</v>
          </cell>
          <cell r="AL334">
            <v>1.54</v>
          </cell>
          <cell r="AM334">
            <v>1.42</v>
          </cell>
          <cell r="AN334">
            <v>1.3</v>
          </cell>
          <cell r="AO334">
            <v>11.5</v>
          </cell>
          <cell r="AP334">
            <v>14.7</v>
          </cell>
          <cell r="AQ334">
            <v>14.1</v>
          </cell>
          <cell r="AR334">
            <v>15</v>
          </cell>
          <cell r="AS334">
            <v>28.2</v>
          </cell>
          <cell r="AT334">
            <v>21.1</v>
          </cell>
          <cell r="AU334">
            <v>22.5</v>
          </cell>
          <cell r="AV334">
            <v>28.9</v>
          </cell>
          <cell r="AW334">
            <v>93</v>
          </cell>
          <cell r="AX334">
            <v>477</v>
          </cell>
          <cell r="AY334">
            <v>42</v>
          </cell>
          <cell r="AZ334">
            <v>317</v>
          </cell>
          <cell r="BA334">
            <v>48</v>
          </cell>
          <cell r="BB334">
            <v>465</v>
          </cell>
          <cell r="BC334">
            <v>31</v>
          </cell>
          <cell r="BD334">
            <v>169</v>
          </cell>
          <cell r="BE334">
            <v>98.2</v>
          </cell>
          <cell r="BF334">
            <v>14.72</v>
          </cell>
          <cell r="BG334">
            <v>1.28</v>
          </cell>
          <cell r="BH334">
            <v>14.5</v>
          </cell>
          <cell r="BI334">
            <v>74</v>
          </cell>
          <cell r="BJ334">
            <v>63</v>
          </cell>
          <cell r="BK334">
            <v>7</v>
          </cell>
          <cell r="BL334">
            <v>64</v>
          </cell>
          <cell r="BM334">
            <v>4.5999999999999996</v>
          </cell>
          <cell r="BN334">
            <v>8.3000000000000007</v>
          </cell>
          <cell r="BO334">
            <v>6.9</v>
          </cell>
          <cell r="BP334">
            <v>7.2</v>
          </cell>
          <cell r="BQ334">
            <v>2</v>
          </cell>
          <cell r="BR334">
            <v>2</v>
          </cell>
          <cell r="BS334">
            <v>0</v>
          </cell>
          <cell r="BT334">
            <v>0</v>
          </cell>
          <cell r="BU334">
            <v>0</v>
          </cell>
          <cell r="BV334">
            <v>0</v>
          </cell>
          <cell r="BW334">
            <v>2400</v>
          </cell>
          <cell r="BX334">
            <v>0</v>
          </cell>
          <cell r="BY334">
            <v>260</v>
          </cell>
          <cell r="BZ334">
            <v>0</v>
          </cell>
          <cell r="CC334">
            <v>2.42</v>
          </cell>
          <cell r="CD334">
            <v>2</v>
          </cell>
          <cell r="CE334">
            <v>42</v>
          </cell>
          <cell r="CF334">
            <v>162</v>
          </cell>
          <cell r="CI334">
            <v>0</v>
          </cell>
          <cell r="CJ334">
            <v>0</v>
          </cell>
          <cell r="CK334">
            <v>0</v>
          </cell>
        </row>
        <row r="335">
          <cell r="J335">
            <v>35862630</v>
          </cell>
          <cell r="K335">
            <v>1</v>
          </cell>
          <cell r="L335">
            <v>37</v>
          </cell>
          <cell r="M335" t="str">
            <v>1.肝细胞癌（CNLC Ia期，BCLC A期） 、2.慢性乙型病毒性肝炎 、3.胆囊切除术后</v>
          </cell>
          <cell r="N335">
            <v>5</v>
          </cell>
          <cell r="O335">
            <v>162</v>
          </cell>
          <cell r="P335">
            <v>65</v>
          </cell>
          <cell r="Q335">
            <v>0</v>
          </cell>
          <cell r="R335">
            <v>0</v>
          </cell>
          <cell r="S335">
            <v>0</v>
          </cell>
          <cell r="T335">
            <v>0</v>
          </cell>
          <cell r="U335">
            <v>0</v>
          </cell>
          <cell r="V335">
            <v>1</v>
          </cell>
          <cell r="W335">
            <v>0</v>
          </cell>
          <cell r="X335">
            <v>0</v>
          </cell>
          <cell r="Y335">
            <v>144</v>
          </cell>
          <cell r="Z335">
            <v>121</v>
          </cell>
          <cell r="AA335">
            <v>0.42</v>
          </cell>
          <cell r="AB335">
            <v>0.35</v>
          </cell>
          <cell r="AC335">
            <v>199</v>
          </cell>
          <cell r="AD335">
            <v>223</v>
          </cell>
          <cell r="AG335">
            <v>27.7</v>
          </cell>
          <cell r="AH335">
            <v>26.2</v>
          </cell>
          <cell r="AK335">
            <v>1.1000000000000001</v>
          </cell>
          <cell r="AL335">
            <v>1.1499999999999999</v>
          </cell>
          <cell r="AO335">
            <v>19.8</v>
          </cell>
          <cell r="AP335">
            <v>21.7</v>
          </cell>
          <cell r="AS335">
            <v>47.3</v>
          </cell>
          <cell r="AT335">
            <v>3.5</v>
          </cell>
          <cell r="AW335">
            <v>126</v>
          </cell>
          <cell r="AX335">
            <v>93</v>
          </cell>
          <cell r="BA335">
            <v>77</v>
          </cell>
          <cell r="BB335">
            <v>714</v>
          </cell>
          <cell r="BE335">
            <v>77.97</v>
          </cell>
          <cell r="BF335">
            <v>77</v>
          </cell>
          <cell r="BI335">
            <v>96</v>
          </cell>
          <cell r="BJ335">
            <v>97</v>
          </cell>
          <cell r="BM335">
            <v>5.6</v>
          </cell>
          <cell r="BN335">
            <v>5.8</v>
          </cell>
          <cell r="BQ335">
            <v>3</v>
          </cell>
          <cell r="BR335">
            <v>3</v>
          </cell>
          <cell r="BS335">
            <v>0</v>
          </cell>
          <cell r="BT335">
            <v>0</v>
          </cell>
          <cell r="BU335">
            <v>0</v>
          </cell>
          <cell r="BV335">
            <v>0</v>
          </cell>
          <cell r="BW335">
            <v>1600</v>
          </cell>
          <cell r="BX335">
            <v>500</v>
          </cell>
          <cell r="BY335">
            <v>200</v>
          </cell>
          <cell r="BZ335">
            <v>0</v>
          </cell>
          <cell r="CC335">
            <v>2.4700000000000002</v>
          </cell>
          <cell r="CD335">
            <v>2</v>
          </cell>
          <cell r="CE335">
            <v>47</v>
          </cell>
          <cell r="CF335">
            <v>167</v>
          </cell>
          <cell r="CI335">
            <v>0</v>
          </cell>
          <cell r="CJ335">
            <v>0</v>
          </cell>
          <cell r="CK335">
            <v>0</v>
          </cell>
        </row>
        <row r="336">
          <cell r="J336">
            <v>35942261</v>
          </cell>
          <cell r="K336">
            <v>2</v>
          </cell>
          <cell r="L336">
            <v>42</v>
          </cell>
          <cell r="M336" t="str">
            <v>1.肝脏占位：肝包虫？ 、2.肝囊肿</v>
          </cell>
          <cell r="N336" t="str">
            <v>/</v>
          </cell>
          <cell r="O336">
            <v>165</v>
          </cell>
          <cell r="P336">
            <v>79</v>
          </cell>
          <cell r="Q336">
            <v>0</v>
          </cell>
          <cell r="R336">
            <v>0</v>
          </cell>
          <cell r="S336">
            <v>0</v>
          </cell>
          <cell r="T336">
            <v>0</v>
          </cell>
          <cell r="U336">
            <v>0</v>
          </cell>
          <cell r="V336">
            <v>0</v>
          </cell>
          <cell r="W336">
            <v>0</v>
          </cell>
          <cell r="X336">
            <v>0</v>
          </cell>
          <cell r="Y336">
            <v>155</v>
          </cell>
          <cell r="Z336">
            <v>111</v>
          </cell>
          <cell r="AA336">
            <v>0.47</v>
          </cell>
          <cell r="AB336">
            <v>0.34</v>
          </cell>
          <cell r="AC336">
            <v>255</v>
          </cell>
          <cell r="AD336">
            <v>171</v>
          </cell>
          <cell r="AF336">
            <v>15</v>
          </cell>
          <cell r="AG336">
            <v>38.9</v>
          </cell>
          <cell r="AH336">
            <v>3.2</v>
          </cell>
          <cell r="AJ336">
            <v>44.1</v>
          </cell>
          <cell r="AK336">
            <v>1.8</v>
          </cell>
          <cell r="AL336">
            <v>1.33</v>
          </cell>
          <cell r="AN336">
            <v>1.35</v>
          </cell>
          <cell r="AO336">
            <v>13.3</v>
          </cell>
          <cell r="AP336">
            <v>27</v>
          </cell>
          <cell r="AR336">
            <v>31.3</v>
          </cell>
          <cell r="AS336">
            <v>51.7</v>
          </cell>
          <cell r="AT336">
            <v>27.2</v>
          </cell>
          <cell r="AV336">
            <v>34.200000000000003</v>
          </cell>
          <cell r="AW336">
            <v>3</v>
          </cell>
          <cell r="AX336">
            <v>337</v>
          </cell>
          <cell r="AZ336">
            <v>445</v>
          </cell>
          <cell r="BA336">
            <v>29</v>
          </cell>
          <cell r="BB336">
            <v>352</v>
          </cell>
          <cell r="BD336">
            <v>172</v>
          </cell>
          <cell r="BE336">
            <v>97.63</v>
          </cell>
          <cell r="BF336">
            <v>12.74</v>
          </cell>
          <cell r="BH336">
            <v>116.12</v>
          </cell>
          <cell r="BI336">
            <v>76</v>
          </cell>
          <cell r="BJ336">
            <v>66</v>
          </cell>
          <cell r="BL336">
            <v>49</v>
          </cell>
          <cell r="BM336">
            <v>9.1999999999999993</v>
          </cell>
          <cell r="BN336">
            <v>6.6</v>
          </cell>
          <cell r="BP336">
            <v>5.9</v>
          </cell>
          <cell r="BQ336">
            <v>2</v>
          </cell>
          <cell r="BR336">
            <v>2</v>
          </cell>
          <cell r="BS336">
            <v>0</v>
          </cell>
          <cell r="BT336">
            <v>0</v>
          </cell>
          <cell r="BU336">
            <v>0</v>
          </cell>
          <cell r="BV336">
            <v>0</v>
          </cell>
          <cell r="BW336">
            <v>3500</v>
          </cell>
          <cell r="BX336">
            <v>500</v>
          </cell>
          <cell r="BY336">
            <v>1100</v>
          </cell>
          <cell r="BZ336">
            <v>0</v>
          </cell>
          <cell r="CC336">
            <v>2.5</v>
          </cell>
          <cell r="CD336">
            <v>2</v>
          </cell>
          <cell r="CE336">
            <v>50</v>
          </cell>
          <cell r="CF336">
            <v>170</v>
          </cell>
          <cell r="CI336">
            <v>0</v>
          </cell>
          <cell r="CJ336">
            <v>0</v>
          </cell>
          <cell r="CK336">
            <v>0</v>
          </cell>
        </row>
        <row r="337">
          <cell r="J337">
            <v>33008708</v>
          </cell>
          <cell r="K337">
            <v>2</v>
          </cell>
          <cell r="L337">
            <v>62</v>
          </cell>
          <cell r="M337" t="str">
            <v>1.直肠癌伴肝多发转移；2.直肠癌肝转移新辅助治疗后；3.胆囊结石；4.双肾囊肿；5.脊柱侧弯。</v>
          </cell>
          <cell r="N337">
            <v>1.5</v>
          </cell>
          <cell r="O337">
            <v>150</v>
          </cell>
          <cell r="P337">
            <v>63</v>
          </cell>
          <cell r="Q337">
            <v>0</v>
          </cell>
          <cell r="R337">
            <v>0</v>
          </cell>
          <cell r="S337">
            <v>0</v>
          </cell>
          <cell r="T337">
            <v>0</v>
          </cell>
          <cell r="U337">
            <v>0</v>
          </cell>
          <cell r="V337">
            <v>0</v>
          </cell>
          <cell r="W337">
            <v>0</v>
          </cell>
          <cell r="X337">
            <v>0</v>
          </cell>
          <cell r="Y337">
            <v>12</v>
          </cell>
          <cell r="Z337">
            <v>92</v>
          </cell>
          <cell r="AA337">
            <v>0.37</v>
          </cell>
          <cell r="AB337">
            <v>0.28999999999999998</v>
          </cell>
          <cell r="AC337">
            <v>28</v>
          </cell>
          <cell r="AD337">
            <v>127</v>
          </cell>
          <cell r="AF337">
            <v>69</v>
          </cell>
          <cell r="AG337">
            <v>27.2</v>
          </cell>
          <cell r="AH337">
            <v>39.6</v>
          </cell>
          <cell r="AK337">
            <v>1.1100000000000001</v>
          </cell>
          <cell r="AL337">
            <v>1.25</v>
          </cell>
          <cell r="AO337">
            <v>12.2</v>
          </cell>
          <cell r="AP337">
            <v>23.9</v>
          </cell>
          <cell r="AR337">
            <v>2.8</v>
          </cell>
          <cell r="AS337">
            <v>4.2</v>
          </cell>
          <cell r="AT337">
            <v>27.7</v>
          </cell>
          <cell r="AV337">
            <v>27.3</v>
          </cell>
          <cell r="AW337">
            <v>39</v>
          </cell>
          <cell r="AX337">
            <v>222</v>
          </cell>
          <cell r="AZ337">
            <v>15</v>
          </cell>
          <cell r="BA337">
            <v>25</v>
          </cell>
          <cell r="BB337">
            <v>236</v>
          </cell>
          <cell r="BD337">
            <v>66</v>
          </cell>
          <cell r="BE337">
            <v>9.4499999999999993</v>
          </cell>
          <cell r="BF337">
            <v>95.6</v>
          </cell>
          <cell r="BH337">
            <v>87.85</v>
          </cell>
          <cell r="BI337">
            <v>82</v>
          </cell>
          <cell r="BJ337">
            <v>77</v>
          </cell>
          <cell r="BL337">
            <v>84</v>
          </cell>
          <cell r="BM337">
            <v>6.8</v>
          </cell>
          <cell r="BN337">
            <v>4</v>
          </cell>
          <cell r="BP337">
            <v>3.3</v>
          </cell>
          <cell r="BQ337">
            <v>2</v>
          </cell>
          <cell r="BR337">
            <v>2</v>
          </cell>
          <cell r="BS337">
            <v>0</v>
          </cell>
          <cell r="BT337">
            <v>0</v>
          </cell>
          <cell r="BU337">
            <v>0</v>
          </cell>
          <cell r="BV337">
            <v>0</v>
          </cell>
          <cell r="BW337">
            <v>3300</v>
          </cell>
          <cell r="BX337">
            <v>700</v>
          </cell>
          <cell r="BY337">
            <v>350</v>
          </cell>
          <cell r="BZ337">
            <v>0.5</v>
          </cell>
          <cell r="CC337">
            <v>6.2</v>
          </cell>
          <cell r="CD337">
            <v>6</v>
          </cell>
          <cell r="CE337">
            <v>20</v>
          </cell>
          <cell r="CF337">
            <v>380</v>
          </cell>
          <cell r="CI337">
            <v>0</v>
          </cell>
          <cell r="CJ337">
            <v>0</v>
          </cell>
          <cell r="CK337">
            <v>0</v>
          </cell>
        </row>
        <row r="338">
          <cell r="J338">
            <v>16969958</v>
          </cell>
          <cell r="K338">
            <v>2</v>
          </cell>
          <cell r="L338">
            <v>53</v>
          </cell>
          <cell r="M338" t="str">
            <v>1.左肝肝内胆管结石、2.胆囊结石、3.肝右叶钙化灶、4.脾脏囊肿？5.左肾囊肿</v>
          </cell>
          <cell r="N338" t="str">
            <v>/</v>
          </cell>
          <cell r="O338">
            <v>160</v>
          </cell>
          <cell r="P338">
            <v>50</v>
          </cell>
          <cell r="Q338">
            <v>0</v>
          </cell>
          <cell r="R338">
            <v>0</v>
          </cell>
          <cell r="S338">
            <v>0</v>
          </cell>
          <cell r="T338">
            <v>0</v>
          </cell>
          <cell r="U338">
            <v>0</v>
          </cell>
          <cell r="V338">
            <v>0</v>
          </cell>
          <cell r="W338">
            <v>0</v>
          </cell>
          <cell r="X338">
            <v>0</v>
          </cell>
          <cell r="Y338">
            <v>142</v>
          </cell>
          <cell r="Z338">
            <v>62</v>
          </cell>
          <cell r="AA338">
            <v>0.44</v>
          </cell>
          <cell r="AB338">
            <v>0.19</v>
          </cell>
          <cell r="AC338">
            <v>117</v>
          </cell>
          <cell r="AD338">
            <v>72</v>
          </cell>
          <cell r="AF338">
            <v>76</v>
          </cell>
          <cell r="AG338">
            <v>27.6</v>
          </cell>
          <cell r="AH338">
            <v>39.200000000000003</v>
          </cell>
          <cell r="AK338">
            <v>0.91</v>
          </cell>
          <cell r="AL338">
            <v>1.8</v>
          </cell>
          <cell r="AO338">
            <v>22.8</v>
          </cell>
          <cell r="AP338">
            <v>27.6</v>
          </cell>
          <cell r="AR338">
            <v>19.3</v>
          </cell>
          <cell r="AS338">
            <v>4.8</v>
          </cell>
          <cell r="AT338">
            <v>23.9</v>
          </cell>
          <cell r="AV338">
            <v>35.9</v>
          </cell>
          <cell r="AW338">
            <v>152</v>
          </cell>
          <cell r="AX338">
            <v>225</v>
          </cell>
          <cell r="AZ338">
            <v>13</v>
          </cell>
          <cell r="BA338">
            <v>119</v>
          </cell>
          <cell r="BB338">
            <v>22</v>
          </cell>
          <cell r="BD338">
            <v>38</v>
          </cell>
          <cell r="BE338">
            <v>94.7</v>
          </cell>
          <cell r="BF338">
            <v>97.5</v>
          </cell>
          <cell r="BH338">
            <v>1.99</v>
          </cell>
          <cell r="BI338">
            <v>69</v>
          </cell>
          <cell r="BJ338">
            <v>65</v>
          </cell>
          <cell r="BL338">
            <v>59</v>
          </cell>
          <cell r="BM338">
            <v>6</v>
          </cell>
          <cell r="BN338">
            <v>6</v>
          </cell>
          <cell r="BP338">
            <v>6.9</v>
          </cell>
          <cell r="BR338">
            <v>2</v>
          </cell>
          <cell r="BS338">
            <v>0</v>
          </cell>
          <cell r="BT338">
            <v>0</v>
          </cell>
          <cell r="BU338">
            <v>0</v>
          </cell>
          <cell r="BV338">
            <v>0</v>
          </cell>
          <cell r="BW338">
            <v>1200</v>
          </cell>
          <cell r="BX338">
            <v>500</v>
          </cell>
          <cell r="BY338">
            <v>100</v>
          </cell>
          <cell r="BZ338">
            <v>0</v>
          </cell>
          <cell r="CC338">
            <v>2.5299999999999998</v>
          </cell>
          <cell r="CD338">
            <v>2</v>
          </cell>
          <cell r="CE338">
            <v>53</v>
          </cell>
          <cell r="CF338">
            <v>173</v>
          </cell>
          <cell r="CI338">
            <v>0</v>
          </cell>
          <cell r="CJ338">
            <v>0</v>
          </cell>
          <cell r="CK338">
            <v>0</v>
          </cell>
        </row>
        <row r="339">
          <cell r="J339">
            <v>36115168</v>
          </cell>
          <cell r="K339">
            <v>1</v>
          </cell>
          <cell r="L339">
            <v>70</v>
          </cell>
          <cell r="M339" t="str">
            <v>1.肝内胆管结石；2.胆总管结石；3.胆囊结石；4.肝功能异常。</v>
          </cell>
          <cell r="N339" t="str">
            <v>/</v>
          </cell>
          <cell r="O339">
            <v>165</v>
          </cell>
          <cell r="P339">
            <v>51</v>
          </cell>
          <cell r="Q339">
            <v>0</v>
          </cell>
          <cell r="R339">
            <v>0</v>
          </cell>
          <cell r="S339">
            <v>0</v>
          </cell>
          <cell r="T339">
            <v>0</v>
          </cell>
          <cell r="U339">
            <v>0</v>
          </cell>
          <cell r="V339">
            <v>0</v>
          </cell>
          <cell r="W339">
            <v>0</v>
          </cell>
          <cell r="X339">
            <v>0</v>
          </cell>
          <cell r="Y339">
            <v>151</v>
          </cell>
          <cell r="Z339">
            <v>19</v>
          </cell>
          <cell r="AA339">
            <v>0.44</v>
          </cell>
          <cell r="AB339">
            <v>0.32</v>
          </cell>
          <cell r="AC339">
            <v>266</v>
          </cell>
          <cell r="AD339">
            <v>21</v>
          </cell>
          <cell r="AF339">
            <v>211</v>
          </cell>
          <cell r="AG339">
            <v>28.6</v>
          </cell>
          <cell r="AH339">
            <v>35</v>
          </cell>
          <cell r="AK339">
            <v>1.6</v>
          </cell>
          <cell r="AL339">
            <v>1.35</v>
          </cell>
          <cell r="AO339">
            <v>8.4</v>
          </cell>
          <cell r="AP339">
            <v>14.7</v>
          </cell>
          <cell r="AR339">
            <v>18.100000000000001</v>
          </cell>
          <cell r="AS339">
            <v>43</v>
          </cell>
          <cell r="AT339">
            <v>25.2</v>
          </cell>
          <cell r="AV339">
            <v>38.4</v>
          </cell>
          <cell r="AW339">
            <v>38</v>
          </cell>
          <cell r="AX339">
            <v>79</v>
          </cell>
          <cell r="AZ339">
            <v>515</v>
          </cell>
          <cell r="BA339">
            <v>41</v>
          </cell>
          <cell r="BB339">
            <v>129</v>
          </cell>
          <cell r="BD339">
            <v>448</v>
          </cell>
          <cell r="BE339">
            <v>92.66</v>
          </cell>
          <cell r="BF339">
            <v>12.42</v>
          </cell>
          <cell r="BH339">
            <v>1.32</v>
          </cell>
          <cell r="BI339">
            <v>74</v>
          </cell>
          <cell r="BJ339">
            <v>58</v>
          </cell>
          <cell r="BL339">
            <v>61</v>
          </cell>
          <cell r="BM339">
            <v>2.5</v>
          </cell>
          <cell r="BN339">
            <v>4.0999999999999996</v>
          </cell>
          <cell r="BP339">
            <v>4</v>
          </cell>
          <cell r="BQ339">
            <v>2</v>
          </cell>
          <cell r="BR339">
            <v>2</v>
          </cell>
          <cell r="BS339">
            <v>0</v>
          </cell>
          <cell r="BT339">
            <v>0</v>
          </cell>
          <cell r="BU339">
            <v>0</v>
          </cell>
          <cell r="BV339">
            <v>0</v>
          </cell>
          <cell r="BW339">
            <v>1800</v>
          </cell>
          <cell r="BX339">
            <v>500</v>
          </cell>
          <cell r="BY339">
            <v>900</v>
          </cell>
          <cell r="BZ339">
            <v>0</v>
          </cell>
          <cell r="CC339">
            <v>3.15</v>
          </cell>
          <cell r="CD339">
            <v>3</v>
          </cell>
          <cell r="CE339">
            <v>15</v>
          </cell>
          <cell r="CF339">
            <v>195</v>
          </cell>
          <cell r="CI339">
            <v>0</v>
          </cell>
          <cell r="CJ339">
            <v>0</v>
          </cell>
          <cell r="CK339">
            <v>1</v>
          </cell>
        </row>
        <row r="340">
          <cell r="J340">
            <v>36146307</v>
          </cell>
          <cell r="K340">
            <v>2</v>
          </cell>
          <cell r="L340">
            <v>46</v>
          </cell>
          <cell r="M340" t="str">
            <v>1.肝脓肿 、2.糖尿病 、3.阑尾术后</v>
          </cell>
          <cell r="N340" t="str">
            <v>/</v>
          </cell>
          <cell r="O340">
            <v>164</v>
          </cell>
          <cell r="P340">
            <v>65</v>
          </cell>
          <cell r="Q340">
            <v>0</v>
          </cell>
          <cell r="R340">
            <v>1</v>
          </cell>
          <cell r="S340">
            <v>0</v>
          </cell>
          <cell r="T340">
            <v>0</v>
          </cell>
          <cell r="U340">
            <v>0</v>
          </cell>
          <cell r="V340">
            <v>0</v>
          </cell>
          <cell r="W340">
            <v>0</v>
          </cell>
          <cell r="X340">
            <v>0</v>
          </cell>
          <cell r="Y340">
            <v>131</v>
          </cell>
          <cell r="Z340">
            <v>11</v>
          </cell>
          <cell r="AA340">
            <v>0.39</v>
          </cell>
          <cell r="AB340">
            <v>0.23</v>
          </cell>
          <cell r="AC340">
            <v>196</v>
          </cell>
          <cell r="AD340">
            <v>191</v>
          </cell>
          <cell r="AG340">
            <v>26.7</v>
          </cell>
          <cell r="AK340">
            <v>1.2</v>
          </cell>
          <cell r="AO340">
            <v>99.6</v>
          </cell>
          <cell r="AP340">
            <v>1.7</v>
          </cell>
          <cell r="AQ340">
            <v>146.5</v>
          </cell>
          <cell r="AS340">
            <v>43</v>
          </cell>
          <cell r="AT340">
            <v>29.4</v>
          </cell>
          <cell r="AU340">
            <v>23</v>
          </cell>
          <cell r="AW340">
            <v>164</v>
          </cell>
          <cell r="AX340">
            <v>274</v>
          </cell>
          <cell r="AY340">
            <v>288</v>
          </cell>
          <cell r="BA340">
            <v>161</v>
          </cell>
          <cell r="BB340">
            <v>354</v>
          </cell>
          <cell r="BC340">
            <v>337</v>
          </cell>
          <cell r="BE340">
            <v>99.4</v>
          </cell>
          <cell r="BF340">
            <v>85.78</v>
          </cell>
          <cell r="BG340">
            <v>88.89</v>
          </cell>
          <cell r="BI340">
            <v>59</v>
          </cell>
          <cell r="BJ340">
            <v>69</v>
          </cell>
          <cell r="BK340">
            <v>67</v>
          </cell>
          <cell r="BM340">
            <v>4.7</v>
          </cell>
          <cell r="BN340">
            <v>3.7</v>
          </cell>
          <cell r="BO340">
            <v>8.9</v>
          </cell>
          <cell r="BQ340">
            <v>2</v>
          </cell>
          <cell r="BR340">
            <v>2</v>
          </cell>
          <cell r="BS340">
            <v>0</v>
          </cell>
          <cell r="BT340">
            <v>0</v>
          </cell>
          <cell r="BU340">
            <v>0</v>
          </cell>
          <cell r="BV340">
            <v>0</v>
          </cell>
          <cell r="BW340">
            <v>5600</v>
          </cell>
          <cell r="BX340">
            <v>1000</v>
          </cell>
          <cell r="BY340">
            <v>1500</v>
          </cell>
          <cell r="BZ340">
            <v>0.1</v>
          </cell>
          <cell r="CC340">
            <v>3.11</v>
          </cell>
          <cell r="CD340">
            <v>3</v>
          </cell>
          <cell r="CE340">
            <v>11</v>
          </cell>
          <cell r="CF340">
            <v>191</v>
          </cell>
          <cell r="CI340">
            <v>0</v>
          </cell>
          <cell r="CJ340">
            <v>0</v>
          </cell>
          <cell r="CK340">
            <v>0</v>
          </cell>
        </row>
        <row r="341">
          <cell r="J341">
            <v>842227</v>
          </cell>
          <cell r="K341">
            <v>2</v>
          </cell>
          <cell r="L341">
            <v>48</v>
          </cell>
          <cell r="M341" t="str">
            <v>1.左肝内胆管结石伴慢性胆管炎；2、左膈肌角占位：待病检 、3.先天性胆总管囊肿术后再次胆肠吻合术后 、4.胆囊切除术后 5.肝功能异常</v>
          </cell>
          <cell r="N341">
            <v>5.0999999999999996</v>
          </cell>
          <cell r="O341">
            <v>154</v>
          </cell>
          <cell r="P341">
            <v>51.5</v>
          </cell>
          <cell r="Q341">
            <v>0</v>
          </cell>
          <cell r="R341">
            <v>0</v>
          </cell>
          <cell r="S341">
            <v>0</v>
          </cell>
          <cell r="T341">
            <v>0</v>
          </cell>
          <cell r="U341">
            <v>0</v>
          </cell>
          <cell r="V341">
            <v>0</v>
          </cell>
          <cell r="W341">
            <v>0</v>
          </cell>
          <cell r="X341">
            <v>0</v>
          </cell>
          <cell r="Y341">
            <v>117</v>
          </cell>
          <cell r="Z341">
            <v>92</v>
          </cell>
          <cell r="AA341">
            <v>0.34</v>
          </cell>
          <cell r="AB341">
            <v>0.28000000000000003</v>
          </cell>
          <cell r="AC341">
            <v>331</v>
          </cell>
          <cell r="AD341">
            <v>16</v>
          </cell>
          <cell r="AE341">
            <v>17</v>
          </cell>
          <cell r="AF341">
            <v>125</v>
          </cell>
          <cell r="AG341">
            <v>27.1</v>
          </cell>
          <cell r="AH341">
            <v>43.3</v>
          </cell>
          <cell r="AI341">
            <v>38.799999999999997</v>
          </cell>
          <cell r="AJ341">
            <v>37.299999999999997</v>
          </cell>
          <cell r="AK341">
            <v>1.4</v>
          </cell>
          <cell r="AL341">
            <v>1.71</v>
          </cell>
          <cell r="AM341">
            <v>1.44</v>
          </cell>
          <cell r="AN341">
            <v>1.34</v>
          </cell>
          <cell r="AO341">
            <v>71</v>
          </cell>
          <cell r="AP341">
            <v>64</v>
          </cell>
          <cell r="AQ341">
            <v>61.1</v>
          </cell>
          <cell r="AR341">
            <v>51</v>
          </cell>
          <cell r="AS341">
            <v>38.299999999999997</v>
          </cell>
          <cell r="AT341">
            <v>19</v>
          </cell>
          <cell r="AU341">
            <v>29</v>
          </cell>
          <cell r="AV341">
            <v>3.5</v>
          </cell>
          <cell r="AW341">
            <v>219</v>
          </cell>
          <cell r="AX341">
            <v>355</v>
          </cell>
          <cell r="AY341">
            <v>224</v>
          </cell>
          <cell r="AZ341">
            <v>169</v>
          </cell>
          <cell r="BA341">
            <v>165</v>
          </cell>
          <cell r="BB341">
            <v>436</v>
          </cell>
          <cell r="BC341">
            <v>161</v>
          </cell>
          <cell r="BD341">
            <v>17</v>
          </cell>
          <cell r="BE341">
            <v>93.59</v>
          </cell>
          <cell r="BF341">
            <v>92.26</v>
          </cell>
          <cell r="BG341">
            <v>15.96</v>
          </cell>
          <cell r="BH341">
            <v>12.39</v>
          </cell>
          <cell r="BI341">
            <v>84</v>
          </cell>
          <cell r="BJ341">
            <v>85</v>
          </cell>
          <cell r="BK341">
            <v>69</v>
          </cell>
          <cell r="BL341">
            <v>75</v>
          </cell>
          <cell r="BM341">
            <v>4.0999999999999996</v>
          </cell>
          <cell r="BN341">
            <v>3.6</v>
          </cell>
          <cell r="BO341">
            <v>5.2</v>
          </cell>
          <cell r="BP341">
            <v>7.2</v>
          </cell>
          <cell r="BQ341">
            <v>2</v>
          </cell>
          <cell r="BR341">
            <v>2</v>
          </cell>
          <cell r="BS341">
            <v>0</v>
          </cell>
          <cell r="BT341">
            <v>0</v>
          </cell>
          <cell r="BU341">
            <v>0</v>
          </cell>
          <cell r="BV341">
            <v>0</v>
          </cell>
          <cell r="BW341">
            <v>1600</v>
          </cell>
          <cell r="BX341">
            <v>500</v>
          </cell>
          <cell r="BY341">
            <v>600</v>
          </cell>
          <cell r="BZ341">
            <v>0</v>
          </cell>
          <cell r="CC341">
            <v>3.55</v>
          </cell>
          <cell r="CD341">
            <v>3</v>
          </cell>
          <cell r="CE341">
            <v>55</v>
          </cell>
          <cell r="CF341">
            <v>235</v>
          </cell>
          <cell r="CI341">
            <v>0</v>
          </cell>
          <cell r="CJ341">
            <v>0</v>
          </cell>
          <cell r="CK341">
            <v>0</v>
          </cell>
        </row>
        <row r="342">
          <cell r="J342">
            <v>16795215</v>
          </cell>
          <cell r="K342">
            <v>1</v>
          </cell>
          <cell r="L342">
            <v>61</v>
          </cell>
          <cell r="M342" t="str">
            <v>1.肝脏占位：肝脏肿瘤 、2.慢性乙型病毒性肝炎 、3.慢性支气管炎伴肺气肿 、4.双肾囊肿 、5.高血压 、6.乳腺切除术后</v>
          </cell>
          <cell r="N342" t="str">
            <v>/</v>
          </cell>
          <cell r="O342">
            <v>175</v>
          </cell>
          <cell r="P342">
            <v>80</v>
          </cell>
          <cell r="Q342">
            <v>1</v>
          </cell>
          <cell r="R342">
            <v>0</v>
          </cell>
          <cell r="S342">
            <v>0</v>
          </cell>
          <cell r="T342">
            <v>0</v>
          </cell>
          <cell r="U342">
            <v>1</v>
          </cell>
          <cell r="V342">
            <v>1</v>
          </cell>
          <cell r="W342">
            <v>0</v>
          </cell>
          <cell r="X342">
            <v>0</v>
          </cell>
          <cell r="Y342">
            <v>112</v>
          </cell>
          <cell r="Z342">
            <v>18</v>
          </cell>
          <cell r="AA342">
            <v>0.35</v>
          </cell>
          <cell r="AB342">
            <v>0.33</v>
          </cell>
          <cell r="AC342">
            <v>18</v>
          </cell>
          <cell r="AD342">
            <v>178</v>
          </cell>
          <cell r="AG342">
            <v>26.8</v>
          </cell>
          <cell r="AH342">
            <v>32.299999999999997</v>
          </cell>
          <cell r="AK342">
            <v>1.5</v>
          </cell>
          <cell r="AL342">
            <v>1.3</v>
          </cell>
          <cell r="AO342">
            <v>28.2</v>
          </cell>
          <cell r="AP342">
            <v>88.7</v>
          </cell>
          <cell r="AS342">
            <v>39.299999999999997</v>
          </cell>
          <cell r="AT342">
            <v>31.7</v>
          </cell>
          <cell r="AW342">
            <v>4</v>
          </cell>
          <cell r="AX342">
            <v>38</v>
          </cell>
          <cell r="BA342">
            <v>134</v>
          </cell>
          <cell r="BB342">
            <v>211</v>
          </cell>
          <cell r="BE342">
            <v>15.3</v>
          </cell>
          <cell r="BF342">
            <v>113.32</v>
          </cell>
          <cell r="BI342">
            <v>6</v>
          </cell>
          <cell r="BJ342">
            <v>48</v>
          </cell>
          <cell r="BM342">
            <v>1.9</v>
          </cell>
          <cell r="BN342">
            <v>3.9</v>
          </cell>
          <cell r="BQ342">
            <v>3</v>
          </cell>
          <cell r="BR342">
            <v>3</v>
          </cell>
          <cell r="BS342">
            <v>0</v>
          </cell>
          <cell r="BT342">
            <v>0</v>
          </cell>
          <cell r="BU342">
            <v>0</v>
          </cell>
          <cell r="BV342">
            <v>0</v>
          </cell>
          <cell r="BW342">
            <v>2400</v>
          </cell>
          <cell r="BX342">
            <v>1000</v>
          </cell>
          <cell r="BY342">
            <v>1300</v>
          </cell>
          <cell r="BZ342">
            <v>0</v>
          </cell>
          <cell r="CC342">
            <v>3.31</v>
          </cell>
          <cell r="CD342">
            <v>3</v>
          </cell>
          <cell r="CE342">
            <v>31</v>
          </cell>
          <cell r="CF342">
            <v>211</v>
          </cell>
          <cell r="CI342">
            <v>0</v>
          </cell>
          <cell r="CJ342">
            <v>0</v>
          </cell>
          <cell r="CK342">
            <v>0</v>
          </cell>
        </row>
        <row r="343">
          <cell r="J343">
            <v>13218127</v>
          </cell>
          <cell r="K343">
            <v>2</v>
          </cell>
          <cell r="L343">
            <v>51</v>
          </cell>
          <cell r="M343" t="str">
            <v>1.肝细胞癌；2.肝细胞癌术后；3.乙型病毒性肝炎；4.子宫底肿块：肌瘤？；5.左侧附件囊状病灶：囊肿？囊性肿瘤？</v>
          </cell>
          <cell r="N343">
            <v>4</v>
          </cell>
          <cell r="O343">
            <v>155</v>
          </cell>
          <cell r="P343">
            <v>53.5</v>
          </cell>
          <cell r="Q343">
            <v>0</v>
          </cell>
          <cell r="R343">
            <v>0</v>
          </cell>
          <cell r="S343">
            <v>0</v>
          </cell>
          <cell r="T343">
            <v>0</v>
          </cell>
          <cell r="U343">
            <v>0</v>
          </cell>
          <cell r="V343">
            <v>1</v>
          </cell>
          <cell r="W343">
            <v>0</v>
          </cell>
          <cell r="X343">
            <v>0</v>
          </cell>
          <cell r="Y343">
            <v>136</v>
          </cell>
          <cell r="Z343">
            <v>11</v>
          </cell>
          <cell r="AA343">
            <v>0.41</v>
          </cell>
          <cell r="AB343">
            <v>0.33</v>
          </cell>
          <cell r="AC343">
            <v>253</v>
          </cell>
          <cell r="AD343">
            <v>231</v>
          </cell>
          <cell r="AE343">
            <v>2</v>
          </cell>
          <cell r="AF343">
            <v>192</v>
          </cell>
          <cell r="AG343">
            <v>26.1</v>
          </cell>
          <cell r="AH343">
            <v>28</v>
          </cell>
          <cell r="AI343">
            <v>3.9</v>
          </cell>
          <cell r="AJ343">
            <v>28.1</v>
          </cell>
          <cell r="AK343">
            <v>0.9</v>
          </cell>
          <cell r="AL343">
            <v>1.1000000000000001</v>
          </cell>
          <cell r="AM343">
            <v>1.2</v>
          </cell>
          <cell r="AN343">
            <v>0.94</v>
          </cell>
          <cell r="AO343">
            <v>12.6</v>
          </cell>
          <cell r="AP343">
            <v>27</v>
          </cell>
          <cell r="AQ343">
            <v>28.3</v>
          </cell>
          <cell r="AR343">
            <v>26.6</v>
          </cell>
          <cell r="AS343">
            <v>45.3</v>
          </cell>
          <cell r="AT343">
            <v>28.2</v>
          </cell>
          <cell r="AU343">
            <v>32</v>
          </cell>
          <cell r="AV343">
            <v>35.799999999999997</v>
          </cell>
          <cell r="AW343">
            <v>38</v>
          </cell>
          <cell r="AX343">
            <v>147</v>
          </cell>
          <cell r="AY343">
            <v>116</v>
          </cell>
          <cell r="AZ343">
            <v>78</v>
          </cell>
          <cell r="BA343">
            <v>3</v>
          </cell>
          <cell r="BB343">
            <v>146</v>
          </cell>
          <cell r="BC343">
            <v>89</v>
          </cell>
          <cell r="BD343">
            <v>38</v>
          </cell>
          <cell r="BE343">
            <v>84.97</v>
          </cell>
          <cell r="BF343">
            <v>98.53</v>
          </cell>
          <cell r="BG343">
            <v>94.37</v>
          </cell>
          <cell r="BH343">
            <v>95.49</v>
          </cell>
          <cell r="BI343">
            <v>66</v>
          </cell>
          <cell r="BJ343">
            <v>5</v>
          </cell>
          <cell r="BK343">
            <v>57</v>
          </cell>
          <cell r="BL343">
            <v>55</v>
          </cell>
          <cell r="BM343">
            <v>4</v>
          </cell>
          <cell r="BN343">
            <v>2.1</v>
          </cell>
          <cell r="BO343">
            <v>2.4</v>
          </cell>
          <cell r="BP343">
            <v>3.5</v>
          </cell>
          <cell r="BR343">
            <v>2</v>
          </cell>
          <cell r="BS343">
            <v>0</v>
          </cell>
          <cell r="BT343">
            <v>2</v>
          </cell>
          <cell r="BU343">
            <v>400</v>
          </cell>
          <cell r="BV343">
            <v>0</v>
          </cell>
          <cell r="BW343">
            <v>3800</v>
          </cell>
          <cell r="BX343">
            <v>1800</v>
          </cell>
          <cell r="BY343">
            <v>2550</v>
          </cell>
          <cell r="BZ343">
            <v>0.4</v>
          </cell>
          <cell r="CC343">
            <v>4.21</v>
          </cell>
          <cell r="CD343">
            <v>4</v>
          </cell>
          <cell r="CE343">
            <v>21</v>
          </cell>
          <cell r="CF343">
            <v>261</v>
          </cell>
          <cell r="CI343">
            <v>0</v>
          </cell>
          <cell r="CJ343">
            <v>0</v>
          </cell>
          <cell r="CK343">
            <v>0</v>
          </cell>
        </row>
        <row r="344">
          <cell r="J344">
            <v>36237942</v>
          </cell>
          <cell r="K344">
            <v>2</v>
          </cell>
          <cell r="L344">
            <v>65</v>
          </cell>
          <cell r="M344" t="str">
            <v>1.肝内外胆管结石伴胆管炎 、2.急性胰腺炎 、3.肝功能不全 、4.双肾囊肿</v>
          </cell>
          <cell r="N344" t="str">
            <v>/</v>
          </cell>
          <cell r="O344">
            <v>165</v>
          </cell>
          <cell r="P344">
            <v>62</v>
          </cell>
          <cell r="Q344">
            <v>1</v>
          </cell>
          <cell r="R344">
            <v>0</v>
          </cell>
          <cell r="S344">
            <v>0</v>
          </cell>
          <cell r="T344">
            <v>0</v>
          </cell>
          <cell r="U344">
            <v>0</v>
          </cell>
          <cell r="V344">
            <v>0</v>
          </cell>
          <cell r="W344">
            <v>0</v>
          </cell>
          <cell r="X344">
            <v>0</v>
          </cell>
          <cell r="Y344">
            <v>124</v>
          </cell>
          <cell r="Z344">
            <v>119</v>
          </cell>
          <cell r="AA344">
            <v>0.38</v>
          </cell>
          <cell r="AB344">
            <v>0.37</v>
          </cell>
          <cell r="AC344">
            <v>156</v>
          </cell>
          <cell r="AD344">
            <v>136</v>
          </cell>
          <cell r="AG344">
            <v>24.8</v>
          </cell>
          <cell r="AH344">
            <v>25.1</v>
          </cell>
          <cell r="AK344">
            <v>0.97</v>
          </cell>
          <cell r="AL344">
            <v>0.96</v>
          </cell>
          <cell r="AO344">
            <v>24.7</v>
          </cell>
          <cell r="AP344">
            <v>25.8</v>
          </cell>
          <cell r="AS344">
            <v>46.9</v>
          </cell>
          <cell r="AT344">
            <v>34.1</v>
          </cell>
          <cell r="AW344">
            <v>191</v>
          </cell>
          <cell r="AX344">
            <v>341</v>
          </cell>
          <cell r="BA344">
            <v>97</v>
          </cell>
          <cell r="BB344">
            <v>355</v>
          </cell>
          <cell r="BE344">
            <v>61.29</v>
          </cell>
          <cell r="BF344">
            <v>61.29</v>
          </cell>
          <cell r="BI344">
            <v>84</v>
          </cell>
          <cell r="BJ344">
            <v>84</v>
          </cell>
          <cell r="BM344">
            <v>6.6</v>
          </cell>
          <cell r="BN344">
            <v>5</v>
          </cell>
          <cell r="BQ344">
            <v>2</v>
          </cell>
          <cell r="BR344">
            <v>2</v>
          </cell>
          <cell r="BS344">
            <v>0</v>
          </cell>
          <cell r="BT344">
            <v>0</v>
          </cell>
          <cell r="BU344">
            <v>0</v>
          </cell>
          <cell r="BV344">
            <v>0</v>
          </cell>
          <cell r="BW344">
            <v>1800</v>
          </cell>
          <cell r="BX344">
            <v>500</v>
          </cell>
          <cell r="BY344">
            <v>1100</v>
          </cell>
          <cell r="BZ344">
            <v>0</v>
          </cell>
          <cell r="CC344">
            <v>4.43</v>
          </cell>
          <cell r="CD344">
            <v>4</v>
          </cell>
          <cell r="CE344">
            <v>43</v>
          </cell>
          <cell r="CF344">
            <v>283</v>
          </cell>
          <cell r="CI344">
            <v>0</v>
          </cell>
          <cell r="CJ344">
            <v>0</v>
          </cell>
          <cell r="CK344">
            <v>0</v>
          </cell>
        </row>
        <row r="345">
          <cell r="J345">
            <v>1546680</v>
          </cell>
          <cell r="K345">
            <v>1</v>
          </cell>
          <cell r="L345">
            <v>79</v>
          </cell>
          <cell r="M345" t="str">
            <v>1.右肝恶性肿瘤（cT2N0M0） 、2.肺结节</v>
          </cell>
          <cell r="N345">
            <v>3</v>
          </cell>
          <cell r="O345">
            <v>159</v>
          </cell>
          <cell r="P345">
            <v>48</v>
          </cell>
          <cell r="Q345">
            <v>0</v>
          </cell>
          <cell r="R345">
            <v>0</v>
          </cell>
          <cell r="S345">
            <v>0</v>
          </cell>
          <cell r="T345">
            <v>0</v>
          </cell>
          <cell r="U345">
            <v>0</v>
          </cell>
          <cell r="V345">
            <v>0</v>
          </cell>
          <cell r="W345">
            <v>0</v>
          </cell>
          <cell r="X345">
            <v>0</v>
          </cell>
          <cell r="Y345">
            <v>131</v>
          </cell>
          <cell r="Z345">
            <v>1</v>
          </cell>
          <cell r="AA345">
            <v>0.41</v>
          </cell>
          <cell r="AB345">
            <v>0.3</v>
          </cell>
          <cell r="AC345">
            <v>154</v>
          </cell>
          <cell r="AD345">
            <v>12</v>
          </cell>
          <cell r="AF345">
            <v>98</v>
          </cell>
          <cell r="AG345">
            <v>29.3</v>
          </cell>
          <cell r="AH345">
            <v>27.5</v>
          </cell>
          <cell r="AJ345">
            <v>31.7</v>
          </cell>
          <cell r="AK345">
            <v>1</v>
          </cell>
          <cell r="AL345">
            <v>1.17</v>
          </cell>
          <cell r="AN345">
            <v>1.18</v>
          </cell>
          <cell r="AO345">
            <v>14.2</v>
          </cell>
          <cell r="AP345">
            <v>23</v>
          </cell>
          <cell r="AR345">
            <v>2.7</v>
          </cell>
          <cell r="AS345">
            <v>45.4</v>
          </cell>
          <cell r="AT345">
            <v>27</v>
          </cell>
          <cell r="AV345">
            <v>34.5</v>
          </cell>
          <cell r="AW345">
            <v>14</v>
          </cell>
          <cell r="AX345">
            <v>14</v>
          </cell>
          <cell r="AZ345">
            <v>98</v>
          </cell>
          <cell r="BA345">
            <v>17</v>
          </cell>
          <cell r="BB345">
            <v>115</v>
          </cell>
          <cell r="BD345">
            <v>73</v>
          </cell>
          <cell r="BE345">
            <v>16.21</v>
          </cell>
          <cell r="BF345">
            <v>18.14</v>
          </cell>
          <cell r="BH345">
            <v>111.34</v>
          </cell>
          <cell r="BI345">
            <v>62</v>
          </cell>
          <cell r="BJ345">
            <v>59</v>
          </cell>
          <cell r="BL345">
            <v>54</v>
          </cell>
          <cell r="BM345">
            <v>3.7</v>
          </cell>
          <cell r="BN345">
            <v>5</v>
          </cell>
          <cell r="BP345">
            <v>2.2000000000000002</v>
          </cell>
          <cell r="BQ345">
            <v>2</v>
          </cell>
          <cell r="BR345">
            <v>2</v>
          </cell>
          <cell r="BS345">
            <v>0</v>
          </cell>
          <cell r="BT345">
            <v>0</v>
          </cell>
          <cell r="BU345">
            <v>0</v>
          </cell>
          <cell r="BV345">
            <v>0</v>
          </cell>
          <cell r="BW345">
            <v>1600</v>
          </cell>
          <cell r="BX345">
            <v>500</v>
          </cell>
          <cell r="BY345">
            <v>150</v>
          </cell>
          <cell r="BZ345">
            <v>0</v>
          </cell>
          <cell r="CC345">
            <v>2.2999999999999998</v>
          </cell>
          <cell r="CD345">
            <v>2</v>
          </cell>
          <cell r="CE345">
            <v>30</v>
          </cell>
          <cell r="CF345">
            <v>150</v>
          </cell>
          <cell r="CI345">
            <v>0</v>
          </cell>
          <cell r="CJ345">
            <v>0</v>
          </cell>
          <cell r="CK345">
            <v>0</v>
          </cell>
        </row>
        <row r="346">
          <cell r="J346">
            <v>19393845</v>
          </cell>
          <cell r="K346">
            <v>2</v>
          </cell>
          <cell r="L346">
            <v>63</v>
          </cell>
          <cell r="M346" t="str">
            <v>1.肝癌（ⅢA期）；2.肝硬化；3.门脉高压；4.慢性乙肝（复诊）；5.糖尿病。</v>
          </cell>
          <cell r="N346">
            <v>3</v>
          </cell>
          <cell r="O346">
            <v>156</v>
          </cell>
          <cell r="P346">
            <v>60</v>
          </cell>
          <cell r="Q346">
            <v>0</v>
          </cell>
          <cell r="R346">
            <v>1</v>
          </cell>
          <cell r="S346">
            <v>0</v>
          </cell>
          <cell r="T346">
            <v>0</v>
          </cell>
          <cell r="U346">
            <v>0</v>
          </cell>
          <cell r="V346">
            <v>1</v>
          </cell>
          <cell r="W346">
            <v>0</v>
          </cell>
          <cell r="X346">
            <v>1</v>
          </cell>
          <cell r="Y346">
            <v>14</v>
          </cell>
          <cell r="Z346">
            <v>134</v>
          </cell>
          <cell r="AA346">
            <v>0.42</v>
          </cell>
          <cell r="AB346">
            <v>0.41</v>
          </cell>
          <cell r="AC346">
            <v>248</v>
          </cell>
          <cell r="AD346">
            <v>191</v>
          </cell>
          <cell r="AG346">
            <v>3.9</v>
          </cell>
          <cell r="AH346">
            <v>31</v>
          </cell>
          <cell r="AK346">
            <v>0.95</v>
          </cell>
          <cell r="AL346">
            <v>1.1000000000000001</v>
          </cell>
          <cell r="AO346">
            <v>14.3</v>
          </cell>
          <cell r="AP346">
            <v>22.4</v>
          </cell>
          <cell r="AS346">
            <v>48.1</v>
          </cell>
          <cell r="AT346">
            <v>34.299999999999997</v>
          </cell>
          <cell r="AW346">
            <v>22</v>
          </cell>
          <cell r="AX346">
            <v>383</v>
          </cell>
          <cell r="BA346">
            <v>42</v>
          </cell>
          <cell r="BB346">
            <v>448</v>
          </cell>
          <cell r="BE346">
            <v>1.52</v>
          </cell>
          <cell r="BF346">
            <v>18.48</v>
          </cell>
          <cell r="BI346">
            <v>65</v>
          </cell>
          <cell r="BJ346">
            <v>54</v>
          </cell>
          <cell r="BM346">
            <v>4.8</v>
          </cell>
          <cell r="BN346">
            <v>3.8</v>
          </cell>
          <cell r="BQ346">
            <v>2</v>
          </cell>
          <cell r="BR346">
            <v>2</v>
          </cell>
          <cell r="BS346">
            <v>0</v>
          </cell>
          <cell r="BT346">
            <v>4</v>
          </cell>
          <cell r="BU346">
            <v>0</v>
          </cell>
          <cell r="BV346">
            <v>0</v>
          </cell>
          <cell r="BW346">
            <v>3400</v>
          </cell>
          <cell r="BX346">
            <v>1000</v>
          </cell>
          <cell r="BY346">
            <v>1300</v>
          </cell>
          <cell r="BZ346">
            <v>0.6</v>
          </cell>
          <cell r="CC346">
            <v>3.59</v>
          </cell>
          <cell r="CD346">
            <v>3</v>
          </cell>
          <cell r="CE346">
            <v>59</v>
          </cell>
          <cell r="CF346">
            <v>239</v>
          </cell>
          <cell r="CI346">
            <v>0</v>
          </cell>
          <cell r="CJ346">
            <v>0</v>
          </cell>
          <cell r="CK346">
            <v>0</v>
          </cell>
        </row>
        <row r="347">
          <cell r="J347">
            <v>17802997</v>
          </cell>
          <cell r="K347">
            <v>1</v>
          </cell>
          <cell r="L347">
            <v>77</v>
          </cell>
          <cell r="M347" t="str">
            <v>1.肝癌术后复发（ⅢA期） 、2.肝硬化 、3.门脉高压 、4.糖尿病</v>
          </cell>
          <cell r="N347">
            <v>6.5</v>
          </cell>
          <cell r="O347">
            <v>165</v>
          </cell>
          <cell r="P347">
            <v>64</v>
          </cell>
          <cell r="Q347">
            <v>0</v>
          </cell>
          <cell r="R347">
            <v>1</v>
          </cell>
          <cell r="S347">
            <v>0</v>
          </cell>
          <cell r="T347">
            <v>0</v>
          </cell>
          <cell r="U347">
            <v>0</v>
          </cell>
          <cell r="V347">
            <v>0</v>
          </cell>
          <cell r="W347">
            <v>0</v>
          </cell>
          <cell r="X347">
            <v>1</v>
          </cell>
          <cell r="Y347">
            <v>137</v>
          </cell>
          <cell r="Z347">
            <v>127</v>
          </cell>
          <cell r="AA347">
            <v>0.42</v>
          </cell>
          <cell r="AB347">
            <v>0.39</v>
          </cell>
          <cell r="AC347">
            <v>24</v>
          </cell>
          <cell r="AD347">
            <v>183</v>
          </cell>
          <cell r="AF347">
            <v>169</v>
          </cell>
          <cell r="AG347">
            <v>27.3</v>
          </cell>
          <cell r="AK347">
            <v>0.95</v>
          </cell>
          <cell r="AO347">
            <v>14.4</v>
          </cell>
          <cell r="AP347">
            <v>18</v>
          </cell>
          <cell r="AR347">
            <v>28.2</v>
          </cell>
          <cell r="AS347">
            <v>44.9</v>
          </cell>
          <cell r="AT347">
            <v>37.6</v>
          </cell>
          <cell r="AV347">
            <v>4.7</v>
          </cell>
          <cell r="AW347">
            <v>12</v>
          </cell>
          <cell r="AX347">
            <v>525</v>
          </cell>
          <cell r="AZ347">
            <v>38</v>
          </cell>
          <cell r="BA347">
            <v>17</v>
          </cell>
          <cell r="BB347">
            <v>656</v>
          </cell>
          <cell r="BD347">
            <v>114</v>
          </cell>
          <cell r="BE347">
            <v>79.709999999999994</v>
          </cell>
          <cell r="BF347">
            <v>87.66</v>
          </cell>
          <cell r="BH347">
            <v>87.14</v>
          </cell>
          <cell r="BI347">
            <v>82</v>
          </cell>
          <cell r="BJ347">
            <v>69</v>
          </cell>
          <cell r="BL347">
            <v>7</v>
          </cell>
          <cell r="BM347">
            <v>6</v>
          </cell>
          <cell r="BN347">
            <v>5.5</v>
          </cell>
          <cell r="BP347">
            <v>6</v>
          </cell>
          <cell r="BQ347">
            <v>2</v>
          </cell>
          <cell r="BR347">
            <v>3</v>
          </cell>
          <cell r="BS347">
            <v>0</v>
          </cell>
          <cell r="BT347">
            <v>0</v>
          </cell>
          <cell r="BU347">
            <v>0</v>
          </cell>
          <cell r="BV347">
            <v>0</v>
          </cell>
          <cell r="BW347">
            <v>1700</v>
          </cell>
          <cell r="BX347">
            <v>500</v>
          </cell>
          <cell r="BY347">
            <v>300</v>
          </cell>
          <cell r="BZ347">
            <v>0</v>
          </cell>
          <cell r="CC347">
            <v>2.5</v>
          </cell>
          <cell r="CD347">
            <v>2</v>
          </cell>
          <cell r="CE347">
            <v>50</v>
          </cell>
          <cell r="CF347">
            <v>170</v>
          </cell>
          <cell r="CI347">
            <v>0</v>
          </cell>
          <cell r="CJ347">
            <v>0</v>
          </cell>
          <cell r="CK347">
            <v>0</v>
          </cell>
        </row>
        <row r="348">
          <cell r="J348">
            <v>19324158</v>
          </cell>
          <cell r="K348">
            <v>1</v>
          </cell>
          <cell r="L348">
            <v>72</v>
          </cell>
          <cell r="M348" t="str">
            <v>肝细胞癌  肝囊肿  肾囊肿  慢性乙型病毒性肝炎（复治）  高血压  梅毒                              ,肝占位性病变,肝细胞癌,肝囊肿,单纯性肾囊肿,慢性乙型病毒性肝炎，不伴有δ因子,高血压1级,梅毒个人史</v>
          </cell>
          <cell r="N348">
            <v>4</v>
          </cell>
          <cell r="O348">
            <v>162</v>
          </cell>
          <cell r="P348">
            <v>63</v>
          </cell>
          <cell r="Q348">
            <v>1</v>
          </cell>
          <cell r="R348">
            <v>0</v>
          </cell>
          <cell r="S348">
            <v>0</v>
          </cell>
          <cell r="T348">
            <v>0</v>
          </cell>
          <cell r="U348">
            <v>0</v>
          </cell>
          <cell r="V348">
            <v>1</v>
          </cell>
          <cell r="W348">
            <v>0</v>
          </cell>
          <cell r="X348">
            <v>0</v>
          </cell>
          <cell r="Y348">
            <v>142</v>
          </cell>
          <cell r="Z348">
            <v>126</v>
          </cell>
          <cell r="AA348">
            <v>0.45</v>
          </cell>
          <cell r="AB348">
            <v>0.4</v>
          </cell>
          <cell r="AC348">
            <v>145</v>
          </cell>
          <cell r="AD348">
            <v>135</v>
          </cell>
          <cell r="AF348">
            <v>138</v>
          </cell>
          <cell r="AG348">
            <v>27.9</v>
          </cell>
          <cell r="AH348">
            <v>27</v>
          </cell>
          <cell r="AJ348">
            <v>3.3</v>
          </cell>
          <cell r="AK348">
            <v>1.7</v>
          </cell>
          <cell r="AL348">
            <v>1.9</v>
          </cell>
          <cell r="AN348">
            <v>1.8</v>
          </cell>
          <cell r="AO348">
            <v>15.9</v>
          </cell>
          <cell r="AP348">
            <v>17.2</v>
          </cell>
          <cell r="AR348">
            <v>35.299999999999997</v>
          </cell>
          <cell r="AS348">
            <v>41.2</v>
          </cell>
          <cell r="AT348">
            <v>29.2</v>
          </cell>
          <cell r="AV348">
            <v>39</v>
          </cell>
          <cell r="AW348">
            <v>17</v>
          </cell>
          <cell r="AX348">
            <v>168</v>
          </cell>
          <cell r="AZ348">
            <v>283</v>
          </cell>
          <cell r="BA348">
            <v>23</v>
          </cell>
          <cell r="BB348">
            <v>153</v>
          </cell>
          <cell r="BD348">
            <v>117</v>
          </cell>
          <cell r="BE348">
            <v>95.18</v>
          </cell>
          <cell r="BF348">
            <v>97.62</v>
          </cell>
          <cell r="BH348">
            <v>95.77</v>
          </cell>
          <cell r="BI348">
            <v>67</v>
          </cell>
          <cell r="BJ348">
            <v>63</v>
          </cell>
          <cell r="BL348">
            <v>66</v>
          </cell>
          <cell r="BM348">
            <v>4.7</v>
          </cell>
          <cell r="BN348">
            <v>3</v>
          </cell>
          <cell r="BP348">
            <v>3.2</v>
          </cell>
          <cell r="BQ348">
            <v>2</v>
          </cell>
          <cell r="BR348">
            <v>3</v>
          </cell>
          <cell r="BS348">
            <v>0</v>
          </cell>
          <cell r="BT348">
            <v>0</v>
          </cell>
          <cell r="BU348">
            <v>0</v>
          </cell>
          <cell r="BV348">
            <v>0</v>
          </cell>
          <cell r="BW348">
            <v>1600</v>
          </cell>
          <cell r="BX348">
            <v>1400</v>
          </cell>
          <cell r="BY348">
            <v>550</v>
          </cell>
          <cell r="BZ348">
            <v>0.2</v>
          </cell>
          <cell r="CC348">
            <v>5.47</v>
          </cell>
          <cell r="CD348">
            <v>5</v>
          </cell>
          <cell r="CE348">
            <v>47</v>
          </cell>
          <cell r="CF348">
            <v>347</v>
          </cell>
          <cell r="CI348">
            <v>0</v>
          </cell>
          <cell r="CJ348">
            <v>0</v>
          </cell>
          <cell r="CK348">
            <v>0</v>
          </cell>
        </row>
        <row r="349">
          <cell r="J349">
            <v>18487688</v>
          </cell>
          <cell r="K349">
            <v>2</v>
          </cell>
          <cell r="L349">
            <v>52</v>
          </cell>
          <cell r="M349" t="str">
            <v>,肝胆管结石</v>
          </cell>
          <cell r="N349" t="str">
            <v>/</v>
          </cell>
          <cell r="O349">
            <v>150</v>
          </cell>
          <cell r="P349">
            <v>49</v>
          </cell>
          <cell r="Q349">
            <v>0</v>
          </cell>
          <cell r="R349">
            <v>0</v>
          </cell>
          <cell r="S349">
            <v>0</v>
          </cell>
          <cell r="T349">
            <v>0</v>
          </cell>
          <cell r="U349">
            <v>0</v>
          </cell>
          <cell r="V349">
            <v>0</v>
          </cell>
          <cell r="W349">
            <v>0</v>
          </cell>
          <cell r="X349">
            <v>0</v>
          </cell>
          <cell r="Y349">
            <v>149</v>
          </cell>
          <cell r="Z349">
            <v>126</v>
          </cell>
          <cell r="AA349">
            <v>0.44</v>
          </cell>
          <cell r="AB349">
            <v>0.38</v>
          </cell>
          <cell r="AC349">
            <v>115</v>
          </cell>
          <cell r="AD349">
            <v>125</v>
          </cell>
          <cell r="AG349">
            <v>25.3</v>
          </cell>
          <cell r="AH349">
            <v>28.8</v>
          </cell>
          <cell r="AK349">
            <v>0.99</v>
          </cell>
          <cell r="AL349">
            <v>1.1200000000000001</v>
          </cell>
          <cell r="AO349">
            <v>14.7</v>
          </cell>
          <cell r="AP349">
            <v>9.4</v>
          </cell>
          <cell r="AS349">
            <v>48.7</v>
          </cell>
          <cell r="AT349">
            <v>27.9</v>
          </cell>
          <cell r="AW349">
            <v>3</v>
          </cell>
          <cell r="AX349">
            <v>239</v>
          </cell>
          <cell r="BA349">
            <v>28</v>
          </cell>
          <cell r="BB349">
            <v>322</v>
          </cell>
          <cell r="BE349">
            <v>65.28</v>
          </cell>
          <cell r="BF349">
            <v>8.7899999999999991</v>
          </cell>
          <cell r="BI349">
            <v>99</v>
          </cell>
          <cell r="BJ349">
            <v>83</v>
          </cell>
          <cell r="BM349">
            <v>7.76</v>
          </cell>
          <cell r="BN349">
            <v>5.0999999999999996</v>
          </cell>
          <cell r="BQ349">
            <v>2</v>
          </cell>
          <cell r="BR349">
            <v>2</v>
          </cell>
          <cell r="BS349">
            <v>0</v>
          </cell>
          <cell r="BT349">
            <v>0</v>
          </cell>
          <cell r="BU349">
            <v>0</v>
          </cell>
          <cell r="BV349">
            <v>0</v>
          </cell>
          <cell r="BW349">
            <v>800</v>
          </cell>
          <cell r="BX349">
            <v>500</v>
          </cell>
          <cell r="BY349">
            <v>1000</v>
          </cell>
          <cell r="BZ349">
            <v>0.1</v>
          </cell>
          <cell r="CC349">
            <v>3.4</v>
          </cell>
          <cell r="CD349">
            <v>3</v>
          </cell>
          <cell r="CE349">
            <v>40</v>
          </cell>
          <cell r="CF349">
            <v>220</v>
          </cell>
          <cell r="CI349">
            <v>0</v>
          </cell>
          <cell r="CJ349">
            <v>0</v>
          </cell>
          <cell r="CK349">
            <v>0</v>
          </cell>
        </row>
        <row r="350">
          <cell r="J350">
            <v>36675530</v>
          </cell>
          <cell r="K350">
            <v>1</v>
          </cell>
          <cell r="L350">
            <v>46</v>
          </cell>
          <cell r="M350" t="str">
            <v>1.肝细胞癌（CNLC Ia） 、2.慢性乙型病毒性肝炎（复治） 、3.矽肺 、4.胃溃疡史 、5.乙肝肝硬化 、6.胆红素升高</v>
          </cell>
          <cell r="N350">
            <v>5.5</v>
          </cell>
          <cell r="O350">
            <v>155</v>
          </cell>
          <cell r="P350">
            <v>53</v>
          </cell>
          <cell r="Q350">
            <v>0</v>
          </cell>
          <cell r="R350">
            <v>0</v>
          </cell>
          <cell r="S350">
            <v>0</v>
          </cell>
          <cell r="T350">
            <v>0</v>
          </cell>
          <cell r="U350">
            <v>0</v>
          </cell>
          <cell r="V350">
            <v>1</v>
          </cell>
          <cell r="W350">
            <v>0</v>
          </cell>
          <cell r="X350">
            <v>1</v>
          </cell>
          <cell r="Y350">
            <v>128</v>
          </cell>
          <cell r="Z350">
            <v>12</v>
          </cell>
          <cell r="AA350">
            <v>0.37</v>
          </cell>
          <cell r="AB350">
            <v>0.31</v>
          </cell>
          <cell r="AC350">
            <v>148</v>
          </cell>
          <cell r="AD350">
            <v>115</v>
          </cell>
          <cell r="AE350">
            <v>93</v>
          </cell>
          <cell r="AF350">
            <v>64</v>
          </cell>
          <cell r="AG350">
            <v>29.6</v>
          </cell>
          <cell r="AH350">
            <v>36.299999999999997</v>
          </cell>
          <cell r="AK350">
            <v>1.26</v>
          </cell>
          <cell r="AL350">
            <v>1.59</v>
          </cell>
          <cell r="AO350">
            <v>19.399999999999999</v>
          </cell>
          <cell r="AP350">
            <v>2.2999999999999998</v>
          </cell>
          <cell r="AQ350">
            <v>21.6</v>
          </cell>
          <cell r="AR350">
            <v>32.6</v>
          </cell>
          <cell r="AS350">
            <v>43</v>
          </cell>
          <cell r="AT350">
            <v>27.6</v>
          </cell>
          <cell r="AU350">
            <v>26.4</v>
          </cell>
          <cell r="AV350">
            <v>29.6</v>
          </cell>
          <cell r="AW350">
            <v>35</v>
          </cell>
          <cell r="AX350">
            <v>156</v>
          </cell>
          <cell r="AY350">
            <v>213</v>
          </cell>
          <cell r="AZ350">
            <v>144</v>
          </cell>
          <cell r="BA350">
            <v>5</v>
          </cell>
          <cell r="BB350">
            <v>277</v>
          </cell>
          <cell r="BC350">
            <v>383</v>
          </cell>
          <cell r="BD350">
            <v>121</v>
          </cell>
          <cell r="BE350">
            <v>95.47</v>
          </cell>
          <cell r="BF350">
            <v>93.84</v>
          </cell>
          <cell r="BG350">
            <v>91.8</v>
          </cell>
          <cell r="BH350">
            <v>95.47</v>
          </cell>
          <cell r="BI350">
            <v>7</v>
          </cell>
          <cell r="BJ350">
            <v>73</v>
          </cell>
          <cell r="BK350">
            <v>77</v>
          </cell>
          <cell r="BL350">
            <v>7</v>
          </cell>
          <cell r="BM350">
            <v>4.2</v>
          </cell>
          <cell r="BN350">
            <v>5.4</v>
          </cell>
          <cell r="BO350">
            <v>7</v>
          </cell>
          <cell r="BP350">
            <v>7.4</v>
          </cell>
          <cell r="BQ350">
            <v>2</v>
          </cell>
          <cell r="BR350">
            <v>2</v>
          </cell>
          <cell r="BS350">
            <v>0</v>
          </cell>
          <cell r="BT350">
            <v>0</v>
          </cell>
          <cell r="BU350">
            <v>0</v>
          </cell>
          <cell r="BV350">
            <v>0</v>
          </cell>
          <cell r="BW350">
            <v>3150</v>
          </cell>
          <cell r="BX350">
            <v>0</v>
          </cell>
          <cell r="BY350">
            <v>100</v>
          </cell>
          <cell r="BZ350">
            <v>0</v>
          </cell>
          <cell r="CC350">
            <v>2.42</v>
          </cell>
          <cell r="CD350">
            <v>2</v>
          </cell>
          <cell r="CE350">
            <v>42</v>
          </cell>
          <cell r="CF350">
            <v>162</v>
          </cell>
          <cell r="CI350">
            <v>0</v>
          </cell>
          <cell r="CJ350">
            <v>0</v>
          </cell>
          <cell r="CK350">
            <v>0</v>
          </cell>
        </row>
        <row r="351">
          <cell r="J351">
            <v>36468992</v>
          </cell>
          <cell r="K351">
            <v>1</v>
          </cell>
          <cell r="L351">
            <v>48</v>
          </cell>
          <cell r="M351" t="str">
            <v>1.肝内胆管结石伴胆管炎 、2.胆囊结石伴胆囊炎 、3.2型糖尿病</v>
          </cell>
          <cell r="N351" t="str">
            <v>/</v>
          </cell>
          <cell r="O351">
            <v>175</v>
          </cell>
          <cell r="P351">
            <v>70</v>
          </cell>
          <cell r="Q351">
            <v>0</v>
          </cell>
          <cell r="R351">
            <v>1</v>
          </cell>
          <cell r="S351">
            <v>0</v>
          </cell>
          <cell r="T351">
            <v>0</v>
          </cell>
          <cell r="U351">
            <v>0</v>
          </cell>
          <cell r="V351">
            <v>0</v>
          </cell>
          <cell r="W351">
            <v>0</v>
          </cell>
          <cell r="X351">
            <v>0</v>
          </cell>
          <cell r="Y351">
            <v>111</v>
          </cell>
          <cell r="Z351">
            <v>78</v>
          </cell>
          <cell r="AA351">
            <v>0.33</v>
          </cell>
          <cell r="AB351">
            <v>0.24</v>
          </cell>
          <cell r="AC351">
            <v>227</v>
          </cell>
          <cell r="AD351">
            <v>149</v>
          </cell>
          <cell r="AE351">
            <v>14</v>
          </cell>
          <cell r="AF351">
            <v>163</v>
          </cell>
          <cell r="AG351">
            <v>27.8</v>
          </cell>
          <cell r="AH351">
            <v>43.7</v>
          </cell>
          <cell r="AI351">
            <v>35.9</v>
          </cell>
          <cell r="AJ351">
            <v>35.799999999999997</v>
          </cell>
          <cell r="AK351">
            <v>1.7</v>
          </cell>
          <cell r="AL351">
            <v>1.25</v>
          </cell>
          <cell r="AM351">
            <v>1.1000000000000001</v>
          </cell>
          <cell r="AN351">
            <v>1.1200000000000001</v>
          </cell>
          <cell r="AO351">
            <v>27.9</v>
          </cell>
          <cell r="AP351">
            <v>171.9</v>
          </cell>
          <cell r="AQ351">
            <v>148.69999999999999</v>
          </cell>
          <cell r="AR351">
            <v>159.69999999999999</v>
          </cell>
          <cell r="AS351">
            <v>39.1</v>
          </cell>
          <cell r="AT351">
            <v>28.5</v>
          </cell>
          <cell r="AU351">
            <v>34.9</v>
          </cell>
          <cell r="AV351">
            <v>39.5</v>
          </cell>
          <cell r="AW351">
            <v>45</v>
          </cell>
          <cell r="AX351">
            <v>149</v>
          </cell>
          <cell r="AY351">
            <v>111</v>
          </cell>
          <cell r="AZ351">
            <v>86</v>
          </cell>
          <cell r="BA351">
            <v>58</v>
          </cell>
          <cell r="BB351">
            <v>35</v>
          </cell>
          <cell r="BC351">
            <v>144</v>
          </cell>
          <cell r="BD351">
            <v>71</v>
          </cell>
          <cell r="BE351">
            <v>94.26</v>
          </cell>
          <cell r="BF351">
            <v>14.95</v>
          </cell>
          <cell r="BG351">
            <v>1.63</v>
          </cell>
          <cell r="BH351">
            <v>96.95</v>
          </cell>
          <cell r="BI351">
            <v>61</v>
          </cell>
          <cell r="BJ351">
            <v>44</v>
          </cell>
          <cell r="BK351">
            <v>5</v>
          </cell>
          <cell r="BL351">
            <v>56</v>
          </cell>
          <cell r="BM351">
            <v>4.4000000000000004</v>
          </cell>
          <cell r="BN351">
            <v>1.3</v>
          </cell>
          <cell r="BO351">
            <v>4.0999999999999996</v>
          </cell>
          <cell r="BP351">
            <v>5.6</v>
          </cell>
          <cell r="BQ351">
            <v>3</v>
          </cell>
          <cell r="BR351">
            <v>2</v>
          </cell>
          <cell r="BS351">
            <v>40</v>
          </cell>
          <cell r="BT351">
            <v>0</v>
          </cell>
          <cell r="BU351">
            <v>0</v>
          </cell>
          <cell r="BV351">
            <v>0</v>
          </cell>
          <cell r="BW351">
            <v>1600</v>
          </cell>
          <cell r="BX351">
            <v>500</v>
          </cell>
          <cell r="BY351">
            <v>250</v>
          </cell>
          <cell r="BZ351">
            <v>0.4</v>
          </cell>
          <cell r="CC351">
            <v>5.2</v>
          </cell>
          <cell r="CD351">
            <v>5</v>
          </cell>
          <cell r="CE351">
            <v>2</v>
          </cell>
          <cell r="CF351">
            <v>302</v>
          </cell>
          <cell r="CI351">
            <v>0</v>
          </cell>
          <cell r="CJ351">
            <v>0</v>
          </cell>
          <cell r="CK351">
            <v>0</v>
          </cell>
        </row>
        <row r="352">
          <cell r="J352">
            <v>32681045</v>
          </cell>
          <cell r="K352">
            <v>1</v>
          </cell>
          <cell r="L352">
            <v>57</v>
          </cell>
          <cell r="M352" t="str">
            <v>1.肝转移瘤；2.门静脉海绵样变；3.乙状结肠癌术后；4.肝转移瘤射频消融术后；5.肠粘连；6.慢性乙型病毒性肝炎（复治）；7.胆囊结石伴慢性胆囊炎；8.肝囊肿；9.右肝萎缩 ；10.胆红素升高；11.中度贫血。</v>
          </cell>
          <cell r="N352">
            <v>10</v>
          </cell>
          <cell r="O352">
            <v>172</v>
          </cell>
          <cell r="P352">
            <v>80</v>
          </cell>
          <cell r="Q352">
            <v>0</v>
          </cell>
          <cell r="R352">
            <v>0</v>
          </cell>
          <cell r="S352">
            <v>0</v>
          </cell>
          <cell r="T352">
            <v>0</v>
          </cell>
          <cell r="U352">
            <v>0</v>
          </cell>
          <cell r="V352">
            <v>1</v>
          </cell>
          <cell r="W352">
            <v>0</v>
          </cell>
          <cell r="X352">
            <v>0</v>
          </cell>
          <cell r="Y352">
            <v>116</v>
          </cell>
          <cell r="Z352">
            <v>98</v>
          </cell>
          <cell r="AA352">
            <v>0.35</v>
          </cell>
          <cell r="AB352">
            <v>0.28999999999999998</v>
          </cell>
          <cell r="AC352">
            <v>54</v>
          </cell>
          <cell r="AD352">
            <v>41</v>
          </cell>
          <cell r="AG352">
            <v>28.4</v>
          </cell>
          <cell r="AH352">
            <v>32.799999999999997</v>
          </cell>
          <cell r="AK352">
            <v>0.94</v>
          </cell>
          <cell r="AL352">
            <v>1.3</v>
          </cell>
          <cell r="AO352">
            <v>9.6999999999999993</v>
          </cell>
          <cell r="AP352">
            <v>16.8</v>
          </cell>
          <cell r="AS352">
            <v>4.5999999999999996</v>
          </cell>
          <cell r="AT352">
            <v>3.2</v>
          </cell>
          <cell r="AW352">
            <v>37</v>
          </cell>
          <cell r="AX352">
            <v>217</v>
          </cell>
          <cell r="BA352">
            <v>45</v>
          </cell>
          <cell r="BB352">
            <v>226</v>
          </cell>
          <cell r="BE352">
            <v>69.099999999999994</v>
          </cell>
          <cell r="BF352">
            <v>64.819999999999993</v>
          </cell>
          <cell r="BI352">
            <v>94</v>
          </cell>
          <cell r="BJ352">
            <v>99</v>
          </cell>
          <cell r="BM352">
            <v>8.8000000000000007</v>
          </cell>
          <cell r="BN352">
            <v>7.6</v>
          </cell>
          <cell r="BQ352">
            <v>2</v>
          </cell>
          <cell r="BR352">
            <v>2</v>
          </cell>
          <cell r="BS352">
            <v>0</v>
          </cell>
          <cell r="BT352">
            <v>2</v>
          </cell>
          <cell r="BU352">
            <v>200</v>
          </cell>
          <cell r="BV352">
            <v>0</v>
          </cell>
          <cell r="BW352">
            <v>4700</v>
          </cell>
          <cell r="BX352">
            <v>1000</v>
          </cell>
          <cell r="BY352">
            <v>300</v>
          </cell>
          <cell r="BZ352">
            <v>0</v>
          </cell>
          <cell r="CC352">
            <v>6.27</v>
          </cell>
          <cell r="CD352">
            <v>6</v>
          </cell>
          <cell r="CE352">
            <v>27</v>
          </cell>
          <cell r="CF352">
            <v>387</v>
          </cell>
          <cell r="CI352">
            <v>0</v>
          </cell>
          <cell r="CJ352">
            <v>0</v>
          </cell>
          <cell r="CK352">
            <v>0</v>
          </cell>
        </row>
        <row r="353">
          <cell r="J353">
            <v>21336381</v>
          </cell>
          <cell r="K353">
            <v>1</v>
          </cell>
          <cell r="L353">
            <v>48</v>
          </cell>
          <cell r="M353" t="str">
            <v>1.肝细胞癌（BCLC B期 CNLC IIa期）；2.乙肝后肝硬化；3.门静脉高压；4.脾大；5.慢性乙型病毒性肝炎。</v>
          </cell>
          <cell r="N353">
            <v>3</v>
          </cell>
          <cell r="O353">
            <v>158</v>
          </cell>
          <cell r="P353">
            <v>70</v>
          </cell>
          <cell r="Q353">
            <v>0</v>
          </cell>
          <cell r="R353">
            <v>0</v>
          </cell>
          <cell r="S353">
            <v>0</v>
          </cell>
          <cell r="T353">
            <v>0</v>
          </cell>
          <cell r="U353">
            <v>0</v>
          </cell>
          <cell r="V353">
            <v>1</v>
          </cell>
          <cell r="W353">
            <v>0</v>
          </cell>
          <cell r="X353">
            <v>1</v>
          </cell>
          <cell r="Y353">
            <v>146</v>
          </cell>
          <cell r="Z353">
            <v>132</v>
          </cell>
          <cell r="AA353">
            <v>0.45</v>
          </cell>
          <cell r="AB353">
            <v>0.41</v>
          </cell>
          <cell r="AC353">
            <v>224</v>
          </cell>
          <cell r="AD353">
            <v>184</v>
          </cell>
          <cell r="AE353">
            <v>153</v>
          </cell>
          <cell r="AF353">
            <v>147</v>
          </cell>
          <cell r="AG353">
            <v>28.1</v>
          </cell>
          <cell r="AH353">
            <v>28.7</v>
          </cell>
          <cell r="AI353">
            <v>31</v>
          </cell>
          <cell r="AJ353">
            <v>28.5</v>
          </cell>
          <cell r="AK353">
            <v>0.95</v>
          </cell>
          <cell r="AL353">
            <v>1.19</v>
          </cell>
          <cell r="AM353">
            <v>1.26</v>
          </cell>
          <cell r="AN353">
            <v>1.18</v>
          </cell>
          <cell r="AO353">
            <v>15.8</v>
          </cell>
          <cell r="AP353">
            <v>3.1</v>
          </cell>
          <cell r="AQ353">
            <v>35.1</v>
          </cell>
          <cell r="AR353">
            <v>28.8</v>
          </cell>
          <cell r="AS353">
            <v>43.2</v>
          </cell>
          <cell r="AT353">
            <v>34.6</v>
          </cell>
          <cell r="AU353">
            <v>35.299999999999997</v>
          </cell>
          <cell r="AV353">
            <v>35.299999999999997</v>
          </cell>
          <cell r="AW353">
            <v>17</v>
          </cell>
          <cell r="AX353">
            <v>391</v>
          </cell>
          <cell r="AY353">
            <v>378</v>
          </cell>
          <cell r="AZ353">
            <v>257</v>
          </cell>
          <cell r="BA353">
            <v>25</v>
          </cell>
          <cell r="BB353">
            <v>391</v>
          </cell>
          <cell r="BC353">
            <v>243</v>
          </cell>
          <cell r="BD353">
            <v>15</v>
          </cell>
          <cell r="BE353">
            <v>89.1</v>
          </cell>
          <cell r="BF353">
            <v>98.2</v>
          </cell>
          <cell r="BG353">
            <v>98.57</v>
          </cell>
          <cell r="BH353">
            <v>98.57</v>
          </cell>
          <cell r="BI353">
            <v>84</v>
          </cell>
          <cell r="BJ353">
            <v>74</v>
          </cell>
          <cell r="BK353">
            <v>73</v>
          </cell>
          <cell r="BL353">
            <v>73</v>
          </cell>
          <cell r="BM353">
            <v>4.0999999999999996</v>
          </cell>
          <cell r="BN353">
            <v>3.4</v>
          </cell>
          <cell r="BO353">
            <v>2</v>
          </cell>
          <cell r="BP353">
            <v>2.7</v>
          </cell>
          <cell r="BQ353">
            <v>2</v>
          </cell>
          <cell r="BR353">
            <v>2</v>
          </cell>
          <cell r="BS353">
            <v>30</v>
          </cell>
          <cell r="BT353">
            <v>0</v>
          </cell>
          <cell r="BU353">
            <v>0</v>
          </cell>
          <cell r="BV353">
            <v>0</v>
          </cell>
          <cell r="BW353">
            <v>2300</v>
          </cell>
          <cell r="BX353">
            <v>500</v>
          </cell>
          <cell r="BY353">
            <v>300</v>
          </cell>
          <cell r="BZ353">
            <v>0</v>
          </cell>
          <cell r="CC353">
            <v>3.58</v>
          </cell>
          <cell r="CD353">
            <v>3</v>
          </cell>
          <cell r="CE353">
            <v>58</v>
          </cell>
          <cell r="CF353">
            <v>238</v>
          </cell>
          <cell r="CI353">
            <v>0</v>
          </cell>
          <cell r="CJ353">
            <v>0</v>
          </cell>
          <cell r="CK353">
            <v>0</v>
          </cell>
        </row>
        <row r="354">
          <cell r="J354">
            <v>36713175</v>
          </cell>
          <cell r="K354">
            <v>1</v>
          </cell>
          <cell r="L354">
            <v>52</v>
          </cell>
          <cell r="M354" t="str">
            <v>1.肝占位性病变；2.肝多发囊肿；3.胆囊壁息肉样变；4.肝硬化伴多发结节；5.脾增大；6.糖尿病；7.高血压2级；8.低蛋白血症。</v>
          </cell>
          <cell r="N354">
            <v>3.6</v>
          </cell>
          <cell r="O354">
            <v>170</v>
          </cell>
          <cell r="P354">
            <v>84</v>
          </cell>
          <cell r="Q354">
            <v>1</v>
          </cell>
          <cell r="R354">
            <v>1</v>
          </cell>
          <cell r="S354">
            <v>0</v>
          </cell>
          <cell r="T354">
            <v>0</v>
          </cell>
          <cell r="U354">
            <v>0</v>
          </cell>
          <cell r="V354">
            <v>0</v>
          </cell>
          <cell r="W354">
            <v>0</v>
          </cell>
          <cell r="X354">
            <v>1</v>
          </cell>
          <cell r="Y354">
            <v>154</v>
          </cell>
          <cell r="Z354">
            <v>14</v>
          </cell>
          <cell r="AA354">
            <v>0.47</v>
          </cell>
          <cell r="AB354">
            <v>0.42</v>
          </cell>
          <cell r="AC354">
            <v>13</v>
          </cell>
          <cell r="AD354">
            <v>19</v>
          </cell>
          <cell r="AE354">
            <v>17</v>
          </cell>
          <cell r="AF354">
            <v>16</v>
          </cell>
          <cell r="AG354">
            <v>26.2</v>
          </cell>
          <cell r="AH354">
            <v>28.3</v>
          </cell>
          <cell r="AI354">
            <v>37.1</v>
          </cell>
          <cell r="AJ354">
            <v>33.6</v>
          </cell>
          <cell r="AK354">
            <v>0.8</v>
          </cell>
          <cell r="AL354">
            <v>1.24</v>
          </cell>
          <cell r="AM354">
            <v>1.29</v>
          </cell>
          <cell r="AN354">
            <v>1.9</v>
          </cell>
          <cell r="AO354">
            <v>14.3</v>
          </cell>
          <cell r="AP354">
            <v>2.8</v>
          </cell>
          <cell r="AQ354">
            <v>35</v>
          </cell>
          <cell r="AR354">
            <v>33.299999999999997</v>
          </cell>
          <cell r="AS354">
            <v>47</v>
          </cell>
          <cell r="AT354">
            <v>31.1</v>
          </cell>
          <cell r="AU354">
            <v>35.4</v>
          </cell>
          <cell r="AV354">
            <v>3.7</v>
          </cell>
          <cell r="AW354">
            <v>43</v>
          </cell>
          <cell r="AX354">
            <v>355</v>
          </cell>
          <cell r="AY354">
            <v>385</v>
          </cell>
          <cell r="AZ354">
            <v>254</v>
          </cell>
          <cell r="BA354">
            <v>29</v>
          </cell>
          <cell r="BB354">
            <v>46</v>
          </cell>
          <cell r="BC354">
            <v>342</v>
          </cell>
          <cell r="BD354">
            <v>141</v>
          </cell>
          <cell r="BE354">
            <v>15.1</v>
          </cell>
          <cell r="BF354">
            <v>15.1</v>
          </cell>
          <cell r="BG354">
            <v>17.71</v>
          </cell>
          <cell r="BH354">
            <v>11.95</v>
          </cell>
          <cell r="BI354">
            <v>67</v>
          </cell>
          <cell r="BJ354">
            <v>67</v>
          </cell>
          <cell r="BK354">
            <v>63</v>
          </cell>
          <cell r="BL354">
            <v>72</v>
          </cell>
          <cell r="BM354">
            <v>7</v>
          </cell>
          <cell r="BN354">
            <v>4.9000000000000004</v>
          </cell>
          <cell r="BO354">
            <v>5.2</v>
          </cell>
          <cell r="BP354">
            <v>3.9</v>
          </cell>
          <cell r="BQ354">
            <v>2</v>
          </cell>
          <cell r="BR354">
            <v>3</v>
          </cell>
          <cell r="BS354">
            <v>0</v>
          </cell>
          <cell r="BT354">
            <v>0</v>
          </cell>
          <cell r="BU354">
            <v>0</v>
          </cell>
          <cell r="BV354">
            <v>0</v>
          </cell>
          <cell r="BW354">
            <v>2300</v>
          </cell>
          <cell r="BX354">
            <v>1000</v>
          </cell>
          <cell r="BY354">
            <v>450</v>
          </cell>
          <cell r="BZ354">
            <v>0</v>
          </cell>
          <cell r="CC354">
            <v>2.36</v>
          </cell>
          <cell r="CD354">
            <v>2</v>
          </cell>
          <cell r="CE354">
            <v>36</v>
          </cell>
          <cell r="CF354">
            <v>156</v>
          </cell>
          <cell r="CI354">
            <v>0</v>
          </cell>
          <cell r="CJ354">
            <v>0</v>
          </cell>
          <cell r="CK354">
            <v>0</v>
          </cell>
        </row>
        <row r="355">
          <cell r="J355">
            <v>36716561</v>
          </cell>
          <cell r="K355">
            <v>2</v>
          </cell>
          <cell r="L355">
            <v>69</v>
          </cell>
          <cell r="M355" t="str">
            <v>1.肝内胆管结石伴慢性胆管炎；2.胆总管结石伴胆管炎；3.胆汁淤积性肝硬化；4.肝萎缩；5.胆囊切除术后；6.高血压3级；7.肠粘连。</v>
          </cell>
          <cell r="N355" t="str">
            <v>/</v>
          </cell>
          <cell r="O355">
            <v>155</v>
          </cell>
          <cell r="P355">
            <v>53</v>
          </cell>
          <cell r="Q355">
            <v>1</v>
          </cell>
          <cell r="R355">
            <v>0</v>
          </cell>
          <cell r="S355">
            <v>0</v>
          </cell>
          <cell r="T355">
            <v>0</v>
          </cell>
          <cell r="U355">
            <v>0</v>
          </cell>
          <cell r="V355">
            <v>0</v>
          </cell>
          <cell r="W355">
            <v>0</v>
          </cell>
          <cell r="X355">
            <v>1</v>
          </cell>
          <cell r="Y355">
            <v>141</v>
          </cell>
          <cell r="Z355">
            <v>126</v>
          </cell>
          <cell r="AA355">
            <v>0.43</v>
          </cell>
          <cell r="AB355">
            <v>0.39</v>
          </cell>
          <cell r="AC355">
            <v>216</v>
          </cell>
          <cell r="AD355">
            <v>169</v>
          </cell>
          <cell r="AE355">
            <v>153</v>
          </cell>
          <cell r="AF355">
            <v>117</v>
          </cell>
          <cell r="AG355">
            <v>27.3</v>
          </cell>
          <cell r="AH355">
            <v>25.9</v>
          </cell>
          <cell r="AI355">
            <v>3.7</v>
          </cell>
          <cell r="AJ355">
            <v>3.3</v>
          </cell>
          <cell r="AK355">
            <v>1.1000000000000001</v>
          </cell>
          <cell r="AL355">
            <v>1.33</v>
          </cell>
          <cell r="AM355">
            <v>1.42</v>
          </cell>
          <cell r="AN355">
            <v>1.33</v>
          </cell>
          <cell r="AO355">
            <v>6.5</v>
          </cell>
          <cell r="AP355">
            <v>18.600000000000001</v>
          </cell>
          <cell r="AQ355">
            <v>22.6</v>
          </cell>
          <cell r="AR355">
            <v>19.899999999999999</v>
          </cell>
          <cell r="AS355">
            <v>48.9</v>
          </cell>
          <cell r="AT355">
            <v>4.2</v>
          </cell>
          <cell r="AU355">
            <v>32.9</v>
          </cell>
          <cell r="AV355">
            <v>27.9</v>
          </cell>
          <cell r="AW355">
            <v>24</v>
          </cell>
          <cell r="AX355">
            <v>24</v>
          </cell>
          <cell r="AY355">
            <v>766</v>
          </cell>
          <cell r="AZ355">
            <v>694</v>
          </cell>
          <cell r="BA355">
            <v>19</v>
          </cell>
          <cell r="BB355">
            <v>236</v>
          </cell>
          <cell r="BC355">
            <v>679</v>
          </cell>
          <cell r="BD355">
            <v>42</v>
          </cell>
          <cell r="BE355">
            <v>86.87</v>
          </cell>
          <cell r="BF355">
            <v>91.12</v>
          </cell>
          <cell r="BG355">
            <v>92.72</v>
          </cell>
          <cell r="BH355">
            <v>95.3</v>
          </cell>
          <cell r="BI355">
            <v>8</v>
          </cell>
          <cell r="BJ355">
            <v>72</v>
          </cell>
          <cell r="BK355">
            <v>69</v>
          </cell>
          <cell r="BL355">
            <v>65</v>
          </cell>
          <cell r="BM355">
            <v>6.2</v>
          </cell>
          <cell r="BN355">
            <v>4.7</v>
          </cell>
          <cell r="BO355">
            <v>4.0999999999999996</v>
          </cell>
          <cell r="BP355">
            <v>4</v>
          </cell>
          <cell r="BQ355">
            <v>2</v>
          </cell>
          <cell r="BR355">
            <v>2</v>
          </cell>
          <cell r="BS355">
            <v>0</v>
          </cell>
          <cell r="BT355">
            <v>0</v>
          </cell>
          <cell r="BU355">
            <v>0</v>
          </cell>
          <cell r="BV355">
            <v>0</v>
          </cell>
          <cell r="BW355">
            <v>1600</v>
          </cell>
          <cell r="BX355">
            <v>500</v>
          </cell>
          <cell r="BY355">
            <v>350</v>
          </cell>
          <cell r="BZ355">
            <v>0</v>
          </cell>
          <cell r="CC355">
            <v>3.3</v>
          </cell>
          <cell r="CD355">
            <v>3</v>
          </cell>
          <cell r="CE355">
            <v>30</v>
          </cell>
          <cell r="CF355">
            <v>210</v>
          </cell>
          <cell r="CI355">
            <v>0</v>
          </cell>
          <cell r="CJ355">
            <v>0</v>
          </cell>
          <cell r="CK355">
            <v>0</v>
          </cell>
        </row>
        <row r="356">
          <cell r="J356">
            <v>36758805</v>
          </cell>
          <cell r="K356">
            <v>2</v>
          </cell>
          <cell r="L356">
            <v>61</v>
          </cell>
          <cell r="M356" t="str">
            <v>1.肝占位性病变（肝内胆管Ca？）；2.慢性乙型病毒性肝炎；3.胆囊壁增厚（慢性胆囊炎？）；4.双肺小结节；5.双肺炎症；6.纵隔淋巴结增大；7.主动脉钙化灶；8.心包积液；9.左肾上腺占位（增生？腺瘤？）；10.阑尾切除术后；11.左肩术后。</v>
          </cell>
          <cell r="N356">
            <v>3.5</v>
          </cell>
          <cell r="O356">
            <v>158</v>
          </cell>
          <cell r="P356">
            <v>62</v>
          </cell>
          <cell r="Q356">
            <v>0</v>
          </cell>
          <cell r="R356">
            <v>0</v>
          </cell>
          <cell r="S356">
            <v>0</v>
          </cell>
          <cell r="T356">
            <v>0</v>
          </cell>
          <cell r="U356">
            <v>0</v>
          </cell>
          <cell r="V356">
            <v>1</v>
          </cell>
          <cell r="W356">
            <v>0</v>
          </cell>
          <cell r="X356">
            <v>0</v>
          </cell>
          <cell r="Y356">
            <v>153</v>
          </cell>
          <cell r="Z356">
            <v>125</v>
          </cell>
          <cell r="AA356">
            <v>0.44</v>
          </cell>
          <cell r="AB356">
            <v>0.38</v>
          </cell>
          <cell r="AC356">
            <v>168</v>
          </cell>
          <cell r="AD356">
            <v>153</v>
          </cell>
          <cell r="AG356">
            <v>28.9</v>
          </cell>
          <cell r="AH356">
            <v>24.8</v>
          </cell>
          <cell r="AK356">
            <v>0.89</v>
          </cell>
          <cell r="AL356">
            <v>1.29</v>
          </cell>
          <cell r="AO356">
            <v>7.2</v>
          </cell>
          <cell r="AP356">
            <v>18.8</v>
          </cell>
          <cell r="AS356">
            <v>42</v>
          </cell>
          <cell r="AT356">
            <v>28</v>
          </cell>
          <cell r="AW356">
            <v>34</v>
          </cell>
          <cell r="AX356">
            <v>231</v>
          </cell>
          <cell r="BA356">
            <v>22</v>
          </cell>
          <cell r="BB356">
            <v>26</v>
          </cell>
          <cell r="BE356">
            <v>95.84</v>
          </cell>
          <cell r="BF356">
            <v>94.26</v>
          </cell>
          <cell r="BI356">
            <v>73</v>
          </cell>
          <cell r="BJ356">
            <v>76</v>
          </cell>
          <cell r="BM356">
            <v>6.1</v>
          </cell>
          <cell r="BN356">
            <v>7.6</v>
          </cell>
          <cell r="BQ356">
            <v>2</v>
          </cell>
          <cell r="BR356">
            <v>3</v>
          </cell>
          <cell r="BS356">
            <v>40</v>
          </cell>
          <cell r="BT356">
            <v>3</v>
          </cell>
          <cell r="BU356">
            <v>200</v>
          </cell>
          <cell r="BV356">
            <v>0</v>
          </cell>
          <cell r="BW356">
            <v>6200</v>
          </cell>
          <cell r="BX356">
            <v>2000</v>
          </cell>
          <cell r="BY356">
            <v>2400</v>
          </cell>
          <cell r="BZ356">
            <v>0</v>
          </cell>
          <cell r="CC356">
            <v>7.35</v>
          </cell>
          <cell r="CD356">
            <v>7</v>
          </cell>
          <cell r="CE356">
            <v>35</v>
          </cell>
          <cell r="CF356">
            <v>455</v>
          </cell>
          <cell r="CI356">
            <v>0</v>
          </cell>
          <cell r="CJ356">
            <v>0</v>
          </cell>
          <cell r="CK356">
            <v>0</v>
          </cell>
        </row>
        <row r="357">
          <cell r="J357">
            <v>17073539</v>
          </cell>
          <cell r="K357">
            <v>1</v>
          </cell>
          <cell r="L357">
            <v>79</v>
          </cell>
          <cell r="M357" t="str">
            <v>1.肝内胆管结石伴慢性胆管炎 、2.胆总管结石伴胆管炎、3.T管引流术后、4.短阵房性心动过速、5.室性早搏、6.房性早搏、7.冠脉LAD轻度狭窄、8.冠脉LCX中度狭窄、9.冠脉RCA中度狭窄、10.肝部分切除术后 、11.胆囊切除术后 、12.高血压 、13.双肺结节：炎性、14.肺部感染、15.左肾结石术后、16.新型冠状病毒感染（非重型）</v>
          </cell>
          <cell r="N357" t="str">
            <v>/</v>
          </cell>
          <cell r="O357">
            <v>159</v>
          </cell>
          <cell r="P357">
            <v>52</v>
          </cell>
          <cell r="Q357">
            <v>1</v>
          </cell>
          <cell r="R357">
            <v>0</v>
          </cell>
          <cell r="S357">
            <v>0</v>
          </cell>
          <cell r="T357">
            <v>1</v>
          </cell>
          <cell r="U357">
            <v>0</v>
          </cell>
          <cell r="V357">
            <v>0</v>
          </cell>
          <cell r="W357">
            <v>0</v>
          </cell>
          <cell r="X357">
            <v>0</v>
          </cell>
          <cell r="Y357">
            <v>145</v>
          </cell>
          <cell r="Z357">
            <v>128</v>
          </cell>
          <cell r="AA357">
            <v>0.44</v>
          </cell>
          <cell r="AB357">
            <v>0.4</v>
          </cell>
          <cell r="AC357">
            <v>145</v>
          </cell>
          <cell r="AD357">
            <v>143</v>
          </cell>
          <cell r="AE357">
            <v>89</v>
          </cell>
          <cell r="AF357">
            <v>81</v>
          </cell>
          <cell r="AG357">
            <v>29.1</v>
          </cell>
          <cell r="AH357">
            <v>35.9</v>
          </cell>
          <cell r="AK357">
            <v>1.4</v>
          </cell>
          <cell r="AL357">
            <v>1.3</v>
          </cell>
          <cell r="AO357">
            <v>14</v>
          </cell>
          <cell r="AP357">
            <v>31</v>
          </cell>
          <cell r="AQ357">
            <v>27.6</v>
          </cell>
          <cell r="AR357">
            <v>35.700000000000003</v>
          </cell>
          <cell r="AS357">
            <v>48.4</v>
          </cell>
          <cell r="AT357">
            <v>3.2</v>
          </cell>
          <cell r="AU357">
            <v>353</v>
          </cell>
          <cell r="AV357">
            <v>32.4</v>
          </cell>
          <cell r="AW357">
            <v>24</v>
          </cell>
          <cell r="AX357">
            <v>764</v>
          </cell>
          <cell r="AY357">
            <v>17</v>
          </cell>
          <cell r="AZ357">
            <v>81</v>
          </cell>
          <cell r="BA357">
            <v>29</v>
          </cell>
          <cell r="BB357">
            <v>87</v>
          </cell>
          <cell r="BC357">
            <v>881</v>
          </cell>
          <cell r="BD357">
            <v>453</v>
          </cell>
          <cell r="BE357">
            <v>16.829999999999998</v>
          </cell>
          <cell r="BF357">
            <v>93.82</v>
          </cell>
          <cell r="BG357">
            <v>93.85</v>
          </cell>
          <cell r="BH357">
            <v>16.899999999999999</v>
          </cell>
          <cell r="BI357">
            <v>59</v>
          </cell>
          <cell r="BJ357">
            <v>8</v>
          </cell>
          <cell r="BK357">
            <v>8</v>
          </cell>
          <cell r="BL357">
            <v>6</v>
          </cell>
          <cell r="BM357">
            <v>7.3</v>
          </cell>
          <cell r="BN357">
            <v>6.1</v>
          </cell>
          <cell r="BO357">
            <v>6</v>
          </cell>
          <cell r="BP357">
            <v>5.4</v>
          </cell>
          <cell r="BQ357">
            <v>3</v>
          </cell>
          <cell r="BR357">
            <v>3</v>
          </cell>
          <cell r="BS357">
            <v>40</v>
          </cell>
          <cell r="BT357">
            <v>500</v>
          </cell>
          <cell r="BU357">
            <v>0</v>
          </cell>
          <cell r="BV357">
            <v>0</v>
          </cell>
          <cell r="BW357">
            <v>1500</v>
          </cell>
          <cell r="BX357">
            <v>200</v>
          </cell>
          <cell r="BY357">
            <v>200</v>
          </cell>
          <cell r="BZ357">
            <v>0.7</v>
          </cell>
          <cell r="CC357">
            <v>5.24</v>
          </cell>
          <cell r="CD357">
            <v>5</v>
          </cell>
          <cell r="CE357">
            <v>24</v>
          </cell>
          <cell r="CF357">
            <v>324</v>
          </cell>
          <cell r="CI357">
            <v>0</v>
          </cell>
          <cell r="CJ357">
            <v>0</v>
          </cell>
          <cell r="CK357">
            <v>0</v>
          </cell>
        </row>
        <row r="358">
          <cell r="J358">
            <v>36772427</v>
          </cell>
          <cell r="K358">
            <v>1</v>
          </cell>
          <cell r="L358">
            <v>47</v>
          </cell>
          <cell r="M358" t="str">
            <v>1.肝内胆管结石伴慢性胆管炎急性发作 2.胆囊切除术后 3.T管引流术后 4.肝功能不全 5.双肾囊肿</v>
          </cell>
          <cell r="N358" t="str">
            <v>/</v>
          </cell>
          <cell r="O358">
            <v>160</v>
          </cell>
          <cell r="P358">
            <v>54</v>
          </cell>
          <cell r="Q358">
            <v>0</v>
          </cell>
          <cell r="R358">
            <v>0</v>
          </cell>
          <cell r="S358">
            <v>0</v>
          </cell>
          <cell r="T358">
            <v>0</v>
          </cell>
          <cell r="U358">
            <v>0</v>
          </cell>
          <cell r="V358">
            <v>0</v>
          </cell>
          <cell r="W358">
            <v>0</v>
          </cell>
          <cell r="X358">
            <v>0</v>
          </cell>
          <cell r="Y358">
            <v>158</v>
          </cell>
          <cell r="Z358">
            <v>141</v>
          </cell>
          <cell r="AA358">
            <v>0.49</v>
          </cell>
          <cell r="AB358">
            <v>0.44</v>
          </cell>
          <cell r="AC358">
            <v>169</v>
          </cell>
          <cell r="AD358">
            <v>157</v>
          </cell>
          <cell r="AE358">
            <v>152</v>
          </cell>
          <cell r="AF358">
            <v>16</v>
          </cell>
          <cell r="AG358">
            <v>27.2</v>
          </cell>
          <cell r="AH358">
            <v>28.5</v>
          </cell>
          <cell r="AI358">
            <v>31.9</v>
          </cell>
          <cell r="AJ358">
            <v>31.9</v>
          </cell>
          <cell r="AK358">
            <v>0.99</v>
          </cell>
          <cell r="AL358">
            <v>1.25</v>
          </cell>
          <cell r="AM358">
            <v>1.2</v>
          </cell>
          <cell r="AN358">
            <v>1.1000000000000001</v>
          </cell>
          <cell r="AO358">
            <v>12.3</v>
          </cell>
          <cell r="AP358">
            <v>21.7</v>
          </cell>
          <cell r="AQ358">
            <v>41.5</v>
          </cell>
          <cell r="AR358">
            <v>38.799999999999997</v>
          </cell>
          <cell r="AS358">
            <v>43.3</v>
          </cell>
          <cell r="AT358">
            <v>35.5</v>
          </cell>
          <cell r="AU358">
            <v>41</v>
          </cell>
          <cell r="AV358">
            <v>42.7</v>
          </cell>
          <cell r="AW358">
            <v>14</v>
          </cell>
          <cell r="AX358">
            <v>273</v>
          </cell>
          <cell r="AY358">
            <v>25</v>
          </cell>
          <cell r="AZ358">
            <v>154</v>
          </cell>
          <cell r="BA358">
            <v>16</v>
          </cell>
          <cell r="BB358">
            <v>21</v>
          </cell>
          <cell r="BC358">
            <v>138</v>
          </cell>
          <cell r="BD358">
            <v>89</v>
          </cell>
          <cell r="BE358">
            <v>13.84</v>
          </cell>
          <cell r="BF358">
            <v>99.18</v>
          </cell>
          <cell r="BG358">
            <v>18.77</v>
          </cell>
          <cell r="BH358">
            <v>111.56</v>
          </cell>
          <cell r="BI358">
            <v>75</v>
          </cell>
          <cell r="BJ358">
            <v>81</v>
          </cell>
          <cell r="BK358">
            <v>67</v>
          </cell>
          <cell r="BL358">
            <v>63</v>
          </cell>
          <cell r="BM358">
            <v>6.4</v>
          </cell>
          <cell r="BN358">
            <v>6.7</v>
          </cell>
          <cell r="BO358">
            <v>4.5999999999999996</v>
          </cell>
          <cell r="BP358">
            <v>6.6</v>
          </cell>
          <cell r="BQ358">
            <v>2</v>
          </cell>
          <cell r="BR358">
            <v>2</v>
          </cell>
          <cell r="BS358">
            <v>0</v>
          </cell>
          <cell r="BT358">
            <v>0</v>
          </cell>
          <cell r="BU358">
            <v>0</v>
          </cell>
          <cell r="BV358">
            <v>0</v>
          </cell>
          <cell r="BW358">
            <v>2100</v>
          </cell>
          <cell r="BX358">
            <v>500</v>
          </cell>
          <cell r="BY358">
            <v>200</v>
          </cell>
          <cell r="BZ358">
            <v>0</v>
          </cell>
          <cell r="CC358">
            <v>5.13</v>
          </cell>
          <cell r="CD358">
            <v>5</v>
          </cell>
          <cell r="CE358">
            <v>13</v>
          </cell>
          <cell r="CF358">
            <v>313</v>
          </cell>
          <cell r="CI358">
            <v>0</v>
          </cell>
          <cell r="CJ358">
            <v>0</v>
          </cell>
          <cell r="CK358">
            <v>0</v>
          </cell>
        </row>
        <row r="359">
          <cell r="J359">
            <v>36158464</v>
          </cell>
          <cell r="K359">
            <v>1</v>
          </cell>
          <cell r="L359">
            <v>53</v>
          </cell>
          <cell r="M359" t="str">
            <v>1.乙状结肠癌肝转移；2.高血压；3.胆囊结石；4.双侧肾上腺增粗；5.左肾囊肿；6.肺气肿；7.肺大泡；8.胸腔积液；9.肺结节；10.气胸；11.双肺慢性炎症；12.甲状腺结节。</v>
          </cell>
          <cell r="N359" t="str">
            <v>/</v>
          </cell>
          <cell r="O359">
            <v>173</v>
          </cell>
          <cell r="P359">
            <v>73</v>
          </cell>
          <cell r="Q359">
            <v>1</v>
          </cell>
          <cell r="R359">
            <v>0</v>
          </cell>
          <cell r="S359">
            <v>0</v>
          </cell>
          <cell r="T359">
            <v>0</v>
          </cell>
          <cell r="U359">
            <v>0</v>
          </cell>
          <cell r="V359">
            <v>1</v>
          </cell>
          <cell r="W359">
            <v>0</v>
          </cell>
          <cell r="X359">
            <v>0</v>
          </cell>
          <cell r="Y359">
            <v>137</v>
          </cell>
          <cell r="Z359">
            <v>124</v>
          </cell>
          <cell r="AA359">
            <v>0.43</v>
          </cell>
          <cell r="AB359">
            <v>0.38</v>
          </cell>
          <cell r="AC359">
            <v>187</v>
          </cell>
          <cell r="AD359">
            <v>147</v>
          </cell>
          <cell r="AF359">
            <v>153</v>
          </cell>
          <cell r="AG359">
            <v>25.8</v>
          </cell>
          <cell r="AH359">
            <v>26</v>
          </cell>
          <cell r="AJ359">
            <v>26.3</v>
          </cell>
          <cell r="AK359">
            <v>0.99</v>
          </cell>
          <cell r="AL359">
            <v>1.21</v>
          </cell>
          <cell r="AN359">
            <v>1.8</v>
          </cell>
          <cell r="AO359">
            <v>1.6</v>
          </cell>
          <cell r="AP359">
            <v>17.399999999999999</v>
          </cell>
          <cell r="AR359">
            <v>23</v>
          </cell>
          <cell r="AS359">
            <v>45.7</v>
          </cell>
          <cell r="AT359">
            <v>33.6</v>
          </cell>
          <cell r="AV359">
            <v>4.3</v>
          </cell>
          <cell r="AW359">
            <v>2</v>
          </cell>
          <cell r="AX359">
            <v>625</v>
          </cell>
          <cell r="AZ359">
            <v>44</v>
          </cell>
          <cell r="BA359">
            <v>25</v>
          </cell>
          <cell r="BB359">
            <v>691</v>
          </cell>
          <cell r="BD359">
            <v>167</v>
          </cell>
          <cell r="BE359">
            <v>11.88</v>
          </cell>
          <cell r="BF359">
            <v>97.62</v>
          </cell>
          <cell r="BH359">
            <v>88.51</v>
          </cell>
          <cell r="BI359">
            <v>64</v>
          </cell>
          <cell r="BJ359">
            <v>71</v>
          </cell>
          <cell r="BL359">
            <v>83</v>
          </cell>
          <cell r="BM359">
            <v>3.1</v>
          </cell>
          <cell r="BN359">
            <v>6.7</v>
          </cell>
          <cell r="BP359">
            <v>6.8</v>
          </cell>
          <cell r="BQ359">
            <v>3</v>
          </cell>
          <cell r="BR359">
            <v>3</v>
          </cell>
          <cell r="BS359">
            <v>0</v>
          </cell>
          <cell r="BT359">
            <v>0</v>
          </cell>
          <cell r="BU359">
            <v>0</v>
          </cell>
          <cell r="BV359">
            <v>0</v>
          </cell>
          <cell r="BW359">
            <v>1700</v>
          </cell>
          <cell r="BX359">
            <v>1000</v>
          </cell>
          <cell r="BY359">
            <v>400</v>
          </cell>
          <cell r="BZ359">
            <v>0</v>
          </cell>
          <cell r="CC359">
            <v>3.25</v>
          </cell>
          <cell r="CD359">
            <v>3</v>
          </cell>
          <cell r="CE359">
            <v>25</v>
          </cell>
          <cell r="CF359">
            <v>205</v>
          </cell>
          <cell r="CI359">
            <v>0</v>
          </cell>
          <cell r="CJ359">
            <v>0</v>
          </cell>
          <cell r="CK359">
            <v>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52B1-88A2-4666-8B73-B57BDA48746D}">
  <dimension ref="A1:P359"/>
  <sheetViews>
    <sheetView workbookViewId="0">
      <selection activeCell="E1" sqref="E1"/>
    </sheetView>
  </sheetViews>
  <sheetFormatPr defaultRowHeight="14.4" x14ac:dyDescent="0.25"/>
  <cols>
    <col min="1" max="1" width="11.6640625" style="1" bestFit="1" customWidth="1"/>
    <col min="2" max="4" width="8.88671875" style="2"/>
  </cols>
  <sheetData>
    <row r="1" spans="1:16" x14ac:dyDescent="0.25">
      <c r="A1" s="1" t="s">
        <v>0</v>
      </c>
      <c r="B1" s="2" t="s">
        <v>1</v>
      </c>
      <c r="C1" s="2" t="s">
        <v>2</v>
      </c>
      <c r="D1" s="2" t="s">
        <v>3</v>
      </c>
      <c r="E1" t="s">
        <v>4</v>
      </c>
      <c r="F1" t="s">
        <v>5</v>
      </c>
      <c r="G1" t="s">
        <v>6</v>
      </c>
      <c r="H1" t="s">
        <v>7</v>
      </c>
      <c r="I1" t="s">
        <v>8</v>
      </c>
      <c r="J1" t="s">
        <v>9</v>
      </c>
      <c r="K1" t="s">
        <v>10</v>
      </c>
      <c r="L1" t="s">
        <v>11</v>
      </c>
      <c r="M1" t="s">
        <v>12</v>
      </c>
      <c r="N1" t="s">
        <v>13</v>
      </c>
      <c r="O1" t="s">
        <v>14</v>
      </c>
      <c r="P1" t="s">
        <v>15</v>
      </c>
    </row>
    <row r="2" spans="1:16" x14ac:dyDescent="0.25">
      <c r="A2" s="1">
        <v>17084974</v>
      </c>
      <c r="B2" s="2">
        <v>2</v>
      </c>
      <c r="C2" s="2">
        <v>1</v>
      </c>
      <c r="D2" s="2">
        <v>56</v>
      </c>
      <c r="E2" s="2"/>
      <c r="F2">
        <v>158</v>
      </c>
      <c r="G2">
        <v>57</v>
      </c>
      <c r="H2">
        <v>0</v>
      </c>
      <c r="I2">
        <v>0</v>
      </c>
      <c r="J2">
        <v>0</v>
      </c>
      <c r="K2">
        <v>0</v>
      </c>
      <c r="L2">
        <v>0</v>
      </c>
      <c r="M2">
        <v>0</v>
      </c>
      <c r="N2">
        <v>0</v>
      </c>
      <c r="O2">
        <v>0</v>
      </c>
      <c r="P2">
        <v>2</v>
      </c>
    </row>
    <row r="3" spans="1:16" x14ac:dyDescent="0.25">
      <c r="A3" s="1">
        <v>17766860</v>
      </c>
      <c r="B3" s="2">
        <v>2</v>
      </c>
      <c r="C3" s="2">
        <v>2</v>
      </c>
      <c r="D3" s="2">
        <v>51</v>
      </c>
      <c r="E3" s="2"/>
      <c r="F3">
        <v>153</v>
      </c>
      <c r="G3">
        <v>59</v>
      </c>
      <c r="H3">
        <v>0</v>
      </c>
      <c r="I3">
        <v>0</v>
      </c>
      <c r="J3">
        <v>0</v>
      </c>
      <c r="K3">
        <v>0</v>
      </c>
      <c r="L3">
        <v>0</v>
      </c>
      <c r="M3">
        <v>0</v>
      </c>
      <c r="N3">
        <v>0</v>
      </c>
      <c r="O3">
        <v>0</v>
      </c>
      <c r="P3">
        <v>2</v>
      </c>
    </row>
    <row r="4" spans="1:16" x14ac:dyDescent="0.25">
      <c r="A4" s="1">
        <v>18293930</v>
      </c>
      <c r="B4" s="2">
        <v>2</v>
      </c>
      <c r="C4" s="2">
        <v>1</v>
      </c>
      <c r="D4" s="2">
        <v>43</v>
      </c>
      <c r="E4" s="2">
        <v>6</v>
      </c>
      <c r="F4">
        <v>170</v>
      </c>
      <c r="G4">
        <v>87.5</v>
      </c>
      <c r="H4">
        <v>0</v>
      </c>
      <c r="I4">
        <v>0</v>
      </c>
      <c r="J4">
        <v>0</v>
      </c>
      <c r="K4">
        <v>0</v>
      </c>
      <c r="L4">
        <v>0</v>
      </c>
      <c r="M4">
        <v>1</v>
      </c>
      <c r="N4">
        <v>0</v>
      </c>
      <c r="O4">
        <v>1</v>
      </c>
      <c r="P4">
        <v>2</v>
      </c>
    </row>
    <row r="5" spans="1:16" x14ac:dyDescent="0.25">
      <c r="A5" s="1">
        <v>9863995</v>
      </c>
      <c r="B5" s="2">
        <v>2</v>
      </c>
      <c r="C5" s="2">
        <v>1</v>
      </c>
      <c r="D5" s="2">
        <v>54</v>
      </c>
      <c r="E5" s="2">
        <v>2</v>
      </c>
      <c r="F5">
        <v>168</v>
      </c>
      <c r="G5">
        <v>65</v>
      </c>
      <c r="H5">
        <v>0</v>
      </c>
      <c r="I5">
        <v>0</v>
      </c>
      <c r="J5">
        <v>0</v>
      </c>
      <c r="K5">
        <v>0</v>
      </c>
      <c r="L5">
        <v>0</v>
      </c>
      <c r="M5">
        <v>0</v>
      </c>
      <c r="N5">
        <v>0</v>
      </c>
      <c r="O5">
        <v>0</v>
      </c>
      <c r="P5">
        <v>2</v>
      </c>
    </row>
    <row r="6" spans="1:16" x14ac:dyDescent="0.25">
      <c r="A6" s="1">
        <v>18337531</v>
      </c>
      <c r="B6" s="2">
        <v>2</v>
      </c>
      <c r="C6" s="2">
        <v>1</v>
      </c>
      <c r="D6" s="2">
        <v>60</v>
      </c>
      <c r="E6" s="2">
        <v>3</v>
      </c>
      <c r="F6">
        <v>165</v>
      </c>
      <c r="G6">
        <v>77</v>
      </c>
      <c r="H6">
        <v>0</v>
      </c>
      <c r="I6">
        <v>0</v>
      </c>
      <c r="J6">
        <v>0</v>
      </c>
      <c r="K6">
        <v>0</v>
      </c>
      <c r="L6">
        <v>0</v>
      </c>
      <c r="M6">
        <v>0</v>
      </c>
      <c r="N6">
        <v>0</v>
      </c>
      <c r="O6">
        <v>0</v>
      </c>
      <c r="P6">
        <v>2</v>
      </c>
    </row>
    <row r="7" spans="1:16" x14ac:dyDescent="0.25">
      <c r="A7" s="1">
        <v>18210576</v>
      </c>
      <c r="B7" s="2">
        <v>2</v>
      </c>
      <c r="C7" s="2">
        <v>1</v>
      </c>
      <c r="D7" s="2">
        <v>59</v>
      </c>
      <c r="E7" s="2">
        <v>7</v>
      </c>
      <c r="F7">
        <v>156</v>
      </c>
      <c r="G7">
        <v>53</v>
      </c>
      <c r="H7">
        <v>0</v>
      </c>
      <c r="I7">
        <v>0</v>
      </c>
      <c r="J7">
        <v>0</v>
      </c>
      <c r="K7">
        <v>0</v>
      </c>
      <c r="L7">
        <v>0</v>
      </c>
      <c r="M7">
        <v>1</v>
      </c>
      <c r="N7">
        <v>0</v>
      </c>
      <c r="O7">
        <v>0</v>
      </c>
      <c r="P7">
        <v>2</v>
      </c>
    </row>
    <row r="8" spans="1:16" x14ac:dyDescent="0.25">
      <c r="A8" s="1">
        <v>18341158</v>
      </c>
      <c r="B8" s="2">
        <v>1</v>
      </c>
      <c r="C8" s="2">
        <v>2</v>
      </c>
      <c r="D8" s="2">
        <v>49</v>
      </c>
      <c r="E8" s="2"/>
      <c r="F8">
        <v>155</v>
      </c>
      <c r="G8">
        <v>52</v>
      </c>
      <c r="H8">
        <v>0</v>
      </c>
      <c r="I8">
        <v>0</v>
      </c>
      <c r="J8">
        <v>0</v>
      </c>
      <c r="K8">
        <v>0</v>
      </c>
      <c r="L8">
        <v>0</v>
      </c>
      <c r="M8">
        <v>0</v>
      </c>
      <c r="N8">
        <v>0</v>
      </c>
      <c r="O8">
        <v>0</v>
      </c>
      <c r="P8">
        <v>2</v>
      </c>
    </row>
    <row r="9" spans="1:16" x14ac:dyDescent="0.25">
      <c r="A9" s="1">
        <v>17164452</v>
      </c>
      <c r="B9" s="2">
        <v>2</v>
      </c>
      <c r="C9" s="2">
        <v>2</v>
      </c>
      <c r="D9" s="2">
        <v>51</v>
      </c>
      <c r="E9" s="2">
        <v>3</v>
      </c>
      <c r="F9">
        <v>158</v>
      </c>
      <c r="G9">
        <v>37</v>
      </c>
      <c r="H9">
        <v>0</v>
      </c>
      <c r="I9">
        <v>0</v>
      </c>
      <c r="J9">
        <v>0</v>
      </c>
      <c r="K9">
        <v>0</v>
      </c>
      <c r="L9">
        <v>0</v>
      </c>
      <c r="M9">
        <v>1</v>
      </c>
      <c r="N9">
        <v>0</v>
      </c>
      <c r="O9">
        <v>1</v>
      </c>
      <c r="P9">
        <v>2</v>
      </c>
    </row>
    <row r="10" spans="1:16" x14ac:dyDescent="0.25">
      <c r="A10" s="1">
        <v>18487688</v>
      </c>
      <c r="B10" s="2">
        <v>2</v>
      </c>
      <c r="C10" s="2">
        <v>2</v>
      </c>
      <c r="D10" s="2">
        <v>52</v>
      </c>
      <c r="E10" s="2"/>
      <c r="F10">
        <v>150</v>
      </c>
      <c r="G10">
        <v>49</v>
      </c>
      <c r="H10">
        <v>0</v>
      </c>
      <c r="I10">
        <v>0</v>
      </c>
      <c r="J10">
        <v>0</v>
      </c>
      <c r="K10">
        <v>0</v>
      </c>
      <c r="L10">
        <v>0</v>
      </c>
      <c r="M10">
        <v>0</v>
      </c>
      <c r="N10">
        <v>0</v>
      </c>
      <c r="O10">
        <v>0</v>
      </c>
      <c r="P10">
        <v>2</v>
      </c>
    </row>
    <row r="11" spans="1:16" x14ac:dyDescent="0.25">
      <c r="A11" s="1">
        <v>18488331</v>
      </c>
      <c r="B11" s="2">
        <v>2</v>
      </c>
      <c r="C11" s="2">
        <v>1</v>
      </c>
      <c r="D11" s="2">
        <v>31</v>
      </c>
      <c r="E11" s="2">
        <v>8</v>
      </c>
      <c r="F11">
        <v>162</v>
      </c>
      <c r="G11">
        <v>75</v>
      </c>
      <c r="H11">
        <v>0</v>
      </c>
      <c r="I11">
        <v>1</v>
      </c>
      <c r="J11">
        <v>0</v>
      </c>
      <c r="K11">
        <v>0</v>
      </c>
      <c r="L11">
        <v>0</v>
      </c>
      <c r="M11">
        <v>0</v>
      </c>
      <c r="N11">
        <v>0</v>
      </c>
      <c r="O11">
        <v>0</v>
      </c>
      <c r="P11">
        <v>2</v>
      </c>
    </row>
    <row r="12" spans="1:16" x14ac:dyDescent="0.25">
      <c r="A12" s="1">
        <v>15425224</v>
      </c>
      <c r="B12" s="2">
        <v>2</v>
      </c>
      <c r="C12" s="2">
        <v>2</v>
      </c>
      <c r="D12" s="2">
        <v>52</v>
      </c>
      <c r="E12" s="2"/>
      <c r="F12">
        <v>150</v>
      </c>
      <c r="G12">
        <v>47</v>
      </c>
      <c r="H12">
        <v>0</v>
      </c>
      <c r="I12">
        <v>0</v>
      </c>
      <c r="J12">
        <v>0</v>
      </c>
      <c r="K12">
        <v>0</v>
      </c>
      <c r="L12">
        <v>0</v>
      </c>
      <c r="M12">
        <v>0</v>
      </c>
      <c r="N12">
        <v>0</v>
      </c>
      <c r="O12">
        <v>0</v>
      </c>
      <c r="P12">
        <v>2</v>
      </c>
    </row>
    <row r="13" spans="1:16" x14ac:dyDescent="0.25">
      <c r="A13" s="1">
        <v>18561210</v>
      </c>
      <c r="B13" s="2">
        <v>2</v>
      </c>
      <c r="C13" s="2">
        <v>1</v>
      </c>
      <c r="D13" s="2">
        <v>47</v>
      </c>
      <c r="E13" s="2"/>
      <c r="F13">
        <v>163</v>
      </c>
      <c r="G13">
        <v>54</v>
      </c>
      <c r="H13">
        <v>0</v>
      </c>
      <c r="I13">
        <v>0</v>
      </c>
      <c r="J13">
        <v>0</v>
      </c>
      <c r="K13">
        <v>0</v>
      </c>
      <c r="L13">
        <v>0</v>
      </c>
      <c r="M13">
        <v>1</v>
      </c>
      <c r="N13">
        <v>0</v>
      </c>
      <c r="O13">
        <v>1</v>
      </c>
      <c r="P13">
        <v>2</v>
      </c>
    </row>
    <row r="14" spans="1:16" x14ac:dyDescent="0.25">
      <c r="A14" s="1">
        <v>18540157</v>
      </c>
      <c r="B14" s="2">
        <v>2</v>
      </c>
      <c r="C14" s="2">
        <v>1</v>
      </c>
      <c r="D14" s="2">
        <v>52</v>
      </c>
      <c r="E14" s="2">
        <v>5</v>
      </c>
      <c r="F14">
        <v>175</v>
      </c>
      <c r="G14">
        <v>57</v>
      </c>
      <c r="H14">
        <v>0</v>
      </c>
      <c r="I14">
        <v>0</v>
      </c>
      <c r="J14">
        <v>0</v>
      </c>
      <c r="K14">
        <v>0</v>
      </c>
      <c r="L14">
        <v>0</v>
      </c>
      <c r="M14">
        <v>1</v>
      </c>
      <c r="N14">
        <v>0</v>
      </c>
      <c r="O14">
        <v>0</v>
      </c>
      <c r="P14">
        <v>2</v>
      </c>
    </row>
    <row r="15" spans="1:16" x14ac:dyDescent="0.25">
      <c r="A15" s="1">
        <v>18593021</v>
      </c>
      <c r="B15" s="2">
        <v>2</v>
      </c>
      <c r="C15" s="2">
        <v>1</v>
      </c>
      <c r="D15" s="2">
        <v>66</v>
      </c>
      <c r="E15" s="2">
        <v>5</v>
      </c>
      <c r="F15">
        <v>168</v>
      </c>
      <c r="G15">
        <v>60</v>
      </c>
      <c r="H15">
        <v>0</v>
      </c>
      <c r="I15">
        <v>0</v>
      </c>
      <c r="J15">
        <v>0</v>
      </c>
      <c r="K15">
        <v>0</v>
      </c>
      <c r="L15">
        <v>0</v>
      </c>
      <c r="M15">
        <v>1</v>
      </c>
      <c r="N15">
        <v>0</v>
      </c>
      <c r="O15">
        <v>1</v>
      </c>
      <c r="P15">
        <v>2</v>
      </c>
    </row>
    <row r="16" spans="1:16" x14ac:dyDescent="0.25">
      <c r="A16" s="1">
        <v>18605812</v>
      </c>
      <c r="B16" s="2">
        <v>2</v>
      </c>
      <c r="C16" s="2">
        <v>1</v>
      </c>
      <c r="D16" s="2">
        <v>42</v>
      </c>
      <c r="E16" s="2">
        <v>10</v>
      </c>
      <c r="F16">
        <v>176</v>
      </c>
      <c r="G16">
        <v>75</v>
      </c>
      <c r="H16">
        <v>0</v>
      </c>
      <c r="I16">
        <v>0</v>
      </c>
      <c r="J16">
        <v>0</v>
      </c>
      <c r="K16">
        <v>0</v>
      </c>
      <c r="L16">
        <v>0</v>
      </c>
      <c r="M16">
        <v>1</v>
      </c>
      <c r="N16">
        <v>0</v>
      </c>
      <c r="O16">
        <v>1</v>
      </c>
      <c r="P16">
        <v>2</v>
      </c>
    </row>
    <row r="17" spans="1:16" x14ac:dyDescent="0.25">
      <c r="A17" s="1">
        <v>18602885</v>
      </c>
      <c r="B17" s="2">
        <v>2</v>
      </c>
      <c r="C17" s="2">
        <v>1</v>
      </c>
      <c r="D17" s="2">
        <v>53</v>
      </c>
      <c r="E17" s="2">
        <v>2</v>
      </c>
      <c r="F17">
        <v>162</v>
      </c>
      <c r="G17">
        <v>53</v>
      </c>
      <c r="H17">
        <v>0</v>
      </c>
      <c r="I17">
        <v>0</v>
      </c>
      <c r="J17">
        <v>0</v>
      </c>
      <c r="K17">
        <v>0</v>
      </c>
      <c r="L17">
        <v>0</v>
      </c>
      <c r="M17">
        <v>0</v>
      </c>
      <c r="N17">
        <v>0</v>
      </c>
      <c r="O17">
        <v>0</v>
      </c>
      <c r="P17">
        <v>2</v>
      </c>
    </row>
    <row r="18" spans="1:16" x14ac:dyDescent="0.25">
      <c r="A18" s="1">
        <v>18750913</v>
      </c>
      <c r="B18" s="2">
        <v>2</v>
      </c>
      <c r="C18" s="2">
        <v>2</v>
      </c>
      <c r="D18" s="2">
        <v>48</v>
      </c>
      <c r="E18" s="2">
        <v>8</v>
      </c>
      <c r="F18">
        <v>163</v>
      </c>
      <c r="G18">
        <v>47</v>
      </c>
      <c r="H18">
        <v>0</v>
      </c>
      <c r="I18">
        <v>0</v>
      </c>
      <c r="J18">
        <v>0</v>
      </c>
      <c r="K18">
        <v>0</v>
      </c>
      <c r="L18">
        <v>0</v>
      </c>
      <c r="M18">
        <v>0</v>
      </c>
      <c r="N18">
        <v>0</v>
      </c>
      <c r="O18">
        <v>0</v>
      </c>
      <c r="P18">
        <v>2</v>
      </c>
    </row>
    <row r="19" spans="1:16" x14ac:dyDescent="0.25">
      <c r="A19" s="1">
        <v>18745273</v>
      </c>
      <c r="B19" s="2">
        <v>2</v>
      </c>
      <c r="C19" s="2">
        <v>2</v>
      </c>
      <c r="D19" s="2">
        <v>33</v>
      </c>
      <c r="E19" s="2">
        <v>13</v>
      </c>
      <c r="F19">
        <v>153</v>
      </c>
      <c r="G19">
        <v>65</v>
      </c>
      <c r="H19">
        <v>0</v>
      </c>
      <c r="I19">
        <v>0</v>
      </c>
      <c r="J19">
        <v>0</v>
      </c>
      <c r="K19">
        <v>0</v>
      </c>
      <c r="L19">
        <v>0</v>
      </c>
      <c r="M19">
        <v>1</v>
      </c>
      <c r="N19">
        <v>0</v>
      </c>
      <c r="O19">
        <v>1</v>
      </c>
      <c r="P19">
        <v>2</v>
      </c>
    </row>
    <row r="20" spans="1:16" x14ac:dyDescent="0.25">
      <c r="A20" s="1">
        <v>295812</v>
      </c>
      <c r="B20" s="2">
        <v>1</v>
      </c>
      <c r="C20" s="2">
        <v>1</v>
      </c>
      <c r="D20" s="2">
        <v>48</v>
      </c>
      <c r="E20" s="2">
        <v>11</v>
      </c>
      <c r="F20">
        <v>165</v>
      </c>
      <c r="G20">
        <v>58</v>
      </c>
      <c r="H20">
        <v>0</v>
      </c>
      <c r="I20">
        <v>0</v>
      </c>
      <c r="J20">
        <v>0</v>
      </c>
      <c r="K20">
        <v>0</v>
      </c>
      <c r="L20">
        <v>0</v>
      </c>
      <c r="M20">
        <v>1</v>
      </c>
      <c r="N20">
        <v>0</v>
      </c>
      <c r="O20">
        <v>0</v>
      </c>
      <c r="P20">
        <v>2</v>
      </c>
    </row>
    <row r="21" spans="1:16" x14ac:dyDescent="0.25">
      <c r="A21" s="1">
        <v>18717198</v>
      </c>
      <c r="B21" s="2">
        <v>1</v>
      </c>
      <c r="C21" s="2">
        <v>2</v>
      </c>
      <c r="D21" s="2">
        <v>62</v>
      </c>
      <c r="E21" s="2">
        <v>4.5</v>
      </c>
      <c r="F21">
        <v>145</v>
      </c>
      <c r="G21">
        <v>43</v>
      </c>
      <c r="H21">
        <v>1</v>
      </c>
      <c r="I21">
        <v>0</v>
      </c>
      <c r="J21">
        <v>0</v>
      </c>
      <c r="K21">
        <v>0</v>
      </c>
      <c r="L21">
        <v>0</v>
      </c>
      <c r="M21">
        <v>1</v>
      </c>
      <c r="N21">
        <v>1</v>
      </c>
      <c r="O21">
        <v>0</v>
      </c>
      <c r="P21">
        <v>3</v>
      </c>
    </row>
    <row r="22" spans="1:16" x14ac:dyDescent="0.25">
      <c r="A22" s="1">
        <v>18787715</v>
      </c>
      <c r="B22" s="2">
        <v>2</v>
      </c>
      <c r="C22" s="2">
        <v>1</v>
      </c>
      <c r="D22" s="2">
        <v>62</v>
      </c>
      <c r="E22" s="2">
        <v>12</v>
      </c>
      <c r="F22">
        <v>168</v>
      </c>
      <c r="G22">
        <v>60</v>
      </c>
      <c r="H22">
        <v>0</v>
      </c>
      <c r="I22">
        <v>0</v>
      </c>
      <c r="J22">
        <v>0</v>
      </c>
      <c r="K22">
        <v>0</v>
      </c>
      <c r="L22">
        <v>0</v>
      </c>
      <c r="M22">
        <v>1</v>
      </c>
      <c r="N22">
        <v>0</v>
      </c>
      <c r="O22">
        <v>1</v>
      </c>
      <c r="P22">
        <v>2</v>
      </c>
    </row>
    <row r="23" spans="1:16" x14ac:dyDescent="0.25">
      <c r="A23" s="1">
        <v>18814110</v>
      </c>
      <c r="B23" s="2">
        <v>2</v>
      </c>
      <c r="C23" s="2">
        <v>2</v>
      </c>
      <c r="D23" s="2">
        <v>66</v>
      </c>
      <c r="E23" s="2">
        <v>4</v>
      </c>
      <c r="F23">
        <v>156</v>
      </c>
      <c r="G23">
        <v>48</v>
      </c>
      <c r="H23">
        <v>1</v>
      </c>
      <c r="I23">
        <v>0</v>
      </c>
      <c r="J23">
        <v>0</v>
      </c>
      <c r="K23">
        <v>0</v>
      </c>
      <c r="L23">
        <v>0</v>
      </c>
      <c r="M23">
        <v>0</v>
      </c>
      <c r="N23">
        <v>0</v>
      </c>
      <c r="O23">
        <v>0</v>
      </c>
      <c r="P23">
        <v>3</v>
      </c>
    </row>
    <row r="24" spans="1:16" x14ac:dyDescent="0.25">
      <c r="A24" s="1">
        <v>18901641</v>
      </c>
      <c r="B24" s="2">
        <v>2</v>
      </c>
      <c r="C24" s="2">
        <v>2</v>
      </c>
      <c r="D24" s="2">
        <v>25</v>
      </c>
      <c r="E24" s="2">
        <v>12</v>
      </c>
      <c r="F24">
        <v>158</v>
      </c>
      <c r="G24">
        <v>53</v>
      </c>
      <c r="H24">
        <v>0</v>
      </c>
      <c r="I24">
        <v>0</v>
      </c>
      <c r="J24">
        <v>0</v>
      </c>
      <c r="K24">
        <v>0</v>
      </c>
      <c r="L24">
        <v>0</v>
      </c>
      <c r="M24">
        <v>0</v>
      </c>
      <c r="N24">
        <v>0</v>
      </c>
      <c r="O24">
        <v>0</v>
      </c>
      <c r="P24">
        <v>2</v>
      </c>
    </row>
    <row r="25" spans="1:16" x14ac:dyDescent="0.25">
      <c r="A25" s="1">
        <v>18914861</v>
      </c>
      <c r="B25" s="2">
        <v>2</v>
      </c>
      <c r="C25" s="2">
        <v>2</v>
      </c>
      <c r="D25" s="2">
        <v>45</v>
      </c>
      <c r="E25" s="2"/>
      <c r="F25">
        <v>160</v>
      </c>
      <c r="G25">
        <v>62.5</v>
      </c>
      <c r="H25">
        <v>0</v>
      </c>
      <c r="I25">
        <v>0</v>
      </c>
      <c r="J25">
        <v>0</v>
      </c>
      <c r="K25">
        <v>0</v>
      </c>
      <c r="L25">
        <v>0</v>
      </c>
      <c r="M25">
        <v>0</v>
      </c>
      <c r="N25">
        <v>0</v>
      </c>
      <c r="O25">
        <v>0</v>
      </c>
      <c r="P25">
        <v>2</v>
      </c>
    </row>
    <row r="26" spans="1:16" x14ac:dyDescent="0.25">
      <c r="A26" s="1">
        <v>18893289</v>
      </c>
      <c r="B26" s="2">
        <v>1</v>
      </c>
      <c r="C26" s="2">
        <v>2</v>
      </c>
      <c r="D26" s="2">
        <v>46</v>
      </c>
      <c r="E26" s="2"/>
      <c r="F26">
        <v>170</v>
      </c>
      <c r="G26">
        <v>59.5</v>
      </c>
      <c r="H26">
        <v>0</v>
      </c>
      <c r="I26">
        <v>0</v>
      </c>
      <c r="J26">
        <v>0</v>
      </c>
      <c r="K26">
        <v>0</v>
      </c>
      <c r="L26">
        <v>0</v>
      </c>
      <c r="M26">
        <v>1</v>
      </c>
      <c r="N26">
        <v>0</v>
      </c>
      <c r="O26">
        <v>0</v>
      </c>
      <c r="P26">
        <v>3</v>
      </c>
    </row>
    <row r="27" spans="1:16" x14ac:dyDescent="0.25">
      <c r="A27" s="1">
        <v>18738874</v>
      </c>
      <c r="B27" s="2">
        <v>1</v>
      </c>
      <c r="C27" s="2">
        <v>2</v>
      </c>
      <c r="D27" s="2">
        <v>64</v>
      </c>
      <c r="E27" s="2"/>
      <c r="F27">
        <v>160</v>
      </c>
      <c r="G27">
        <v>65</v>
      </c>
      <c r="H27">
        <v>0</v>
      </c>
      <c r="I27">
        <v>0</v>
      </c>
      <c r="J27">
        <v>0</v>
      </c>
      <c r="K27">
        <v>0</v>
      </c>
      <c r="L27">
        <v>0</v>
      </c>
      <c r="M27">
        <v>0</v>
      </c>
      <c r="N27">
        <v>0</v>
      </c>
      <c r="O27">
        <v>0</v>
      </c>
      <c r="P27">
        <v>2</v>
      </c>
    </row>
    <row r="28" spans="1:16" x14ac:dyDescent="0.25">
      <c r="A28" s="1">
        <v>16963550</v>
      </c>
      <c r="B28" s="2">
        <v>1</v>
      </c>
      <c r="C28" s="2">
        <v>1</v>
      </c>
      <c r="D28" s="2">
        <v>48</v>
      </c>
      <c r="E28" s="2">
        <v>3.7</v>
      </c>
      <c r="F28">
        <v>164</v>
      </c>
      <c r="G28">
        <v>51</v>
      </c>
      <c r="H28">
        <v>0</v>
      </c>
      <c r="I28">
        <v>0</v>
      </c>
      <c r="J28">
        <v>0</v>
      </c>
      <c r="K28">
        <v>0</v>
      </c>
      <c r="L28">
        <v>0</v>
      </c>
      <c r="M28">
        <v>1</v>
      </c>
      <c r="N28">
        <v>0</v>
      </c>
      <c r="O28">
        <v>0</v>
      </c>
      <c r="P28">
        <v>2</v>
      </c>
    </row>
    <row r="29" spans="1:16" x14ac:dyDescent="0.25">
      <c r="A29" s="1">
        <v>18911950</v>
      </c>
      <c r="B29" s="2">
        <v>2</v>
      </c>
      <c r="C29" s="2">
        <v>1</v>
      </c>
      <c r="D29" s="2">
        <v>44</v>
      </c>
      <c r="E29" s="2">
        <v>7</v>
      </c>
      <c r="F29">
        <v>160</v>
      </c>
      <c r="G29">
        <v>52</v>
      </c>
      <c r="H29">
        <v>0</v>
      </c>
      <c r="I29">
        <v>0</v>
      </c>
      <c r="J29">
        <v>0</v>
      </c>
      <c r="K29">
        <v>0</v>
      </c>
      <c r="L29">
        <v>0</v>
      </c>
      <c r="M29">
        <v>1</v>
      </c>
      <c r="N29">
        <v>0</v>
      </c>
      <c r="O29">
        <v>1</v>
      </c>
      <c r="P29">
        <v>2</v>
      </c>
    </row>
    <row r="30" spans="1:16" x14ac:dyDescent="0.25">
      <c r="A30" s="1">
        <v>18803142</v>
      </c>
      <c r="B30" s="2">
        <v>1</v>
      </c>
      <c r="C30" s="2">
        <v>1</v>
      </c>
      <c r="D30" s="2">
        <v>55</v>
      </c>
      <c r="E30" s="2">
        <v>3</v>
      </c>
      <c r="F30">
        <v>167</v>
      </c>
      <c r="G30">
        <v>67</v>
      </c>
      <c r="H30">
        <v>0</v>
      </c>
      <c r="I30">
        <v>0</v>
      </c>
      <c r="J30">
        <v>0</v>
      </c>
      <c r="K30">
        <v>0</v>
      </c>
      <c r="L30">
        <v>0</v>
      </c>
      <c r="M30">
        <v>1</v>
      </c>
      <c r="N30">
        <v>0</v>
      </c>
      <c r="O30">
        <v>0</v>
      </c>
      <c r="P30">
        <v>2</v>
      </c>
    </row>
    <row r="31" spans="1:16" x14ac:dyDescent="0.25">
      <c r="A31" s="1">
        <v>18914022</v>
      </c>
      <c r="B31" s="2">
        <v>2</v>
      </c>
      <c r="C31" s="2">
        <v>1</v>
      </c>
      <c r="D31" s="2">
        <v>72</v>
      </c>
      <c r="E31" s="2"/>
      <c r="F31">
        <v>161</v>
      </c>
      <c r="G31">
        <v>63</v>
      </c>
      <c r="H31">
        <v>1</v>
      </c>
      <c r="I31">
        <v>0</v>
      </c>
      <c r="J31">
        <v>0</v>
      </c>
      <c r="K31">
        <v>1</v>
      </c>
      <c r="L31">
        <v>0</v>
      </c>
      <c r="M31">
        <v>0</v>
      </c>
      <c r="N31">
        <v>0</v>
      </c>
      <c r="O31">
        <v>1</v>
      </c>
      <c r="P31">
        <v>2</v>
      </c>
    </row>
    <row r="32" spans="1:16" x14ac:dyDescent="0.25">
      <c r="A32" s="1">
        <v>18748920</v>
      </c>
      <c r="B32" s="2">
        <v>1</v>
      </c>
      <c r="C32" s="2">
        <v>1</v>
      </c>
      <c r="D32" s="2">
        <v>70</v>
      </c>
      <c r="E32" s="2"/>
      <c r="F32">
        <v>165</v>
      </c>
      <c r="G32">
        <v>56</v>
      </c>
      <c r="H32">
        <v>1</v>
      </c>
      <c r="I32">
        <v>0</v>
      </c>
      <c r="J32">
        <v>0</v>
      </c>
      <c r="K32">
        <v>0</v>
      </c>
      <c r="L32">
        <v>1</v>
      </c>
      <c r="M32">
        <v>0</v>
      </c>
      <c r="N32">
        <v>0</v>
      </c>
      <c r="O32">
        <v>0</v>
      </c>
      <c r="P32">
        <v>2</v>
      </c>
    </row>
    <row r="33" spans="1:16" x14ac:dyDescent="0.25">
      <c r="A33" s="1">
        <v>1601242</v>
      </c>
      <c r="B33" s="2">
        <v>1</v>
      </c>
      <c r="C33" s="2">
        <v>2</v>
      </c>
      <c r="D33" s="2">
        <v>38</v>
      </c>
      <c r="E33" s="2"/>
      <c r="F33">
        <v>159</v>
      </c>
      <c r="G33">
        <v>60</v>
      </c>
      <c r="H33">
        <v>0</v>
      </c>
      <c r="I33">
        <v>0</v>
      </c>
      <c r="J33">
        <v>0</v>
      </c>
      <c r="K33">
        <v>0</v>
      </c>
      <c r="L33">
        <v>0</v>
      </c>
      <c r="M33">
        <v>0</v>
      </c>
      <c r="N33">
        <v>0</v>
      </c>
      <c r="O33">
        <v>0</v>
      </c>
      <c r="P33">
        <v>2</v>
      </c>
    </row>
    <row r="34" spans="1:16" x14ac:dyDescent="0.25">
      <c r="A34" s="1">
        <v>18909932</v>
      </c>
      <c r="B34" s="2">
        <v>2</v>
      </c>
      <c r="C34" s="2">
        <v>2</v>
      </c>
      <c r="D34" s="2">
        <v>45</v>
      </c>
      <c r="E34" s="2"/>
      <c r="F34">
        <v>154</v>
      </c>
      <c r="G34">
        <v>43</v>
      </c>
      <c r="H34">
        <v>0</v>
      </c>
      <c r="I34">
        <v>0</v>
      </c>
      <c r="J34">
        <v>0</v>
      </c>
      <c r="K34">
        <v>0</v>
      </c>
      <c r="L34">
        <v>0</v>
      </c>
      <c r="M34">
        <v>0</v>
      </c>
      <c r="N34">
        <v>0</v>
      </c>
      <c r="O34">
        <v>0</v>
      </c>
      <c r="P34">
        <v>2</v>
      </c>
    </row>
    <row r="35" spans="1:16" x14ac:dyDescent="0.25">
      <c r="A35" s="1">
        <v>18999959</v>
      </c>
      <c r="B35" s="2">
        <v>2</v>
      </c>
      <c r="C35" s="2">
        <v>2</v>
      </c>
      <c r="D35" s="2">
        <v>59</v>
      </c>
      <c r="E35" s="2"/>
      <c r="F35">
        <v>150</v>
      </c>
      <c r="G35">
        <v>40</v>
      </c>
      <c r="H35">
        <v>0</v>
      </c>
      <c r="I35">
        <v>0</v>
      </c>
      <c r="J35">
        <v>0</v>
      </c>
      <c r="K35">
        <v>0</v>
      </c>
      <c r="L35">
        <v>0</v>
      </c>
      <c r="M35">
        <v>0</v>
      </c>
      <c r="N35">
        <v>0</v>
      </c>
      <c r="O35">
        <v>0</v>
      </c>
      <c r="P35">
        <v>3</v>
      </c>
    </row>
    <row r="36" spans="1:16" x14ac:dyDescent="0.25">
      <c r="A36" s="1">
        <v>18921916</v>
      </c>
      <c r="B36" s="2">
        <v>1</v>
      </c>
      <c r="C36" s="2">
        <v>1</v>
      </c>
      <c r="D36" s="2">
        <v>74</v>
      </c>
      <c r="E36" s="2">
        <v>7</v>
      </c>
      <c r="F36">
        <v>156</v>
      </c>
      <c r="G36">
        <v>59</v>
      </c>
      <c r="H36">
        <v>0</v>
      </c>
      <c r="I36">
        <v>0</v>
      </c>
      <c r="J36">
        <v>0</v>
      </c>
      <c r="K36">
        <v>0</v>
      </c>
      <c r="L36">
        <v>0</v>
      </c>
      <c r="M36">
        <v>0</v>
      </c>
      <c r="N36">
        <v>0</v>
      </c>
      <c r="O36">
        <v>1</v>
      </c>
      <c r="P36">
        <v>2</v>
      </c>
    </row>
    <row r="37" spans="1:16" x14ac:dyDescent="0.25">
      <c r="A37" s="1">
        <v>19031716</v>
      </c>
      <c r="B37" s="2">
        <v>1</v>
      </c>
      <c r="C37" s="2">
        <v>1</v>
      </c>
      <c r="D37" s="2">
        <v>54</v>
      </c>
      <c r="E37" s="2">
        <v>11</v>
      </c>
      <c r="F37">
        <v>172</v>
      </c>
      <c r="G37">
        <v>72</v>
      </c>
      <c r="H37">
        <v>1</v>
      </c>
      <c r="I37">
        <v>1</v>
      </c>
      <c r="J37">
        <v>0</v>
      </c>
      <c r="K37">
        <v>0</v>
      </c>
      <c r="L37">
        <v>0</v>
      </c>
      <c r="M37">
        <v>1</v>
      </c>
      <c r="N37">
        <v>0</v>
      </c>
      <c r="O37">
        <v>0</v>
      </c>
      <c r="P37">
        <v>2</v>
      </c>
    </row>
    <row r="38" spans="1:16" x14ac:dyDescent="0.25">
      <c r="A38" s="1">
        <v>19044022</v>
      </c>
      <c r="B38" s="2">
        <v>2</v>
      </c>
      <c r="C38" s="2">
        <v>1</v>
      </c>
      <c r="D38" s="2">
        <v>45</v>
      </c>
      <c r="E38" s="2">
        <v>8</v>
      </c>
      <c r="F38">
        <v>172</v>
      </c>
      <c r="G38">
        <v>65</v>
      </c>
      <c r="H38">
        <v>0</v>
      </c>
      <c r="I38">
        <v>0</v>
      </c>
      <c r="J38">
        <v>0</v>
      </c>
      <c r="K38">
        <v>0</v>
      </c>
      <c r="L38">
        <v>0</v>
      </c>
      <c r="M38">
        <v>1</v>
      </c>
      <c r="N38">
        <v>0</v>
      </c>
      <c r="O38">
        <v>1</v>
      </c>
      <c r="P38">
        <v>2</v>
      </c>
    </row>
    <row r="39" spans="1:16" x14ac:dyDescent="0.25">
      <c r="A39" s="1">
        <v>19066575</v>
      </c>
      <c r="B39" s="2">
        <v>2</v>
      </c>
      <c r="C39" s="2">
        <v>1</v>
      </c>
      <c r="D39" s="2">
        <v>32</v>
      </c>
      <c r="E39" s="2">
        <v>10</v>
      </c>
      <c r="F39">
        <v>169</v>
      </c>
      <c r="G39">
        <v>70</v>
      </c>
      <c r="H39">
        <v>0</v>
      </c>
      <c r="I39">
        <v>0</v>
      </c>
      <c r="J39">
        <v>0</v>
      </c>
      <c r="K39">
        <v>0</v>
      </c>
      <c r="L39">
        <v>0</v>
      </c>
      <c r="M39">
        <v>0</v>
      </c>
      <c r="N39">
        <v>0</v>
      </c>
      <c r="O39">
        <v>0</v>
      </c>
      <c r="P39">
        <v>2</v>
      </c>
    </row>
    <row r="40" spans="1:16" x14ac:dyDescent="0.25">
      <c r="A40" s="1">
        <v>19082903</v>
      </c>
      <c r="B40" s="2">
        <v>2</v>
      </c>
      <c r="C40" s="2">
        <v>1</v>
      </c>
      <c r="D40" s="2">
        <v>25</v>
      </c>
      <c r="E40" s="2">
        <v>5</v>
      </c>
      <c r="F40">
        <v>170</v>
      </c>
      <c r="G40">
        <v>60</v>
      </c>
      <c r="H40">
        <v>0</v>
      </c>
      <c r="I40">
        <v>0</v>
      </c>
      <c r="J40">
        <v>0</v>
      </c>
      <c r="K40">
        <v>0</v>
      </c>
      <c r="L40">
        <v>0</v>
      </c>
      <c r="M40">
        <v>1</v>
      </c>
      <c r="N40">
        <v>0</v>
      </c>
      <c r="O40">
        <v>0</v>
      </c>
      <c r="P40">
        <v>2</v>
      </c>
    </row>
    <row r="41" spans="1:16" x14ac:dyDescent="0.25">
      <c r="A41" s="1">
        <v>19108105</v>
      </c>
      <c r="B41" s="2">
        <v>2</v>
      </c>
      <c r="C41" s="2">
        <v>2</v>
      </c>
      <c r="D41" s="2">
        <v>51</v>
      </c>
      <c r="E41" s="2">
        <v>5</v>
      </c>
      <c r="F41">
        <v>153</v>
      </c>
      <c r="G41">
        <v>53</v>
      </c>
      <c r="H41">
        <v>0</v>
      </c>
      <c r="I41">
        <v>0</v>
      </c>
      <c r="J41">
        <v>0</v>
      </c>
      <c r="K41">
        <v>0</v>
      </c>
      <c r="L41">
        <v>0</v>
      </c>
      <c r="M41">
        <v>0</v>
      </c>
      <c r="N41">
        <v>0</v>
      </c>
      <c r="O41">
        <v>1</v>
      </c>
      <c r="P41">
        <v>2</v>
      </c>
    </row>
    <row r="42" spans="1:16" x14ac:dyDescent="0.25">
      <c r="A42" s="1">
        <v>2049936</v>
      </c>
      <c r="B42" s="2">
        <v>1</v>
      </c>
      <c r="C42" s="2">
        <v>1</v>
      </c>
      <c r="D42" s="2">
        <v>52</v>
      </c>
      <c r="E42" s="2">
        <v>3</v>
      </c>
      <c r="F42">
        <v>163</v>
      </c>
      <c r="G42">
        <v>71</v>
      </c>
      <c r="H42">
        <v>0</v>
      </c>
      <c r="I42">
        <v>0</v>
      </c>
      <c r="J42">
        <v>0</v>
      </c>
      <c r="K42">
        <v>0</v>
      </c>
      <c r="L42">
        <v>0</v>
      </c>
      <c r="M42">
        <v>1</v>
      </c>
      <c r="N42">
        <v>0</v>
      </c>
      <c r="O42">
        <v>0</v>
      </c>
      <c r="P42">
        <v>2</v>
      </c>
    </row>
    <row r="43" spans="1:16" x14ac:dyDescent="0.25">
      <c r="A43" s="1">
        <v>19141748</v>
      </c>
      <c r="B43" s="2">
        <v>2</v>
      </c>
      <c r="C43" s="2">
        <v>1</v>
      </c>
      <c r="D43" s="2">
        <v>43</v>
      </c>
      <c r="E43" s="2">
        <v>10</v>
      </c>
      <c r="F43">
        <v>170</v>
      </c>
      <c r="G43">
        <v>80</v>
      </c>
      <c r="H43">
        <v>0</v>
      </c>
      <c r="I43">
        <v>0</v>
      </c>
      <c r="J43">
        <v>0</v>
      </c>
      <c r="K43">
        <v>0</v>
      </c>
      <c r="L43">
        <v>0</v>
      </c>
      <c r="M43">
        <v>0</v>
      </c>
      <c r="N43">
        <v>0</v>
      </c>
      <c r="O43">
        <v>0</v>
      </c>
      <c r="P43">
        <v>2</v>
      </c>
    </row>
    <row r="44" spans="1:16" x14ac:dyDescent="0.25">
      <c r="A44" s="1">
        <v>19203962</v>
      </c>
      <c r="B44" s="2">
        <v>1</v>
      </c>
      <c r="C44" s="2">
        <v>1</v>
      </c>
      <c r="D44" s="2">
        <v>47</v>
      </c>
      <c r="E44" s="2"/>
      <c r="F44">
        <v>160</v>
      </c>
      <c r="G44">
        <v>72</v>
      </c>
      <c r="H44">
        <v>0</v>
      </c>
      <c r="I44">
        <v>0</v>
      </c>
      <c r="J44">
        <v>0</v>
      </c>
      <c r="K44">
        <v>0</v>
      </c>
      <c r="L44">
        <v>0</v>
      </c>
      <c r="M44">
        <v>1</v>
      </c>
      <c r="N44">
        <v>0</v>
      </c>
      <c r="O44">
        <v>0</v>
      </c>
      <c r="P44">
        <v>2</v>
      </c>
    </row>
    <row r="45" spans="1:16" x14ac:dyDescent="0.25">
      <c r="A45" s="1">
        <v>19185264</v>
      </c>
      <c r="B45" s="2">
        <v>2</v>
      </c>
      <c r="C45" s="2">
        <v>1</v>
      </c>
      <c r="D45" s="2">
        <v>47</v>
      </c>
      <c r="E45" s="2">
        <v>9</v>
      </c>
      <c r="F45">
        <v>167</v>
      </c>
      <c r="G45">
        <v>64</v>
      </c>
      <c r="H45">
        <v>0</v>
      </c>
      <c r="I45">
        <v>0</v>
      </c>
      <c r="J45">
        <v>0</v>
      </c>
      <c r="K45">
        <v>0</v>
      </c>
      <c r="L45">
        <v>0</v>
      </c>
      <c r="M45">
        <v>1</v>
      </c>
      <c r="N45">
        <v>0</v>
      </c>
      <c r="O45">
        <v>1</v>
      </c>
      <c r="P45">
        <v>2</v>
      </c>
    </row>
    <row r="46" spans="1:16" x14ac:dyDescent="0.25">
      <c r="A46" s="1">
        <v>18499242</v>
      </c>
      <c r="B46" s="2">
        <v>2</v>
      </c>
      <c r="C46" s="2">
        <v>2</v>
      </c>
      <c r="D46" s="2">
        <v>33</v>
      </c>
      <c r="E46" s="2">
        <v>7</v>
      </c>
      <c r="F46">
        <v>155</v>
      </c>
      <c r="G46">
        <v>42</v>
      </c>
      <c r="H46">
        <v>0</v>
      </c>
      <c r="I46">
        <v>0</v>
      </c>
      <c r="J46">
        <v>0</v>
      </c>
      <c r="K46">
        <v>0</v>
      </c>
      <c r="L46">
        <v>0</v>
      </c>
      <c r="M46">
        <v>0</v>
      </c>
      <c r="N46">
        <v>0</v>
      </c>
      <c r="O46">
        <v>0</v>
      </c>
      <c r="P46">
        <v>2</v>
      </c>
    </row>
    <row r="47" spans="1:16" x14ac:dyDescent="0.25">
      <c r="A47" s="1">
        <v>19231027</v>
      </c>
      <c r="B47" s="2">
        <v>1</v>
      </c>
      <c r="C47" s="2">
        <v>1</v>
      </c>
      <c r="D47" s="2">
        <v>65</v>
      </c>
      <c r="E47" s="2"/>
      <c r="F47">
        <v>172</v>
      </c>
      <c r="G47">
        <v>87</v>
      </c>
      <c r="H47">
        <v>1</v>
      </c>
      <c r="I47">
        <v>0</v>
      </c>
      <c r="J47">
        <v>0</v>
      </c>
      <c r="K47">
        <v>0</v>
      </c>
      <c r="L47">
        <v>0</v>
      </c>
      <c r="M47">
        <v>0</v>
      </c>
      <c r="N47">
        <v>0</v>
      </c>
      <c r="O47">
        <v>0</v>
      </c>
      <c r="P47">
        <v>2</v>
      </c>
    </row>
    <row r="48" spans="1:16" x14ac:dyDescent="0.25">
      <c r="A48" s="1">
        <v>8300281</v>
      </c>
      <c r="B48" s="2">
        <v>1</v>
      </c>
      <c r="C48" s="2">
        <v>2</v>
      </c>
      <c r="D48" s="2">
        <v>46</v>
      </c>
      <c r="E48" s="2">
        <v>20</v>
      </c>
      <c r="F48">
        <v>156</v>
      </c>
      <c r="G48">
        <v>56</v>
      </c>
      <c r="H48">
        <v>0</v>
      </c>
      <c r="I48">
        <v>0</v>
      </c>
      <c r="J48">
        <v>0</v>
      </c>
      <c r="K48">
        <v>0</v>
      </c>
      <c r="L48">
        <v>0</v>
      </c>
      <c r="M48">
        <v>0</v>
      </c>
      <c r="N48">
        <v>0</v>
      </c>
      <c r="O48">
        <v>0</v>
      </c>
      <c r="P48">
        <v>2</v>
      </c>
    </row>
    <row r="49" spans="1:16" x14ac:dyDescent="0.25">
      <c r="A49" s="1">
        <v>17768317</v>
      </c>
      <c r="B49" s="2">
        <v>2</v>
      </c>
      <c r="C49" s="2">
        <v>2</v>
      </c>
      <c r="D49" s="2">
        <v>19</v>
      </c>
      <c r="E49" s="2">
        <v>8</v>
      </c>
      <c r="F49">
        <v>158</v>
      </c>
      <c r="G49">
        <v>52</v>
      </c>
      <c r="H49">
        <v>0</v>
      </c>
      <c r="I49">
        <v>0</v>
      </c>
      <c r="J49">
        <v>0</v>
      </c>
      <c r="K49">
        <v>0</v>
      </c>
      <c r="L49">
        <v>0</v>
      </c>
      <c r="M49">
        <v>0</v>
      </c>
      <c r="N49">
        <v>0</v>
      </c>
      <c r="O49">
        <v>0</v>
      </c>
      <c r="P49">
        <v>2</v>
      </c>
    </row>
    <row r="50" spans="1:16" x14ac:dyDescent="0.25">
      <c r="A50" s="1">
        <v>19219211</v>
      </c>
      <c r="B50" s="2">
        <v>1</v>
      </c>
      <c r="C50" s="2">
        <v>2</v>
      </c>
      <c r="D50" s="2">
        <v>46</v>
      </c>
      <c r="E50" s="2"/>
      <c r="F50">
        <v>158</v>
      </c>
      <c r="G50">
        <v>64</v>
      </c>
      <c r="H50">
        <v>0</v>
      </c>
      <c r="I50">
        <v>0</v>
      </c>
      <c r="J50">
        <v>0</v>
      </c>
      <c r="K50">
        <v>0</v>
      </c>
      <c r="L50">
        <v>0</v>
      </c>
      <c r="M50">
        <v>1</v>
      </c>
      <c r="N50">
        <v>0</v>
      </c>
      <c r="O50">
        <v>1</v>
      </c>
      <c r="P50">
        <v>2</v>
      </c>
    </row>
    <row r="51" spans="1:16" x14ac:dyDescent="0.25">
      <c r="A51" s="1">
        <v>19275955</v>
      </c>
      <c r="B51" s="2">
        <v>2</v>
      </c>
      <c r="C51" s="2">
        <v>1</v>
      </c>
      <c r="D51" s="2">
        <v>53</v>
      </c>
      <c r="E51" s="2">
        <v>4</v>
      </c>
      <c r="F51">
        <v>170</v>
      </c>
      <c r="G51">
        <v>76</v>
      </c>
      <c r="H51">
        <v>0</v>
      </c>
      <c r="I51">
        <v>0</v>
      </c>
      <c r="J51">
        <v>0</v>
      </c>
      <c r="K51">
        <v>0</v>
      </c>
      <c r="L51">
        <v>0</v>
      </c>
      <c r="M51">
        <v>1</v>
      </c>
      <c r="N51">
        <v>0</v>
      </c>
      <c r="O51">
        <v>1</v>
      </c>
      <c r="P51">
        <v>2</v>
      </c>
    </row>
    <row r="52" spans="1:16" x14ac:dyDescent="0.25">
      <c r="A52" s="1">
        <v>18845762</v>
      </c>
      <c r="B52" s="2">
        <v>1</v>
      </c>
      <c r="C52" s="2">
        <v>1</v>
      </c>
      <c r="D52" s="2">
        <v>35</v>
      </c>
      <c r="E52" s="2">
        <v>3</v>
      </c>
      <c r="F52">
        <v>168</v>
      </c>
      <c r="G52">
        <v>56</v>
      </c>
      <c r="H52">
        <v>0</v>
      </c>
      <c r="I52">
        <v>0</v>
      </c>
      <c r="J52">
        <v>0</v>
      </c>
      <c r="K52">
        <v>0</v>
      </c>
      <c r="L52">
        <v>0</v>
      </c>
      <c r="M52">
        <v>1</v>
      </c>
      <c r="N52">
        <v>0</v>
      </c>
      <c r="O52">
        <v>0</v>
      </c>
      <c r="P52">
        <v>2</v>
      </c>
    </row>
    <row r="53" spans="1:16" x14ac:dyDescent="0.25">
      <c r="A53" s="1">
        <v>13154445</v>
      </c>
      <c r="B53" s="2">
        <v>1</v>
      </c>
      <c r="C53" s="2">
        <v>2</v>
      </c>
      <c r="D53" s="2">
        <v>39</v>
      </c>
      <c r="E53" s="2"/>
      <c r="F53">
        <v>160</v>
      </c>
      <c r="G53">
        <v>67</v>
      </c>
      <c r="H53">
        <v>0</v>
      </c>
      <c r="I53">
        <v>1</v>
      </c>
      <c r="J53">
        <v>0</v>
      </c>
      <c r="K53">
        <v>0</v>
      </c>
      <c r="L53">
        <v>0</v>
      </c>
      <c r="M53">
        <v>0</v>
      </c>
      <c r="N53">
        <v>0</v>
      </c>
      <c r="O53">
        <v>0</v>
      </c>
      <c r="P53">
        <v>2</v>
      </c>
    </row>
    <row r="54" spans="1:16" x14ac:dyDescent="0.25">
      <c r="A54" s="1">
        <v>8378073</v>
      </c>
      <c r="B54" s="2">
        <v>2</v>
      </c>
      <c r="C54" s="2">
        <v>1</v>
      </c>
      <c r="D54" s="2">
        <v>65</v>
      </c>
      <c r="E54" s="2">
        <v>5</v>
      </c>
      <c r="F54">
        <v>148</v>
      </c>
      <c r="G54">
        <v>65</v>
      </c>
      <c r="H54">
        <v>1</v>
      </c>
      <c r="I54">
        <v>0</v>
      </c>
      <c r="J54">
        <v>0</v>
      </c>
      <c r="K54">
        <v>0</v>
      </c>
      <c r="L54">
        <v>0</v>
      </c>
      <c r="M54">
        <v>1</v>
      </c>
      <c r="N54">
        <v>0</v>
      </c>
      <c r="O54">
        <v>1</v>
      </c>
      <c r="P54">
        <v>2</v>
      </c>
    </row>
    <row r="55" spans="1:16" x14ac:dyDescent="0.25">
      <c r="A55" s="1">
        <v>6520341</v>
      </c>
      <c r="B55" s="2">
        <v>2</v>
      </c>
      <c r="C55" s="2">
        <v>2</v>
      </c>
      <c r="D55" s="2">
        <v>70</v>
      </c>
      <c r="E55" s="2">
        <v>2</v>
      </c>
      <c r="F55">
        <v>157</v>
      </c>
      <c r="G55">
        <v>60.5</v>
      </c>
      <c r="H55">
        <v>0</v>
      </c>
      <c r="I55">
        <v>0</v>
      </c>
      <c r="J55">
        <v>0</v>
      </c>
      <c r="K55">
        <v>0</v>
      </c>
      <c r="L55">
        <v>0</v>
      </c>
      <c r="M55">
        <v>0</v>
      </c>
      <c r="N55">
        <v>0</v>
      </c>
      <c r="O55">
        <v>0</v>
      </c>
      <c r="P55">
        <v>2</v>
      </c>
    </row>
    <row r="56" spans="1:16" x14ac:dyDescent="0.25">
      <c r="A56" s="1">
        <v>19259814</v>
      </c>
      <c r="B56" s="2">
        <v>1</v>
      </c>
      <c r="C56" s="2">
        <v>2</v>
      </c>
      <c r="D56" s="2">
        <v>29</v>
      </c>
      <c r="E56" s="2">
        <v>10</v>
      </c>
      <c r="F56">
        <v>158</v>
      </c>
      <c r="G56">
        <v>61</v>
      </c>
      <c r="H56">
        <v>0</v>
      </c>
      <c r="I56">
        <v>0</v>
      </c>
      <c r="J56">
        <v>0</v>
      </c>
      <c r="K56">
        <v>0</v>
      </c>
      <c r="L56">
        <v>0</v>
      </c>
      <c r="M56">
        <v>1</v>
      </c>
      <c r="N56">
        <v>0</v>
      </c>
      <c r="O56">
        <v>0</v>
      </c>
      <c r="P56">
        <v>2</v>
      </c>
    </row>
    <row r="57" spans="1:16" x14ac:dyDescent="0.25">
      <c r="A57" s="1">
        <v>19388740</v>
      </c>
      <c r="B57" s="2">
        <v>1</v>
      </c>
      <c r="C57" s="2">
        <v>1</v>
      </c>
      <c r="D57" s="2">
        <v>48</v>
      </c>
      <c r="E57" s="2">
        <v>8</v>
      </c>
      <c r="F57">
        <v>173</v>
      </c>
      <c r="G57">
        <v>69</v>
      </c>
      <c r="H57">
        <v>1</v>
      </c>
      <c r="I57">
        <v>0</v>
      </c>
      <c r="J57">
        <v>0</v>
      </c>
      <c r="K57">
        <v>0</v>
      </c>
      <c r="L57">
        <v>0</v>
      </c>
      <c r="M57">
        <v>1</v>
      </c>
      <c r="N57">
        <v>0</v>
      </c>
      <c r="O57">
        <v>0</v>
      </c>
      <c r="P57">
        <v>2</v>
      </c>
    </row>
    <row r="58" spans="1:16" x14ac:dyDescent="0.25">
      <c r="A58" s="1">
        <v>19371233</v>
      </c>
      <c r="B58" s="2">
        <v>2</v>
      </c>
      <c r="C58" s="2">
        <v>1</v>
      </c>
      <c r="D58" s="2">
        <v>49</v>
      </c>
      <c r="E58" s="2">
        <v>14</v>
      </c>
      <c r="F58">
        <v>168</v>
      </c>
      <c r="G58">
        <v>58.5</v>
      </c>
      <c r="H58">
        <v>0</v>
      </c>
      <c r="I58">
        <v>0</v>
      </c>
      <c r="J58">
        <v>0</v>
      </c>
      <c r="K58">
        <v>0</v>
      </c>
      <c r="L58">
        <v>0</v>
      </c>
      <c r="M58">
        <v>1</v>
      </c>
      <c r="N58">
        <v>0</v>
      </c>
      <c r="O58">
        <v>1</v>
      </c>
      <c r="P58">
        <v>3</v>
      </c>
    </row>
    <row r="59" spans="1:16" x14ac:dyDescent="0.25">
      <c r="A59" s="1">
        <v>18878227</v>
      </c>
      <c r="B59" s="2">
        <v>1</v>
      </c>
      <c r="C59" s="2">
        <v>1</v>
      </c>
      <c r="D59" s="2">
        <v>49</v>
      </c>
      <c r="E59" s="2"/>
      <c r="F59">
        <v>171</v>
      </c>
      <c r="G59">
        <v>80</v>
      </c>
      <c r="H59">
        <v>1</v>
      </c>
      <c r="I59">
        <v>0</v>
      </c>
      <c r="J59">
        <v>0</v>
      </c>
      <c r="K59">
        <v>0</v>
      </c>
      <c r="L59">
        <v>0</v>
      </c>
      <c r="M59">
        <v>0</v>
      </c>
      <c r="N59">
        <v>0</v>
      </c>
      <c r="O59">
        <v>0</v>
      </c>
      <c r="P59">
        <v>2</v>
      </c>
    </row>
    <row r="60" spans="1:16" x14ac:dyDescent="0.25">
      <c r="A60" s="1">
        <v>19489179</v>
      </c>
      <c r="B60" s="2">
        <v>2</v>
      </c>
      <c r="C60" s="2">
        <v>2</v>
      </c>
      <c r="D60" s="2">
        <v>54</v>
      </c>
      <c r="E60" s="2">
        <v>7</v>
      </c>
      <c r="F60">
        <v>164</v>
      </c>
      <c r="G60">
        <v>65.5</v>
      </c>
      <c r="H60">
        <v>0</v>
      </c>
      <c r="I60">
        <v>0</v>
      </c>
      <c r="J60">
        <v>0</v>
      </c>
      <c r="K60">
        <v>0</v>
      </c>
      <c r="L60">
        <v>0</v>
      </c>
      <c r="M60">
        <v>0</v>
      </c>
      <c r="N60">
        <v>0</v>
      </c>
      <c r="O60">
        <v>0</v>
      </c>
      <c r="P60">
        <v>2</v>
      </c>
    </row>
    <row r="61" spans="1:16" x14ac:dyDescent="0.25">
      <c r="A61" s="1">
        <v>19381931</v>
      </c>
      <c r="B61" s="2">
        <v>2</v>
      </c>
      <c r="C61" s="2">
        <v>2</v>
      </c>
      <c r="D61" s="2">
        <v>52</v>
      </c>
      <c r="E61" s="2">
        <v>5</v>
      </c>
      <c r="F61">
        <v>148</v>
      </c>
      <c r="G61">
        <v>53</v>
      </c>
      <c r="H61">
        <v>0</v>
      </c>
      <c r="I61">
        <v>0</v>
      </c>
      <c r="J61">
        <v>0</v>
      </c>
      <c r="K61">
        <v>0</v>
      </c>
      <c r="L61">
        <v>0</v>
      </c>
      <c r="M61">
        <v>1</v>
      </c>
      <c r="N61">
        <v>0</v>
      </c>
      <c r="O61">
        <v>1</v>
      </c>
      <c r="P61">
        <v>2</v>
      </c>
    </row>
    <row r="62" spans="1:16" x14ac:dyDescent="0.25">
      <c r="A62" s="1">
        <v>19435279</v>
      </c>
      <c r="B62" s="2">
        <v>1</v>
      </c>
      <c r="C62" s="2">
        <v>1</v>
      </c>
      <c r="D62" s="2">
        <v>46</v>
      </c>
      <c r="E62" s="2">
        <v>7</v>
      </c>
      <c r="F62">
        <v>165</v>
      </c>
      <c r="G62">
        <v>69</v>
      </c>
      <c r="H62">
        <v>0</v>
      </c>
      <c r="I62">
        <v>0</v>
      </c>
      <c r="J62">
        <v>0</v>
      </c>
      <c r="K62">
        <v>0</v>
      </c>
      <c r="L62">
        <v>0</v>
      </c>
      <c r="M62">
        <v>1</v>
      </c>
      <c r="N62">
        <v>0</v>
      </c>
      <c r="O62">
        <v>1</v>
      </c>
      <c r="P62">
        <v>2</v>
      </c>
    </row>
    <row r="63" spans="1:16" x14ac:dyDescent="0.25">
      <c r="A63" s="1">
        <v>19468160</v>
      </c>
      <c r="B63" s="2">
        <v>1</v>
      </c>
      <c r="C63" s="2">
        <v>2</v>
      </c>
      <c r="D63" s="2">
        <v>67</v>
      </c>
      <c r="E63" s="2">
        <v>3</v>
      </c>
      <c r="F63">
        <v>165</v>
      </c>
      <c r="G63">
        <v>72.5</v>
      </c>
      <c r="H63">
        <v>1</v>
      </c>
      <c r="I63">
        <v>0</v>
      </c>
      <c r="J63">
        <v>0</v>
      </c>
      <c r="K63">
        <v>0</v>
      </c>
      <c r="L63">
        <v>0</v>
      </c>
      <c r="M63">
        <v>0</v>
      </c>
      <c r="N63">
        <v>0</v>
      </c>
      <c r="O63">
        <v>0</v>
      </c>
      <c r="P63">
        <v>3</v>
      </c>
    </row>
    <row r="64" spans="1:16" x14ac:dyDescent="0.25">
      <c r="A64" s="1">
        <v>4033084</v>
      </c>
      <c r="B64" s="2">
        <v>2</v>
      </c>
      <c r="C64" s="2">
        <v>1</v>
      </c>
      <c r="D64" s="2">
        <v>36</v>
      </c>
      <c r="E64" s="2">
        <v>14</v>
      </c>
      <c r="F64">
        <v>170</v>
      </c>
      <c r="G64">
        <v>50</v>
      </c>
      <c r="H64">
        <v>0</v>
      </c>
      <c r="I64">
        <v>0</v>
      </c>
      <c r="J64">
        <v>0</v>
      </c>
      <c r="K64">
        <v>0</v>
      </c>
      <c r="L64">
        <v>0</v>
      </c>
      <c r="M64">
        <v>0</v>
      </c>
      <c r="N64">
        <v>0</v>
      </c>
      <c r="O64">
        <v>0</v>
      </c>
      <c r="P64">
        <v>3</v>
      </c>
    </row>
    <row r="65" spans="1:16" x14ac:dyDescent="0.25">
      <c r="A65" s="1">
        <v>17612401</v>
      </c>
      <c r="B65" s="2">
        <v>2</v>
      </c>
      <c r="C65" s="2">
        <v>1</v>
      </c>
      <c r="D65" s="2">
        <v>54</v>
      </c>
      <c r="E65" s="2">
        <v>5</v>
      </c>
      <c r="F65">
        <v>166</v>
      </c>
      <c r="G65">
        <v>65</v>
      </c>
      <c r="H65">
        <v>0</v>
      </c>
      <c r="I65">
        <v>0</v>
      </c>
      <c r="J65">
        <v>0</v>
      </c>
      <c r="K65">
        <v>0</v>
      </c>
      <c r="L65">
        <v>0</v>
      </c>
      <c r="M65">
        <v>1</v>
      </c>
      <c r="N65">
        <v>0</v>
      </c>
      <c r="O65">
        <v>1</v>
      </c>
      <c r="P65">
        <v>2</v>
      </c>
    </row>
    <row r="66" spans="1:16" x14ac:dyDescent="0.25">
      <c r="A66" s="1">
        <v>14600388</v>
      </c>
      <c r="B66" s="2">
        <v>1</v>
      </c>
      <c r="C66" s="2">
        <v>1</v>
      </c>
      <c r="D66" s="2">
        <v>72</v>
      </c>
      <c r="E66" s="2">
        <v>6</v>
      </c>
      <c r="F66">
        <v>155</v>
      </c>
      <c r="G66">
        <v>58</v>
      </c>
      <c r="H66">
        <v>0</v>
      </c>
      <c r="I66">
        <v>1</v>
      </c>
      <c r="J66">
        <v>0</v>
      </c>
      <c r="K66">
        <v>0</v>
      </c>
      <c r="L66">
        <v>0</v>
      </c>
      <c r="M66">
        <v>0</v>
      </c>
      <c r="N66">
        <v>0</v>
      </c>
      <c r="O66">
        <v>0</v>
      </c>
      <c r="P66">
        <v>2</v>
      </c>
    </row>
    <row r="67" spans="1:16" x14ac:dyDescent="0.25">
      <c r="A67" s="1">
        <v>14249813</v>
      </c>
      <c r="B67" s="2">
        <v>2</v>
      </c>
      <c r="C67" s="2">
        <v>1</v>
      </c>
      <c r="D67" s="2">
        <v>63</v>
      </c>
      <c r="E67" s="2">
        <v>5</v>
      </c>
      <c r="F67">
        <v>165</v>
      </c>
      <c r="G67">
        <v>61</v>
      </c>
      <c r="H67">
        <v>1</v>
      </c>
      <c r="I67">
        <v>1</v>
      </c>
      <c r="J67">
        <v>0</v>
      </c>
      <c r="K67">
        <v>0</v>
      </c>
      <c r="L67">
        <v>0</v>
      </c>
      <c r="M67">
        <v>1</v>
      </c>
      <c r="N67">
        <v>0</v>
      </c>
      <c r="O67">
        <v>1</v>
      </c>
      <c r="P67">
        <v>2</v>
      </c>
    </row>
    <row r="68" spans="1:16" x14ac:dyDescent="0.25">
      <c r="A68" s="1">
        <v>19703502</v>
      </c>
      <c r="B68" s="2">
        <v>2</v>
      </c>
      <c r="C68" s="2">
        <v>2</v>
      </c>
      <c r="D68" s="2">
        <v>66</v>
      </c>
      <c r="E68" s="2">
        <v>7</v>
      </c>
      <c r="F68">
        <v>155</v>
      </c>
      <c r="G68">
        <v>55</v>
      </c>
      <c r="H68">
        <v>1</v>
      </c>
      <c r="I68">
        <v>0</v>
      </c>
      <c r="J68">
        <v>0</v>
      </c>
      <c r="K68">
        <v>0</v>
      </c>
      <c r="L68">
        <v>0</v>
      </c>
      <c r="M68">
        <v>0</v>
      </c>
      <c r="N68">
        <v>0</v>
      </c>
      <c r="O68">
        <v>0</v>
      </c>
      <c r="P68">
        <v>3</v>
      </c>
    </row>
    <row r="69" spans="1:16" x14ac:dyDescent="0.25">
      <c r="A69" s="1">
        <v>15057258</v>
      </c>
      <c r="B69" s="2">
        <v>2</v>
      </c>
      <c r="C69" s="2">
        <v>1</v>
      </c>
      <c r="D69" s="2">
        <v>50</v>
      </c>
      <c r="E69" s="2"/>
      <c r="F69">
        <v>168</v>
      </c>
      <c r="G69">
        <v>60</v>
      </c>
      <c r="H69">
        <v>0</v>
      </c>
      <c r="I69">
        <v>0</v>
      </c>
      <c r="J69">
        <v>0</v>
      </c>
      <c r="K69">
        <v>0</v>
      </c>
      <c r="L69">
        <v>0</v>
      </c>
      <c r="M69">
        <v>0</v>
      </c>
      <c r="N69">
        <v>0</v>
      </c>
      <c r="O69">
        <v>1</v>
      </c>
      <c r="P69">
        <v>2</v>
      </c>
    </row>
    <row r="70" spans="1:16" x14ac:dyDescent="0.25">
      <c r="A70" s="1">
        <v>19634811</v>
      </c>
      <c r="B70" s="2">
        <v>1</v>
      </c>
      <c r="C70" s="2">
        <v>2</v>
      </c>
      <c r="D70" s="2">
        <v>55</v>
      </c>
      <c r="E70" s="2"/>
      <c r="F70">
        <v>145</v>
      </c>
      <c r="G70">
        <v>44</v>
      </c>
      <c r="H70">
        <v>0</v>
      </c>
      <c r="I70">
        <v>0</v>
      </c>
      <c r="J70">
        <v>0</v>
      </c>
      <c r="K70">
        <v>0</v>
      </c>
      <c r="L70">
        <v>0</v>
      </c>
      <c r="M70">
        <v>0</v>
      </c>
      <c r="N70">
        <v>0</v>
      </c>
      <c r="O70">
        <v>0</v>
      </c>
      <c r="P70">
        <v>2</v>
      </c>
    </row>
    <row r="71" spans="1:16" x14ac:dyDescent="0.25">
      <c r="A71" s="1">
        <v>19561269</v>
      </c>
      <c r="B71" s="2">
        <v>1</v>
      </c>
      <c r="C71" s="2">
        <v>1</v>
      </c>
      <c r="D71" s="2">
        <v>45</v>
      </c>
      <c r="E71" s="2">
        <v>26</v>
      </c>
      <c r="F71">
        <v>167</v>
      </c>
      <c r="G71">
        <v>56</v>
      </c>
      <c r="H71">
        <v>0</v>
      </c>
      <c r="I71">
        <v>0</v>
      </c>
      <c r="J71">
        <v>0</v>
      </c>
      <c r="K71">
        <v>0</v>
      </c>
      <c r="L71">
        <v>0</v>
      </c>
      <c r="M71">
        <v>1</v>
      </c>
      <c r="N71">
        <v>0</v>
      </c>
      <c r="O71">
        <v>1</v>
      </c>
      <c r="P71">
        <v>3</v>
      </c>
    </row>
    <row r="72" spans="1:16" x14ac:dyDescent="0.25">
      <c r="A72" s="1">
        <v>19722125</v>
      </c>
      <c r="B72" s="2">
        <v>2</v>
      </c>
      <c r="C72" s="2">
        <v>2</v>
      </c>
      <c r="D72" s="2">
        <v>48</v>
      </c>
      <c r="E72" s="2">
        <v>4</v>
      </c>
      <c r="F72">
        <v>156</v>
      </c>
      <c r="G72">
        <v>60</v>
      </c>
      <c r="H72">
        <v>0</v>
      </c>
      <c r="I72">
        <v>0</v>
      </c>
      <c r="J72">
        <v>0</v>
      </c>
      <c r="K72">
        <v>0</v>
      </c>
      <c r="L72">
        <v>0</v>
      </c>
      <c r="M72">
        <v>1</v>
      </c>
      <c r="N72">
        <v>0</v>
      </c>
      <c r="O72">
        <v>1</v>
      </c>
      <c r="P72">
        <v>2</v>
      </c>
    </row>
    <row r="73" spans="1:16" x14ac:dyDescent="0.25">
      <c r="A73" s="1">
        <v>19774190</v>
      </c>
      <c r="B73" s="2">
        <v>1</v>
      </c>
      <c r="C73" s="2">
        <v>1</v>
      </c>
      <c r="D73" s="2">
        <v>61</v>
      </c>
      <c r="E73" s="2">
        <v>12</v>
      </c>
      <c r="F73">
        <v>166</v>
      </c>
      <c r="G73">
        <v>62</v>
      </c>
      <c r="H73">
        <v>0</v>
      </c>
      <c r="I73">
        <v>0</v>
      </c>
      <c r="J73">
        <v>0</v>
      </c>
      <c r="K73">
        <v>0</v>
      </c>
      <c r="L73">
        <v>0</v>
      </c>
      <c r="M73">
        <v>1</v>
      </c>
      <c r="N73">
        <v>0</v>
      </c>
      <c r="O73">
        <v>1</v>
      </c>
      <c r="P73">
        <v>2</v>
      </c>
    </row>
    <row r="74" spans="1:16" x14ac:dyDescent="0.25">
      <c r="A74" s="1">
        <v>19648482</v>
      </c>
      <c r="B74" s="2">
        <v>2</v>
      </c>
      <c r="C74" s="2">
        <v>2</v>
      </c>
      <c r="D74" s="2">
        <v>30</v>
      </c>
      <c r="E74" s="2">
        <v>9</v>
      </c>
      <c r="F74">
        <v>148</v>
      </c>
      <c r="G74">
        <v>47.5</v>
      </c>
      <c r="H74">
        <v>0</v>
      </c>
      <c r="I74">
        <v>0</v>
      </c>
      <c r="J74">
        <v>0</v>
      </c>
      <c r="K74">
        <v>0</v>
      </c>
      <c r="L74">
        <v>0</v>
      </c>
      <c r="M74">
        <v>1</v>
      </c>
      <c r="N74">
        <v>0</v>
      </c>
      <c r="O74">
        <v>1</v>
      </c>
      <c r="P74">
        <v>2</v>
      </c>
    </row>
    <row r="75" spans="1:16" x14ac:dyDescent="0.25">
      <c r="A75" s="1">
        <v>19653171</v>
      </c>
      <c r="B75" s="2">
        <v>2</v>
      </c>
      <c r="C75" s="2">
        <v>1</v>
      </c>
      <c r="D75" s="2">
        <v>50</v>
      </c>
      <c r="E75" s="2"/>
      <c r="F75">
        <v>172</v>
      </c>
      <c r="G75">
        <v>70</v>
      </c>
      <c r="H75">
        <v>0</v>
      </c>
      <c r="I75">
        <v>0</v>
      </c>
      <c r="J75">
        <v>0</v>
      </c>
      <c r="K75">
        <v>0</v>
      </c>
      <c r="L75">
        <v>0</v>
      </c>
      <c r="M75">
        <v>0</v>
      </c>
      <c r="N75">
        <v>0</v>
      </c>
      <c r="O75">
        <v>0</v>
      </c>
      <c r="P75">
        <v>2</v>
      </c>
    </row>
    <row r="76" spans="1:16" x14ac:dyDescent="0.25">
      <c r="A76" s="1">
        <v>15978449</v>
      </c>
      <c r="B76" s="2">
        <v>1</v>
      </c>
      <c r="C76" s="2">
        <v>1</v>
      </c>
      <c r="D76" s="2">
        <v>41</v>
      </c>
      <c r="E76" s="2">
        <v>4</v>
      </c>
      <c r="F76">
        <v>161</v>
      </c>
      <c r="G76">
        <v>85</v>
      </c>
      <c r="H76">
        <v>0</v>
      </c>
      <c r="I76">
        <v>0</v>
      </c>
      <c r="J76">
        <v>0</v>
      </c>
      <c r="K76">
        <v>0</v>
      </c>
      <c r="L76">
        <v>0</v>
      </c>
      <c r="M76">
        <v>1</v>
      </c>
      <c r="N76">
        <v>0</v>
      </c>
      <c r="O76">
        <v>1</v>
      </c>
      <c r="P76">
        <v>2</v>
      </c>
    </row>
    <row r="77" spans="1:16" x14ac:dyDescent="0.25">
      <c r="A77" s="1">
        <v>19918687</v>
      </c>
      <c r="B77" s="2">
        <v>1</v>
      </c>
      <c r="C77" s="2">
        <v>1</v>
      </c>
      <c r="D77" s="2">
        <v>43</v>
      </c>
      <c r="E77" s="2">
        <v>10</v>
      </c>
      <c r="F77">
        <v>167</v>
      </c>
      <c r="G77">
        <v>64</v>
      </c>
      <c r="H77">
        <v>0</v>
      </c>
      <c r="I77">
        <v>0</v>
      </c>
      <c r="J77">
        <v>0</v>
      </c>
      <c r="K77">
        <v>0</v>
      </c>
      <c r="L77">
        <v>0</v>
      </c>
      <c r="M77">
        <v>1</v>
      </c>
      <c r="N77">
        <v>0</v>
      </c>
      <c r="O77">
        <v>1</v>
      </c>
      <c r="P77">
        <v>2</v>
      </c>
    </row>
    <row r="78" spans="1:16" x14ac:dyDescent="0.25">
      <c r="A78" s="1">
        <v>20040283</v>
      </c>
      <c r="B78" s="2">
        <v>2</v>
      </c>
      <c r="C78" s="2">
        <v>1</v>
      </c>
      <c r="D78" s="2">
        <v>55</v>
      </c>
      <c r="E78" s="2">
        <v>10</v>
      </c>
      <c r="F78">
        <v>170</v>
      </c>
      <c r="G78">
        <v>67</v>
      </c>
      <c r="H78">
        <v>0</v>
      </c>
      <c r="I78">
        <v>0</v>
      </c>
      <c r="J78">
        <v>0</v>
      </c>
      <c r="K78">
        <v>0</v>
      </c>
      <c r="L78">
        <v>0</v>
      </c>
      <c r="M78">
        <v>0</v>
      </c>
      <c r="N78">
        <v>0</v>
      </c>
      <c r="O78">
        <v>1</v>
      </c>
      <c r="P78">
        <v>2</v>
      </c>
    </row>
    <row r="79" spans="1:16" x14ac:dyDescent="0.25">
      <c r="A79" s="1">
        <v>20000895</v>
      </c>
      <c r="B79" s="2">
        <v>1</v>
      </c>
      <c r="C79" s="2">
        <v>1</v>
      </c>
      <c r="D79" s="2">
        <v>52</v>
      </c>
      <c r="E79" s="2">
        <v>9</v>
      </c>
      <c r="F79">
        <v>165</v>
      </c>
      <c r="G79">
        <v>75</v>
      </c>
      <c r="H79">
        <v>0</v>
      </c>
      <c r="I79">
        <v>0</v>
      </c>
      <c r="J79">
        <v>0</v>
      </c>
      <c r="K79">
        <v>0</v>
      </c>
      <c r="L79">
        <v>0</v>
      </c>
      <c r="M79">
        <v>1</v>
      </c>
      <c r="N79">
        <v>0</v>
      </c>
      <c r="O79">
        <v>1</v>
      </c>
      <c r="P79">
        <v>2</v>
      </c>
    </row>
    <row r="80" spans="1:16" x14ac:dyDescent="0.25">
      <c r="A80" s="1">
        <v>19964769</v>
      </c>
      <c r="B80" s="2">
        <v>1</v>
      </c>
      <c r="C80" s="2">
        <v>2</v>
      </c>
      <c r="D80" s="2">
        <v>53</v>
      </c>
      <c r="E80" s="2"/>
      <c r="F80">
        <v>153</v>
      </c>
      <c r="G80">
        <v>55</v>
      </c>
      <c r="H80">
        <v>0</v>
      </c>
      <c r="I80">
        <v>0</v>
      </c>
      <c r="J80">
        <v>0</v>
      </c>
      <c r="K80">
        <v>0</v>
      </c>
      <c r="L80">
        <v>0</v>
      </c>
      <c r="M80">
        <v>0</v>
      </c>
      <c r="N80">
        <v>0</v>
      </c>
      <c r="O80">
        <v>0</v>
      </c>
      <c r="P80">
        <v>2</v>
      </c>
    </row>
    <row r="81" spans="1:16" x14ac:dyDescent="0.25">
      <c r="A81" s="1">
        <v>20063440</v>
      </c>
      <c r="B81" s="2">
        <v>1</v>
      </c>
      <c r="C81" s="2">
        <v>2</v>
      </c>
      <c r="D81" s="2">
        <v>51</v>
      </c>
      <c r="E81" s="2">
        <v>11</v>
      </c>
      <c r="F81">
        <v>155</v>
      </c>
      <c r="G81">
        <v>48</v>
      </c>
      <c r="H81">
        <v>0</v>
      </c>
      <c r="I81">
        <v>0</v>
      </c>
      <c r="J81">
        <v>0</v>
      </c>
      <c r="K81">
        <v>0</v>
      </c>
      <c r="L81">
        <v>0</v>
      </c>
      <c r="M81">
        <v>1</v>
      </c>
      <c r="N81">
        <v>0</v>
      </c>
      <c r="O81">
        <v>1</v>
      </c>
      <c r="P81">
        <v>2</v>
      </c>
    </row>
    <row r="82" spans="1:16" x14ac:dyDescent="0.25">
      <c r="A82" s="1">
        <v>20086407</v>
      </c>
      <c r="B82" s="2">
        <v>1</v>
      </c>
      <c r="C82" s="2">
        <v>1</v>
      </c>
      <c r="D82" s="2">
        <v>46</v>
      </c>
      <c r="E82" s="2"/>
      <c r="F82">
        <v>158</v>
      </c>
      <c r="G82">
        <v>67</v>
      </c>
      <c r="H82">
        <v>0</v>
      </c>
      <c r="I82">
        <v>0</v>
      </c>
      <c r="J82">
        <v>0</v>
      </c>
      <c r="K82">
        <v>0</v>
      </c>
      <c r="L82">
        <v>0</v>
      </c>
      <c r="M82">
        <v>1</v>
      </c>
      <c r="N82">
        <v>0</v>
      </c>
      <c r="O82">
        <v>1</v>
      </c>
      <c r="P82">
        <v>2</v>
      </c>
    </row>
    <row r="83" spans="1:16" x14ac:dyDescent="0.25">
      <c r="A83" s="1">
        <v>20190701</v>
      </c>
      <c r="B83" s="2">
        <v>1</v>
      </c>
      <c r="C83" s="2">
        <v>1</v>
      </c>
      <c r="D83" s="2">
        <v>63</v>
      </c>
      <c r="E83" s="2"/>
      <c r="F83">
        <v>174</v>
      </c>
      <c r="G83">
        <v>56</v>
      </c>
      <c r="H83">
        <v>0</v>
      </c>
      <c r="I83">
        <v>0</v>
      </c>
      <c r="J83">
        <v>0</v>
      </c>
      <c r="K83">
        <v>0</v>
      </c>
      <c r="L83">
        <v>0</v>
      </c>
      <c r="M83">
        <v>1</v>
      </c>
      <c r="N83">
        <v>0</v>
      </c>
      <c r="O83">
        <v>0</v>
      </c>
      <c r="P83">
        <v>2</v>
      </c>
    </row>
    <row r="84" spans="1:16" x14ac:dyDescent="0.25">
      <c r="A84" s="1">
        <v>16075240</v>
      </c>
      <c r="B84" s="2">
        <v>1</v>
      </c>
      <c r="C84" s="2">
        <v>2</v>
      </c>
      <c r="D84" s="2">
        <v>62</v>
      </c>
      <c r="E84" s="2">
        <v>4</v>
      </c>
      <c r="F84">
        <v>152</v>
      </c>
      <c r="G84">
        <v>42.5</v>
      </c>
      <c r="H84">
        <v>0</v>
      </c>
      <c r="I84">
        <v>0</v>
      </c>
      <c r="J84">
        <v>0</v>
      </c>
      <c r="K84">
        <v>0</v>
      </c>
      <c r="L84">
        <v>0</v>
      </c>
      <c r="M84">
        <v>0</v>
      </c>
      <c r="N84">
        <v>0</v>
      </c>
      <c r="O84">
        <v>0</v>
      </c>
      <c r="P84">
        <v>2</v>
      </c>
    </row>
    <row r="85" spans="1:16" x14ac:dyDescent="0.25">
      <c r="A85" s="1">
        <v>19518486</v>
      </c>
      <c r="B85" s="2">
        <v>1</v>
      </c>
      <c r="C85" s="2">
        <v>1</v>
      </c>
      <c r="D85" s="2">
        <v>61</v>
      </c>
      <c r="E85" s="2">
        <v>4</v>
      </c>
      <c r="F85">
        <v>171</v>
      </c>
      <c r="G85">
        <v>84</v>
      </c>
      <c r="H85">
        <v>1</v>
      </c>
      <c r="I85">
        <v>1</v>
      </c>
      <c r="J85">
        <v>0</v>
      </c>
      <c r="K85">
        <v>0</v>
      </c>
      <c r="L85">
        <v>0</v>
      </c>
      <c r="M85">
        <v>0</v>
      </c>
      <c r="N85">
        <v>0</v>
      </c>
      <c r="O85">
        <v>0</v>
      </c>
      <c r="P85">
        <v>3</v>
      </c>
    </row>
    <row r="86" spans="1:16" x14ac:dyDescent="0.25">
      <c r="A86" s="1">
        <v>20230684</v>
      </c>
      <c r="B86" s="2">
        <v>2</v>
      </c>
      <c r="C86" s="2">
        <v>1</v>
      </c>
      <c r="D86" s="2">
        <v>48</v>
      </c>
      <c r="E86" s="2">
        <v>2</v>
      </c>
      <c r="F86">
        <v>168</v>
      </c>
      <c r="G86">
        <v>55</v>
      </c>
      <c r="H86">
        <v>0</v>
      </c>
      <c r="I86">
        <v>0</v>
      </c>
      <c r="J86">
        <v>0</v>
      </c>
      <c r="K86">
        <v>0</v>
      </c>
      <c r="L86">
        <v>0</v>
      </c>
      <c r="M86">
        <v>1</v>
      </c>
      <c r="N86">
        <v>0</v>
      </c>
      <c r="O86">
        <v>0</v>
      </c>
      <c r="P86">
        <v>2</v>
      </c>
    </row>
    <row r="87" spans="1:16" x14ac:dyDescent="0.25">
      <c r="A87" s="1">
        <v>6906683</v>
      </c>
      <c r="B87" s="2">
        <v>1</v>
      </c>
      <c r="C87" s="2">
        <v>2</v>
      </c>
      <c r="D87" s="2">
        <v>77</v>
      </c>
      <c r="E87" s="2">
        <v>8</v>
      </c>
      <c r="F87">
        <v>150</v>
      </c>
      <c r="G87">
        <v>52</v>
      </c>
      <c r="H87">
        <v>1</v>
      </c>
      <c r="I87">
        <v>0</v>
      </c>
      <c r="J87">
        <v>0</v>
      </c>
      <c r="K87">
        <v>0</v>
      </c>
      <c r="L87">
        <v>0</v>
      </c>
      <c r="M87">
        <v>0</v>
      </c>
      <c r="N87">
        <v>0</v>
      </c>
      <c r="O87">
        <v>0</v>
      </c>
      <c r="P87">
        <v>3</v>
      </c>
    </row>
    <row r="88" spans="1:16" x14ac:dyDescent="0.25">
      <c r="A88" s="1">
        <v>20332771</v>
      </c>
      <c r="B88" s="2">
        <v>1</v>
      </c>
      <c r="C88" s="2">
        <v>1</v>
      </c>
      <c r="D88" s="2">
        <v>48</v>
      </c>
      <c r="E88" s="2">
        <v>4.5</v>
      </c>
      <c r="F88">
        <v>172</v>
      </c>
      <c r="G88">
        <v>75</v>
      </c>
      <c r="H88">
        <v>0</v>
      </c>
      <c r="I88">
        <v>0</v>
      </c>
      <c r="J88">
        <v>0</v>
      </c>
      <c r="K88">
        <v>0</v>
      </c>
      <c r="L88">
        <v>0</v>
      </c>
      <c r="M88">
        <v>0</v>
      </c>
      <c r="N88">
        <v>0</v>
      </c>
      <c r="O88">
        <v>0</v>
      </c>
      <c r="P88">
        <v>2</v>
      </c>
    </row>
    <row r="89" spans="1:16" x14ac:dyDescent="0.25">
      <c r="A89" s="1">
        <v>18902870</v>
      </c>
      <c r="B89" s="2">
        <v>1</v>
      </c>
      <c r="C89" s="2">
        <v>1</v>
      </c>
      <c r="D89" s="2">
        <v>53</v>
      </c>
      <c r="E89" s="2">
        <v>6</v>
      </c>
      <c r="F89">
        <v>171</v>
      </c>
      <c r="G89">
        <v>71</v>
      </c>
      <c r="H89">
        <v>0</v>
      </c>
      <c r="I89">
        <v>0</v>
      </c>
      <c r="J89">
        <v>0</v>
      </c>
      <c r="K89">
        <v>0</v>
      </c>
      <c r="L89">
        <v>0</v>
      </c>
      <c r="M89">
        <v>0</v>
      </c>
      <c r="N89">
        <v>0</v>
      </c>
      <c r="O89">
        <v>0</v>
      </c>
      <c r="P89">
        <v>2</v>
      </c>
    </row>
    <row r="90" spans="1:16" x14ac:dyDescent="0.25">
      <c r="A90" s="1">
        <v>20431303</v>
      </c>
      <c r="B90" s="2">
        <v>1</v>
      </c>
      <c r="C90" s="2">
        <v>1</v>
      </c>
      <c r="D90" s="2">
        <v>64</v>
      </c>
      <c r="E90" s="2">
        <v>10</v>
      </c>
      <c r="F90">
        <v>170</v>
      </c>
      <c r="G90">
        <v>79</v>
      </c>
      <c r="H90">
        <v>0</v>
      </c>
      <c r="I90">
        <v>0</v>
      </c>
      <c r="J90">
        <v>0</v>
      </c>
      <c r="K90">
        <v>0</v>
      </c>
      <c r="L90">
        <v>0</v>
      </c>
      <c r="M90">
        <v>1</v>
      </c>
      <c r="N90">
        <v>0</v>
      </c>
      <c r="O90">
        <v>1</v>
      </c>
      <c r="P90">
        <v>2</v>
      </c>
    </row>
    <row r="91" spans="1:16" x14ac:dyDescent="0.25">
      <c r="A91" s="1">
        <v>10236636</v>
      </c>
      <c r="B91" s="2">
        <v>1</v>
      </c>
      <c r="C91" s="2">
        <v>2</v>
      </c>
      <c r="D91" s="2">
        <v>73</v>
      </c>
      <c r="E91" s="2">
        <v>4.5</v>
      </c>
      <c r="F91">
        <v>156</v>
      </c>
      <c r="G91">
        <v>47.5</v>
      </c>
      <c r="H91">
        <v>1</v>
      </c>
      <c r="I91">
        <v>0</v>
      </c>
      <c r="J91">
        <v>0</v>
      </c>
      <c r="K91">
        <v>0</v>
      </c>
      <c r="L91">
        <v>0</v>
      </c>
      <c r="M91">
        <v>0</v>
      </c>
      <c r="N91">
        <v>0</v>
      </c>
      <c r="O91">
        <v>0</v>
      </c>
      <c r="P91">
        <v>3</v>
      </c>
    </row>
    <row r="92" spans="1:16" x14ac:dyDescent="0.25">
      <c r="A92" s="1">
        <v>20409209</v>
      </c>
      <c r="B92" s="2">
        <v>2</v>
      </c>
      <c r="C92" s="2">
        <v>1</v>
      </c>
      <c r="D92" s="2">
        <v>56</v>
      </c>
      <c r="E92" s="2"/>
      <c r="F92">
        <v>173</v>
      </c>
      <c r="G92">
        <v>65</v>
      </c>
      <c r="H92">
        <v>0</v>
      </c>
      <c r="I92">
        <v>0</v>
      </c>
      <c r="J92">
        <v>0</v>
      </c>
      <c r="K92">
        <v>0</v>
      </c>
      <c r="L92">
        <v>0</v>
      </c>
      <c r="M92">
        <v>0</v>
      </c>
      <c r="N92">
        <v>0</v>
      </c>
      <c r="O92">
        <v>0</v>
      </c>
      <c r="P92">
        <v>2</v>
      </c>
    </row>
    <row r="93" spans="1:16" x14ac:dyDescent="0.25">
      <c r="A93" s="1">
        <v>16111149</v>
      </c>
      <c r="B93" s="2">
        <v>1</v>
      </c>
      <c r="C93" s="2">
        <v>1</v>
      </c>
      <c r="D93" s="2">
        <v>54</v>
      </c>
      <c r="E93" s="2">
        <v>4</v>
      </c>
      <c r="F93">
        <v>168</v>
      </c>
      <c r="G93">
        <v>69</v>
      </c>
      <c r="H93">
        <v>0</v>
      </c>
      <c r="I93">
        <v>0</v>
      </c>
      <c r="J93">
        <v>0</v>
      </c>
      <c r="K93">
        <v>0</v>
      </c>
      <c r="L93">
        <v>0</v>
      </c>
      <c r="M93">
        <v>0</v>
      </c>
      <c r="N93">
        <v>0</v>
      </c>
      <c r="O93">
        <v>0</v>
      </c>
      <c r="P93">
        <v>2</v>
      </c>
    </row>
    <row r="94" spans="1:16" x14ac:dyDescent="0.25">
      <c r="A94" s="1">
        <v>20389015</v>
      </c>
      <c r="B94" s="2">
        <v>1</v>
      </c>
      <c r="C94" s="2">
        <v>1</v>
      </c>
      <c r="D94" s="2">
        <v>56</v>
      </c>
      <c r="E94" s="2">
        <v>6</v>
      </c>
      <c r="F94">
        <v>175</v>
      </c>
      <c r="G94">
        <v>74</v>
      </c>
      <c r="H94">
        <v>0</v>
      </c>
      <c r="I94">
        <v>0</v>
      </c>
      <c r="J94">
        <v>0</v>
      </c>
      <c r="K94">
        <v>0</v>
      </c>
      <c r="L94">
        <v>0</v>
      </c>
      <c r="M94">
        <v>1</v>
      </c>
      <c r="N94">
        <v>0</v>
      </c>
      <c r="O94">
        <v>1</v>
      </c>
      <c r="P94">
        <v>2</v>
      </c>
    </row>
    <row r="95" spans="1:16" x14ac:dyDescent="0.25">
      <c r="A95" s="1">
        <v>20387371</v>
      </c>
      <c r="B95" s="2">
        <v>1</v>
      </c>
      <c r="C95" s="2">
        <v>1</v>
      </c>
      <c r="D95" s="2">
        <v>64</v>
      </c>
      <c r="E95" s="2">
        <v>2</v>
      </c>
      <c r="F95">
        <v>168</v>
      </c>
      <c r="G95">
        <v>67</v>
      </c>
      <c r="H95">
        <v>0</v>
      </c>
      <c r="I95">
        <v>0</v>
      </c>
      <c r="J95">
        <v>0</v>
      </c>
      <c r="K95">
        <v>0</v>
      </c>
      <c r="L95">
        <v>0</v>
      </c>
      <c r="M95">
        <v>1</v>
      </c>
      <c r="N95">
        <v>0</v>
      </c>
      <c r="O95">
        <v>0</v>
      </c>
      <c r="P95">
        <v>2</v>
      </c>
    </row>
    <row r="96" spans="1:16" x14ac:dyDescent="0.25">
      <c r="A96" s="1">
        <v>19503168</v>
      </c>
      <c r="B96" s="2">
        <v>2</v>
      </c>
      <c r="C96" s="2">
        <v>1</v>
      </c>
      <c r="D96" s="2">
        <v>53</v>
      </c>
      <c r="E96" s="2">
        <v>3</v>
      </c>
      <c r="F96">
        <v>160</v>
      </c>
      <c r="G96">
        <v>58</v>
      </c>
      <c r="H96">
        <v>0</v>
      </c>
      <c r="I96">
        <v>0</v>
      </c>
      <c r="J96">
        <v>0</v>
      </c>
      <c r="K96">
        <v>0</v>
      </c>
      <c r="L96">
        <v>0</v>
      </c>
      <c r="M96">
        <v>1</v>
      </c>
      <c r="N96">
        <v>0</v>
      </c>
      <c r="O96">
        <v>1</v>
      </c>
      <c r="P96">
        <v>2</v>
      </c>
    </row>
    <row r="97" spans="1:16" x14ac:dyDescent="0.25">
      <c r="A97" s="1">
        <v>18583467</v>
      </c>
      <c r="B97" s="2">
        <v>1</v>
      </c>
      <c r="C97" s="2">
        <v>1</v>
      </c>
      <c r="D97" s="2">
        <v>53</v>
      </c>
      <c r="E97" s="2"/>
      <c r="F97">
        <v>160</v>
      </c>
      <c r="G97">
        <v>61</v>
      </c>
      <c r="H97">
        <v>0</v>
      </c>
      <c r="I97">
        <v>0</v>
      </c>
      <c r="J97">
        <v>0</v>
      </c>
      <c r="K97">
        <v>0</v>
      </c>
      <c r="L97">
        <v>0</v>
      </c>
      <c r="M97">
        <v>0</v>
      </c>
      <c r="N97">
        <v>0</v>
      </c>
      <c r="O97">
        <v>0</v>
      </c>
      <c r="P97">
        <v>2</v>
      </c>
    </row>
    <row r="98" spans="1:16" x14ac:dyDescent="0.25">
      <c r="A98" s="1">
        <v>19324158</v>
      </c>
      <c r="B98" s="2">
        <v>1</v>
      </c>
      <c r="C98" s="2">
        <v>1</v>
      </c>
      <c r="D98" s="2">
        <v>72</v>
      </c>
      <c r="E98" s="2">
        <v>4</v>
      </c>
      <c r="F98">
        <v>162</v>
      </c>
      <c r="G98">
        <v>63</v>
      </c>
      <c r="H98">
        <v>1</v>
      </c>
      <c r="I98">
        <v>0</v>
      </c>
      <c r="J98">
        <v>0</v>
      </c>
      <c r="K98">
        <v>0</v>
      </c>
      <c r="L98">
        <v>0</v>
      </c>
      <c r="M98">
        <v>1</v>
      </c>
      <c r="N98">
        <v>0</v>
      </c>
      <c r="O98">
        <v>0</v>
      </c>
      <c r="P98">
        <v>2</v>
      </c>
    </row>
    <row r="99" spans="1:16" x14ac:dyDescent="0.25">
      <c r="A99" s="1">
        <v>5301557</v>
      </c>
      <c r="B99" s="2">
        <v>1</v>
      </c>
      <c r="C99" s="2">
        <v>1</v>
      </c>
      <c r="D99" s="2">
        <v>32</v>
      </c>
      <c r="E99" s="2">
        <v>1</v>
      </c>
      <c r="F99">
        <v>160</v>
      </c>
      <c r="G99">
        <v>59.5</v>
      </c>
      <c r="H99">
        <v>0</v>
      </c>
      <c r="I99">
        <v>0</v>
      </c>
      <c r="J99">
        <v>0</v>
      </c>
      <c r="K99">
        <v>0</v>
      </c>
      <c r="L99">
        <v>0</v>
      </c>
      <c r="M99">
        <v>1</v>
      </c>
      <c r="N99">
        <v>0</v>
      </c>
      <c r="O99">
        <v>0</v>
      </c>
      <c r="P99">
        <v>2</v>
      </c>
    </row>
    <row r="100" spans="1:16" x14ac:dyDescent="0.25">
      <c r="A100" s="1">
        <v>4033084</v>
      </c>
      <c r="B100" s="2">
        <v>2</v>
      </c>
      <c r="C100" s="2">
        <v>1</v>
      </c>
      <c r="D100" s="2">
        <v>36</v>
      </c>
      <c r="E100" s="2">
        <v>14</v>
      </c>
      <c r="F100">
        <v>170</v>
      </c>
      <c r="G100">
        <v>50</v>
      </c>
      <c r="H100">
        <v>0</v>
      </c>
      <c r="I100">
        <v>0</v>
      </c>
      <c r="J100">
        <v>0</v>
      </c>
      <c r="K100">
        <v>0</v>
      </c>
      <c r="L100">
        <v>0</v>
      </c>
      <c r="M100">
        <v>0</v>
      </c>
      <c r="N100">
        <v>0</v>
      </c>
      <c r="O100">
        <v>0</v>
      </c>
      <c r="P100">
        <v>3</v>
      </c>
    </row>
    <row r="101" spans="1:16" x14ac:dyDescent="0.25">
      <c r="A101" s="1">
        <v>19275316</v>
      </c>
      <c r="B101" s="2">
        <v>2</v>
      </c>
      <c r="C101" s="2">
        <v>1</v>
      </c>
      <c r="D101" s="2">
        <v>53</v>
      </c>
      <c r="E101" s="2">
        <v>3</v>
      </c>
      <c r="F101">
        <v>176</v>
      </c>
      <c r="G101">
        <v>71</v>
      </c>
      <c r="H101">
        <v>0</v>
      </c>
      <c r="I101">
        <v>0</v>
      </c>
      <c r="J101">
        <v>0</v>
      </c>
      <c r="K101">
        <v>0</v>
      </c>
      <c r="L101">
        <v>0</v>
      </c>
      <c r="M101">
        <v>0</v>
      </c>
      <c r="N101">
        <v>0</v>
      </c>
      <c r="O101">
        <v>0</v>
      </c>
      <c r="P101">
        <v>2</v>
      </c>
    </row>
    <row r="102" spans="1:16" x14ac:dyDescent="0.25">
      <c r="A102" s="1">
        <v>19321411</v>
      </c>
      <c r="B102" s="2">
        <v>1</v>
      </c>
      <c r="C102" s="2">
        <v>2</v>
      </c>
      <c r="D102" s="2">
        <v>57</v>
      </c>
      <c r="E102" s="2"/>
      <c r="F102">
        <v>161</v>
      </c>
      <c r="G102">
        <v>55</v>
      </c>
      <c r="H102">
        <v>0</v>
      </c>
      <c r="I102">
        <v>0</v>
      </c>
      <c r="J102">
        <v>0</v>
      </c>
      <c r="K102">
        <v>0</v>
      </c>
      <c r="L102">
        <v>0</v>
      </c>
      <c r="M102">
        <v>0</v>
      </c>
      <c r="N102">
        <v>0</v>
      </c>
      <c r="O102">
        <v>0</v>
      </c>
      <c r="P102">
        <v>2</v>
      </c>
    </row>
    <row r="103" spans="1:16" x14ac:dyDescent="0.25">
      <c r="A103" s="1">
        <v>20661321</v>
      </c>
      <c r="B103" s="2">
        <v>2</v>
      </c>
      <c r="C103" s="2">
        <v>1</v>
      </c>
      <c r="D103" s="2">
        <v>63</v>
      </c>
      <c r="E103" s="2">
        <v>4</v>
      </c>
      <c r="F103">
        <v>155</v>
      </c>
      <c r="G103">
        <v>62</v>
      </c>
      <c r="H103">
        <v>0</v>
      </c>
      <c r="I103">
        <v>0</v>
      </c>
      <c r="J103">
        <v>0</v>
      </c>
      <c r="K103">
        <v>0</v>
      </c>
      <c r="L103">
        <v>0</v>
      </c>
      <c r="M103">
        <v>1</v>
      </c>
      <c r="N103">
        <v>0</v>
      </c>
      <c r="O103">
        <v>1</v>
      </c>
      <c r="P103">
        <v>2</v>
      </c>
    </row>
    <row r="104" spans="1:16" x14ac:dyDescent="0.25">
      <c r="A104" s="1">
        <v>1151335</v>
      </c>
      <c r="B104" s="2">
        <v>2</v>
      </c>
      <c r="C104" s="2">
        <v>2</v>
      </c>
      <c r="D104" s="2">
        <v>65</v>
      </c>
      <c r="E104" s="2">
        <v>5</v>
      </c>
      <c r="F104">
        <v>160</v>
      </c>
      <c r="G104">
        <v>60</v>
      </c>
      <c r="H104">
        <v>1</v>
      </c>
      <c r="I104">
        <v>1</v>
      </c>
      <c r="J104">
        <v>0</v>
      </c>
      <c r="K104">
        <v>0</v>
      </c>
      <c r="L104">
        <v>0</v>
      </c>
      <c r="M104">
        <v>0</v>
      </c>
      <c r="N104">
        <v>0</v>
      </c>
      <c r="O104">
        <v>0</v>
      </c>
      <c r="P104">
        <v>3</v>
      </c>
    </row>
    <row r="105" spans="1:16" x14ac:dyDescent="0.25">
      <c r="A105" s="1">
        <v>8767762</v>
      </c>
      <c r="B105" s="2">
        <v>2</v>
      </c>
      <c r="C105" s="2">
        <v>1</v>
      </c>
      <c r="D105" s="2">
        <v>40</v>
      </c>
      <c r="E105" s="2">
        <v>3</v>
      </c>
      <c r="F105">
        <v>168</v>
      </c>
      <c r="G105">
        <v>78</v>
      </c>
      <c r="H105">
        <v>0</v>
      </c>
      <c r="I105">
        <v>0</v>
      </c>
      <c r="J105">
        <v>0</v>
      </c>
      <c r="K105">
        <v>0</v>
      </c>
      <c r="L105">
        <v>0</v>
      </c>
      <c r="M105">
        <v>1</v>
      </c>
      <c r="N105">
        <v>0</v>
      </c>
      <c r="O105">
        <v>1</v>
      </c>
      <c r="P105">
        <v>2</v>
      </c>
    </row>
    <row r="106" spans="1:16" x14ac:dyDescent="0.25">
      <c r="A106" s="1">
        <v>327275</v>
      </c>
      <c r="B106" s="2">
        <v>2</v>
      </c>
      <c r="C106" s="2">
        <v>2</v>
      </c>
      <c r="D106" s="2">
        <v>63</v>
      </c>
      <c r="E106" s="2"/>
      <c r="F106">
        <v>156</v>
      </c>
      <c r="G106">
        <v>53</v>
      </c>
      <c r="H106">
        <v>0</v>
      </c>
      <c r="I106">
        <v>0</v>
      </c>
      <c r="J106">
        <v>0</v>
      </c>
      <c r="K106">
        <v>0</v>
      </c>
      <c r="L106">
        <v>0</v>
      </c>
      <c r="M106">
        <v>0</v>
      </c>
      <c r="N106">
        <v>0</v>
      </c>
      <c r="O106">
        <v>0</v>
      </c>
      <c r="P106">
        <v>2</v>
      </c>
    </row>
    <row r="107" spans="1:16" x14ac:dyDescent="0.25">
      <c r="A107" s="1">
        <v>2235541</v>
      </c>
      <c r="B107" s="2">
        <v>2</v>
      </c>
      <c r="C107" s="2">
        <v>2</v>
      </c>
      <c r="D107" s="2">
        <v>54</v>
      </c>
      <c r="E107" s="2">
        <v>2.5</v>
      </c>
      <c r="F107">
        <v>153</v>
      </c>
      <c r="G107">
        <v>60</v>
      </c>
      <c r="H107">
        <v>0</v>
      </c>
      <c r="I107">
        <v>0</v>
      </c>
      <c r="J107">
        <v>0</v>
      </c>
      <c r="K107">
        <v>0</v>
      </c>
      <c r="L107">
        <v>0</v>
      </c>
      <c r="M107">
        <v>1</v>
      </c>
      <c r="N107">
        <v>0</v>
      </c>
      <c r="O107">
        <v>1</v>
      </c>
      <c r="P107">
        <v>2</v>
      </c>
    </row>
    <row r="108" spans="1:16" x14ac:dyDescent="0.25">
      <c r="A108" s="1">
        <v>20798902</v>
      </c>
      <c r="B108" s="2">
        <v>2</v>
      </c>
      <c r="C108" s="2">
        <v>1</v>
      </c>
      <c r="D108" s="2">
        <v>60</v>
      </c>
      <c r="E108" s="2">
        <v>5</v>
      </c>
      <c r="F108">
        <v>168</v>
      </c>
      <c r="G108">
        <v>80</v>
      </c>
      <c r="H108">
        <v>0</v>
      </c>
      <c r="I108">
        <v>0</v>
      </c>
      <c r="J108">
        <v>0</v>
      </c>
      <c r="K108">
        <v>0</v>
      </c>
      <c r="L108">
        <v>0</v>
      </c>
      <c r="M108">
        <v>0</v>
      </c>
      <c r="N108">
        <v>0</v>
      </c>
      <c r="O108">
        <v>0</v>
      </c>
      <c r="P108">
        <v>2</v>
      </c>
    </row>
    <row r="109" spans="1:16" x14ac:dyDescent="0.25">
      <c r="A109" s="1">
        <v>20893862</v>
      </c>
      <c r="B109" s="2">
        <v>1</v>
      </c>
      <c r="C109" s="2">
        <v>2</v>
      </c>
      <c r="D109" s="2">
        <v>70</v>
      </c>
      <c r="E109" s="2"/>
      <c r="F109">
        <v>150</v>
      </c>
      <c r="G109">
        <v>45</v>
      </c>
      <c r="H109">
        <v>0</v>
      </c>
      <c r="I109">
        <v>0</v>
      </c>
      <c r="J109">
        <v>0</v>
      </c>
      <c r="K109">
        <v>0</v>
      </c>
      <c r="L109">
        <v>0</v>
      </c>
      <c r="M109">
        <v>0</v>
      </c>
      <c r="N109">
        <v>0</v>
      </c>
      <c r="O109">
        <v>0</v>
      </c>
      <c r="P109">
        <v>2</v>
      </c>
    </row>
    <row r="110" spans="1:16" x14ac:dyDescent="0.25">
      <c r="A110" s="1">
        <v>20731750</v>
      </c>
      <c r="B110" s="2">
        <v>1</v>
      </c>
      <c r="C110" s="2">
        <v>1</v>
      </c>
      <c r="D110" s="2">
        <v>52</v>
      </c>
      <c r="E110" s="2">
        <v>4</v>
      </c>
      <c r="F110">
        <v>163</v>
      </c>
      <c r="G110">
        <v>70</v>
      </c>
      <c r="H110">
        <v>0</v>
      </c>
      <c r="I110">
        <v>0</v>
      </c>
      <c r="J110">
        <v>0</v>
      </c>
      <c r="K110">
        <v>0</v>
      </c>
      <c r="L110">
        <v>0</v>
      </c>
      <c r="M110">
        <v>0</v>
      </c>
      <c r="N110">
        <v>0</v>
      </c>
      <c r="O110">
        <v>0</v>
      </c>
      <c r="P110">
        <v>2</v>
      </c>
    </row>
    <row r="111" spans="1:16" x14ac:dyDescent="0.25">
      <c r="A111" s="1">
        <v>20955499</v>
      </c>
      <c r="B111" s="2">
        <v>2</v>
      </c>
      <c r="C111" s="2">
        <v>1</v>
      </c>
      <c r="D111" s="2">
        <v>52</v>
      </c>
      <c r="E111" s="2">
        <v>3.4</v>
      </c>
      <c r="F111">
        <v>168</v>
      </c>
      <c r="G111">
        <v>84</v>
      </c>
      <c r="H111">
        <v>0</v>
      </c>
      <c r="I111">
        <v>0</v>
      </c>
      <c r="J111">
        <v>0</v>
      </c>
      <c r="K111">
        <v>0</v>
      </c>
      <c r="L111">
        <v>0</v>
      </c>
      <c r="M111">
        <v>1</v>
      </c>
      <c r="N111">
        <v>0</v>
      </c>
      <c r="O111">
        <v>0</v>
      </c>
      <c r="P111">
        <v>2</v>
      </c>
    </row>
    <row r="112" spans="1:16" x14ac:dyDescent="0.25">
      <c r="A112" s="1">
        <v>20890406</v>
      </c>
      <c r="B112" s="2">
        <v>1</v>
      </c>
      <c r="C112" s="2">
        <v>2</v>
      </c>
      <c r="D112" s="2">
        <v>58</v>
      </c>
      <c r="E112" s="2">
        <v>5</v>
      </c>
      <c r="F112">
        <v>162</v>
      </c>
      <c r="G112">
        <v>56</v>
      </c>
      <c r="H112">
        <v>0</v>
      </c>
      <c r="I112">
        <v>0</v>
      </c>
      <c r="J112">
        <v>0</v>
      </c>
      <c r="K112">
        <v>0</v>
      </c>
      <c r="L112">
        <v>0</v>
      </c>
      <c r="M112">
        <v>0</v>
      </c>
      <c r="N112">
        <v>0</v>
      </c>
      <c r="O112">
        <v>0</v>
      </c>
      <c r="P112">
        <v>2</v>
      </c>
    </row>
    <row r="113" spans="1:16" x14ac:dyDescent="0.25">
      <c r="A113" s="1">
        <v>7775223</v>
      </c>
      <c r="B113" s="2">
        <v>2</v>
      </c>
      <c r="C113" s="2">
        <v>2</v>
      </c>
      <c r="D113" s="2">
        <v>52</v>
      </c>
      <c r="E113" s="2"/>
      <c r="F113">
        <v>162</v>
      </c>
      <c r="G113">
        <v>50</v>
      </c>
      <c r="H113">
        <v>0</v>
      </c>
      <c r="I113">
        <v>1</v>
      </c>
      <c r="J113">
        <v>0</v>
      </c>
      <c r="K113">
        <v>0</v>
      </c>
      <c r="L113">
        <v>0</v>
      </c>
      <c r="M113">
        <v>0</v>
      </c>
      <c r="N113">
        <v>0</v>
      </c>
      <c r="O113">
        <v>0</v>
      </c>
      <c r="P113">
        <v>2</v>
      </c>
    </row>
    <row r="114" spans="1:16" x14ac:dyDescent="0.25">
      <c r="A114" s="1">
        <v>20529979</v>
      </c>
      <c r="B114" s="2">
        <v>1</v>
      </c>
      <c r="C114" s="2">
        <v>2</v>
      </c>
      <c r="D114" s="2">
        <v>55</v>
      </c>
      <c r="E114" s="2"/>
      <c r="F114">
        <v>155</v>
      </c>
      <c r="G114">
        <v>55</v>
      </c>
      <c r="H114">
        <v>0</v>
      </c>
      <c r="I114">
        <v>0</v>
      </c>
      <c r="J114">
        <v>0</v>
      </c>
      <c r="K114">
        <v>0</v>
      </c>
      <c r="L114">
        <v>0</v>
      </c>
      <c r="M114">
        <v>0</v>
      </c>
      <c r="N114">
        <v>0</v>
      </c>
      <c r="O114">
        <v>0</v>
      </c>
    </row>
    <row r="115" spans="1:16" x14ac:dyDescent="0.25">
      <c r="A115" s="1">
        <v>21030536</v>
      </c>
      <c r="B115" s="2">
        <v>1</v>
      </c>
      <c r="C115" s="2">
        <v>1</v>
      </c>
      <c r="D115" s="2">
        <v>65</v>
      </c>
      <c r="E115" s="2">
        <v>15</v>
      </c>
      <c r="F115">
        <v>164</v>
      </c>
      <c r="G115">
        <v>61</v>
      </c>
      <c r="H115">
        <v>0</v>
      </c>
      <c r="I115">
        <v>0</v>
      </c>
      <c r="J115">
        <v>0</v>
      </c>
      <c r="K115">
        <v>0</v>
      </c>
      <c r="L115">
        <v>0</v>
      </c>
      <c r="M115">
        <v>1</v>
      </c>
      <c r="N115">
        <v>0</v>
      </c>
      <c r="O115">
        <v>1</v>
      </c>
      <c r="P115">
        <v>3</v>
      </c>
    </row>
    <row r="116" spans="1:16" x14ac:dyDescent="0.25">
      <c r="A116" s="1">
        <v>21053888</v>
      </c>
      <c r="B116" s="2">
        <v>2</v>
      </c>
      <c r="C116" s="2">
        <v>1</v>
      </c>
      <c r="D116" s="2">
        <v>36</v>
      </c>
      <c r="E116" s="2">
        <v>8</v>
      </c>
      <c r="F116">
        <v>168</v>
      </c>
      <c r="G116">
        <v>55</v>
      </c>
      <c r="H116">
        <v>0</v>
      </c>
      <c r="I116">
        <v>0</v>
      </c>
      <c r="J116">
        <v>0</v>
      </c>
      <c r="K116">
        <v>0</v>
      </c>
      <c r="L116">
        <v>0</v>
      </c>
      <c r="M116">
        <v>1</v>
      </c>
      <c r="N116">
        <v>0</v>
      </c>
      <c r="O116">
        <v>1</v>
      </c>
      <c r="P116">
        <v>2</v>
      </c>
    </row>
    <row r="117" spans="1:16" x14ac:dyDescent="0.25">
      <c r="A117" s="1">
        <v>17258851</v>
      </c>
      <c r="B117" s="2">
        <v>2</v>
      </c>
      <c r="C117" s="2">
        <v>2</v>
      </c>
      <c r="D117" s="2">
        <v>70</v>
      </c>
      <c r="E117" s="2">
        <v>10</v>
      </c>
      <c r="F117">
        <v>150</v>
      </c>
      <c r="G117">
        <v>50</v>
      </c>
      <c r="H117">
        <v>0</v>
      </c>
      <c r="I117">
        <v>0</v>
      </c>
      <c r="J117">
        <v>0</v>
      </c>
      <c r="K117">
        <v>0</v>
      </c>
      <c r="L117">
        <v>0</v>
      </c>
      <c r="M117">
        <v>0</v>
      </c>
      <c r="N117">
        <v>0</v>
      </c>
      <c r="O117">
        <v>0</v>
      </c>
      <c r="P117">
        <v>3</v>
      </c>
    </row>
    <row r="118" spans="1:16" x14ac:dyDescent="0.25">
      <c r="A118" s="1">
        <v>20886920</v>
      </c>
      <c r="B118" s="2">
        <v>2</v>
      </c>
      <c r="C118" s="2">
        <v>2</v>
      </c>
      <c r="D118" s="2">
        <v>62</v>
      </c>
      <c r="E118" s="2"/>
      <c r="F118">
        <v>155</v>
      </c>
      <c r="G118">
        <v>42.5</v>
      </c>
      <c r="H118">
        <v>0</v>
      </c>
      <c r="I118">
        <v>0</v>
      </c>
      <c r="J118">
        <v>0</v>
      </c>
      <c r="K118">
        <v>0</v>
      </c>
      <c r="L118">
        <v>0</v>
      </c>
      <c r="M118">
        <v>0</v>
      </c>
      <c r="N118">
        <v>0</v>
      </c>
      <c r="O118">
        <v>1</v>
      </c>
      <c r="P118">
        <v>2</v>
      </c>
    </row>
    <row r="119" spans="1:16" x14ac:dyDescent="0.25">
      <c r="A119" s="1">
        <v>21080375</v>
      </c>
      <c r="B119" s="2">
        <v>2</v>
      </c>
      <c r="C119" s="2">
        <v>2</v>
      </c>
      <c r="D119" s="2">
        <v>53</v>
      </c>
      <c r="E119" s="2"/>
      <c r="F119">
        <v>150</v>
      </c>
      <c r="G119">
        <v>52.5</v>
      </c>
      <c r="H119">
        <v>0</v>
      </c>
      <c r="I119">
        <v>0</v>
      </c>
      <c r="J119">
        <v>0</v>
      </c>
      <c r="K119">
        <v>0</v>
      </c>
      <c r="L119">
        <v>0</v>
      </c>
      <c r="M119">
        <v>0</v>
      </c>
      <c r="N119">
        <v>0</v>
      </c>
      <c r="O119">
        <v>0</v>
      </c>
      <c r="P119">
        <v>2</v>
      </c>
    </row>
    <row r="120" spans="1:16" x14ac:dyDescent="0.25">
      <c r="A120" s="1">
        <v>19715681</v>
      </c>
      <c r="B120" s="2">
        <v>1</v>
      </c>
      <c r="C120" s="2">
        <v>1</v>
      </c>
      <c r="D120" s="2">
        <v>52</v>
      </c>
      <c r="E120" s="2"/>
      <c r="F120">
        <v>180</v>
      </c>
      <c r="G120">
        <v>85</v>
      </c>
      <c r="H120">
        <v>0</v>
      </c>
      <c r="I120">
        <v>1</v>
      </c>
      <c r="J120">
        <v>0</v>
      </c>
      <c r="K120">
        <v>0</v>
      </c>
      <c r="L120">
        <v>0</v>
      </c>
      <c r="M120">
        <v>1</v>
      </c>
      <c r="N120">
        <v>0</v>
      </c>
      <c r="O120">
        <v>1</v>
      </c>
      <c r="P120">
        <v>2</v>
      </c>
    </row>
    <row r="121" spans="1:16" x14ac:dyDescent="0.25">
      <c r="A121" s="1">
        <v>19744042</v>
      </c>
      <c r="B121" s="2">
        <v>2</v>
      </c>
      <c r="C121" s="2">
        <v>1</v>
      </c>
      <c r="D121" s="2">
        <v>50</v>
      </c>
      <c r="E121" s="2"/>
      <c r="F121">
        <v>169</v>
      </c>
      <c r="G121">
        <v>65</v>
      </c>
      <c r="H121">
        <v>0</v>
      </c>
      <c r="I121">
        <v>0</v>
      </c>
      <c r="J121">
        <v>0</v>
      </c>
      <c r="K121">
        <v>0</v>
      </c>
      <c r="L121">
        <v>0</v>
      </c>
      <c r="M121">
        <v>0</v>
      </c>
      <c r="N121">
        <v>0</v>
      </c>
      <c r="O121">
        <v>1</v>
      </c>
      <c r="P121">
        <v>3</v>
      </c>
    </row>
    <row r="122" spans="1:16" x14ac:dyDescent="0.25">
      <c r="A122" s="1">
        <v>18337941</v>
      </c>
      <c r="B122" s="2">
        <v>1</v>
      </c>
      <c r="C122" s="2">
        <v>2</v>
      </c>
      <c r="D122" s="2">
        <v>52</v>
      </c>
      <c r="E122" s="2">
        <v>3</v>
      </c>
      <c r="F122">
        <v>155</v>
      </c>
      <c r="G122">
        <v>48</v>
      </c>
      <c r="H122">
        <v>0</v>
      </c>
      <c r="I122">
        <v>0</v>
      </c>
      <c r="J122">
        <v>0</v>
      </c>
      <c r="K122">
        <v>0</v>
      </c>
      <c r="L122">
        <v>0</v>
      </c>
      <c r="M122">
        <v>1</v>
      </c>
      <c r="N122">
        <v>0</v>
      </c>
      <c r="O122">
        <v>0</v>
      </c>
      <c r="P122">
        <v>2</v>
      </c>
    </row>
    <row r="123" spans="1:16" x14ac:dyDescent="0.25">
      <c r="A123" s="1">
        <v>19287409</v>
      </c>
      <c r="B123" s="2">
        <v>1</v>
      </c>
      <c r="C123" s="2">
        <v>1</v>
      </c>
      <c r="D123" s="2">
        <v>61</v>
      </c>
      <c r="E123" s="2"/>
      <c r="F123">
        <v>160</v>
      </c>
      <c r="G123">
        <v>65</v>
      </c>
      <c r="H123">
        <v>1</v>
      </c>
      <c r="I123">
        <v>0</v>
      </c>
      <c r="J123">
        <v>0</v>
      </c>
      <c r="K123">
        <v>0</v>
      </c>
      <c r="L123">
        <v>0</v>
      </c>
      <c r="M123">
        <v>1</v>
      </c>
      <c r="N123">
        <v>0</v>
      </c>
      <c r="O123">
        <v>0</v>
      </c>
      <c r="P123">
        <v>2</v>
      </c>
    </row>
    <row r="124" spans="1:16" x14ac:dyDescent="0.25">
      <c r="A124" s="1">
        <v>617870</v>
      </c>
      <c r="B124" s="2">
        <v>1</v>
      </c>
      <c r="C124" s="2">
        <v>1</v>
      </c>
      <c r="D124" s="2">
        <v>74</v>
      </c>
      <c r="E124" s="2"/>
      <c r="F124">
        <v>160</v>
      </c>
      <c r="G124">
        <v>52</v>
      </c>
      <c r="H124">
        <v>0</v>
      </c>
      <c r="I124">
        <v>0</v>
      </c>
      <c r="J124">
        <v>0</v>
      </c>
      <c r="K124">
        <v>0</v>
      </c>
      <c r="L124">
        <v>0</v>
      </c>
      <c r="M124">
        <v>0</v>
      </c>
      <c r="N124">
        <v>0</v>
      </c>
      <c r="O124">
        <v>0</v>
      </c>
      <c r="P124">
        <v>2</v>
      </c>
    </row>
    <row r="125" spans="1:16" x14ac:dyDescent="0.25">
      <c r="A125" s="1">
        <v>20975423</v>
      </c>
      <c r="B125" s="2">
        <v>1</v>
      </c>
      <c r="C125" s="2">
        <v>1</v>
      </c>
      <c r="D125" s="2">
        <v>49</v>
      </c>
      <c r="E125" s="2"/>
      <c r="F125">
        <v>167</v>
      </c>
      <c r="G125">
        <v>55</v>
      </c>
      <c r="H125">
        <v>0</v>
      </c>
      <c r="I125">
        <v>0</v>
      </c>
      <c r="J125">
        <v>0</v>
      </c>
      <c r="K125">
        <v>0</v>
      </c>
      <c r="L125">
        <v>0</v>
      </c>
      <c r="M125">
        <v>0</v>
      </c>
      <c r="N125">
        <v>0</v>
      </c>
      <c r="O125">
        <v>0</v>
      </c>
      <c r="P125">
        <v>2</v>
      </c>
    </row>
    <row r="126" spans="1:16" x14ac:dyDescent="0.25">
      <c r="A126" s="1">
        <v>21127910</v>
      </c>
      <c r="B126" s="2">
        <v>1</v>
      </c>
      <c r="C126" s="2">
        <v>1</v>
      </c>
      <c r="D126" s="2">
        <v>53</v>
      </c>
      <c r="E126" s="2">
        <v>3.5</v>
      </c>
      <c r="F126">
        <v>165</v>
      </c>
      <c r="G126">
        <v>65</v>
      </c>
      <c r="H126">
        <v>0</v>
      </c>
      <c r="I126">
        <v>0</v>
      </c>
      <c r="J126">
        <v>0</v>
      </c>
      <c r="K126">
        <v>0</v>
      </c>
      <c r="L126">
        <v>0</v>
      </c>
      <c r="M126">
        <v>1</v>
      </c>
      <c r="N126">
        <v>0</v>
      </c>
      <c r="O126">
        <v>1</v>
      </c>
      <c r="P126">
        <v>2</v>
      </c>
    </row>
    <row r="127" spans="1:16" x14ac:dyDescent="0.25">
      <c r="A127" s="1">
        <v>17806752</v>
      </c>
      <c r="B127" s="2">
        <v>1</v>
      </c>
      <c r="C127" s="2">
        <v>1</v>
      </c>
      <c r="D127" s="2">
        <v>54</v>
      </c>
      <c r="E127" s="2">
        <v>7</v>
      </c>
      <c r="F127">
        <v>165</v>
      </c>
      <c r="G127">
        <v>68</v>
      </c>
      <c r="H127">
        <v>0</v>
      </c>
      <c r="I127">
        <v>0</v>
      </c>
      <c r="J127">
        <v>0</v>
      </c>
      <c r="K127">
        <v>0</v>
      </c>
      <c r="L127">
        <v>0</v>
      </c>
      <c r="M127">
        <v>0</v>
      </c>
      <c r="N127">
        <v>0</v>
      </c>
      <c r="O127">
        <v>0</v>
      </c>
      <c r="P127">
        <v>3</v>
      </c>
    </row>
    <row r="128" spans="1:16" x14ac:dyDescent="0.25">
      <c r="A128" s="1">
        <v>21329810</v>
      </c>
      <c r="B128" s="2">
        <v>1</v>
      </c>
      <c r="C128" s="2">
        <v>1</v>
      </c>
      <c r="D128" s="2">
        <v>52</v>
      </c>
      <c r="E128" s="2">
        <v>10</v>
      </c>
      <c r="F128">
        <v>170</v>
      </c>
      <c r="G128">
        <v>67</v>
      </c>
      <c r="H128">
        <v>0</v>
      </c>
      <c r="I128">
        <v>0</v>
      </c>
      <c r="J128">
        <v>0</v>
      </c>
      <c r="K128">
        <v>0</v>
      </c>
      <c r="L128">
        <v>0</v>
      </c>
      <c r="M128">
        <v>1</v>
      </c>
      <c r="N128">
        <v>0</v>
      </c>
      <c r="O128">
        <v>1</v>
      </c>
      <c r="P128">
        <v>2</v>
      </c>
    </row>
    <row r="129" spans="1:16" x14ac:dyDescent="0.25">
      <c r="A129" s="1">
        <v>5104585</v>
      </c>
      <c r="B129" s="2">
        <v>1</v>
      </c>
      <c r="C129" s="2">
        <v>1</v>
      </c>
      <c r="D129" s="2">
        <v>55</v>
      </c>
      <c r="E129" s="2">
        <v>5</v>
      </c>
      <c r="F129">
        <v>163</v>
      </c>
      <c r="G129">
        <v>66</v>
      </c>
      <c r="H129">
        <v>1</v>
      </c>
      <c r="I129">
        <v>0</v>
      </c>
      <c r="J129">
        <v>0</v>
      </c>
      <c r="K129">
        <v>0</v>
      </c>
      <c r="L129">
        <v>0</v>
      </c>
      <c r="M129">
        <v>0</v>
      </c>
      <c r="N129">
        <v>0</v>
      </c>
      <c r="O129">
        <v>0</v>
      </c>
      <c r="P129">
        <v>2</v>
      </c>
    </row>
    <row r="130" spans="1:16" x14ac:dyDescent="0.25">
      <c r="A130" s="1">
        <v>15433415</v>
      </c>
      <c r="B130" s="2">
        <v>1</v>
      </c>
      <c r="C130" s="2">
        <v>1</v>
      </c>
      <c r="D130" s="2">
        <v>63</v>
      </c>
      <c r="E130" s="2">
        <v>7</v>
      </c>
      <c r="F130">
        <v>162</v>
      </c>
      <c r="G130">
        <v>58</v>
      </c>
      <c r="H130">
        <v>0</v>
      </c>
      <c r="I130">
        <v>0</v>
      </c>
      <c r="J130">
        <v>0</v>
      </c>
      <c r="K130">
        <v>0</v>
      </c>
      <c r="L130">
        <v>0</v>
      </c>
      <c r="M130">
        <v>1</v>
      </c>
      <c r="N130">
        <v>0</v>
      </c>
      <c r="O130">
        <v>1</v>
      </c>
      <c r="P130">
        <v>2</v>
      </c>
    </row>
    <row r="131" spans="1:16" x14ac:dyDescent="0.25">
      <c r="A131" s="1">
        <v>21453376</v>
      </c>
      <c r="B131" s="2">
        <v>1</v>
      </c>
      <c r="C131" s="2">
        <v>1</v>
      </c>
      <c r="D131" s="2">
        <v>62</v>
      </c>
      <c r="E131" s="2">
        <v>4</v>
      </c>
      <c r="F131">
        <v>166</v>
      </c>
      <c r="G131">
        <v>65</v>
      </c>
      <c r="H131">
        <v>0</v>
      </c>
      <c r="I131">
        <v>0</v>
      </c>
      <c r="J131">
        <v>0</v>
      </c>
      <c r="K131">
        <v>0</v>
      </c>
      <c r="L131">
        <v>0</v>
      </c>
      <c r="M131">
        <v>1</v>
      </c>
      <c r="N131">
        <v>0</v>
      </c>
      <c r="O131">
        <v>1</v>
      </c>
      <c r="P131">
        <v>2</v>
      </c>
    </row>
    <row r="132" spans="1:16" x14ac:dyDescent="0.25">
      <c r="A132" s="1">
        <v>21554189</v>
      </c>
      <c r="B132" s="2">
        <v>1</v>
      </c>
      <c r="C132" s="2">
        <v>2</v>
      </c>
      <c r="D132" s="2">
        <v>24</v>
      </c>
      <c r="E132" s="2">
        <v>15</v>
      </c>
      <c r="F132">
        <v>164</v>
      </c>
      <c r="G132">
        <v>76</v>
      </c>
      <c r="H132">
        <v>0</v>
      </c>
      <c r="I132">
        <v>0</v>
      </c>
      <c r="J132">
        <v>0</v>
      </c>
      <c r="K132">
        <v>0</v>
      </c>
      <c r="L132">
        <v>0</v>
      </c>
      <c r="M132">
        <v>0</v>
      </c>
      <c r="N132">
        <v>0</v>
      </c>
      <c r="O132">
        <v>0</v>
      </c>
      <c r="P132">
        <v>2</v>
      </c>
    </row>
    <row r="133" spans="1:16" x14ac:dyDescent="0.25">
      <c r="A133" s="1">
        <v>5407472</v>
      </c>
      <c r="B133" s="2">
        <v>1</v>
      </c>
      <c r="C133" s="2">
        <v>1</v>
      </c>
      <c r="D133" s="2">
        <v>55</v>
      </c>
      <c r="E133" s="2">
        <v>12</v>
      </c>
      <c r="F133">
        <v>170</v>
      </c>
      <c r="G133">
        <v>69.5</v>
      </c>
      <c r="H133">
        <v>0</v>
      </c>
      <c r="I133">
        <v>0</v>
      </c>
      <c r="J133">
        <v>0</v>
      </c>
      <c r="K133">
        <v>0</v>
      </c>
      <c r="L133">
        <v>0</v>
      </c>
      <c r="M133">
        <v>1</v>
      </c>
      <c r="N133">
        <v>0</v>
      </c>
      <c r="O133">
        <v>0</v>
      </c>
      <c r="P133">
        <v>2</v>
      </c>
    </row>
    <row r="134" spans="1:16" x14ac:dyDescent="0.25">
      <c r="A134" s="1">
        <v>3149227</v>
      </c>
      <c r="B134" s="2">
        <v>1</v>
      </c>
      <c r="C134" s="2">
        <v>1</v>
      </c>
      <c r="D134" s="2">
        <v>49</v>
      </c>
      <c r="E134" s="2"/>
      <c r="F134">
        <v>160</v>
      </c>
      <c r="G134">
        <v>58</v>
      </c>
      <c r="H134">
        <v>0</v>
      </c>
      <c r="I134">
        <v>0</v>
      </c>
      <c r="J134">
        <v>0</v>
      </c>
      <c r="K134">
        <v>0</v>
      </c>
      <c r="L134">
        <v>0</v>
      </c>
      <c r="M134">
        <v>0</v>
      </c>
      <c r="N134">
        <v>0</v>
      </c>
      <c r="O134">
        <v>1</v>
      </c>
      <c r="P134">
        <v>2</v>
      </c>
    </row>
    <row r="135" spans="1:16" x14ac:dyDescent="0.25">
      <c r="A135" s="1">
        <v>32103174</v>
      </c>
      <c r="B135" s="2">
        <v>1</v>
      </c>
      <c r="C135" s="2">
        <v>1</v>
      </c>
      <c r="D135" s="2">
        <v>55</v>
      </c>
      <c r="E135" s="2">
        <v>4</v>
      </c>
      <c r="F135">
        <v>165</v>
      </c>
      <c r="G135">
        <v>72</v>
      </c>
      <c r="H135">
        <v>1</v>
      </c>
      <c r="I135">
        <v>0</v>
      </c>
      <c r="J135">
        <v>0</v>
      </c>
      <c r="K135">
        <v>0</v>
      </c>
      <c r="L135">
        <v>0</v>
      </c>
      <c r="M135">
        <v>0</v>
      </c>
      <c r="N135">
        <v>0</v>
      </c>
      <c r="O135">
        <v>1</v>
      </c>
      <c r="P135">
        <v>3</v>
      </c>
    </row>
    <row r="136" spans="1:16" x14ac:dyDescent="0.25">
      <c r="A136" s="1">
        <v>20040283</v>
      </c>
      <c r="B136" s="2">
        <v>2</v>
      </c>
      <c r="C136" s="2">
        <v>1</v>
      </c>
      <c r="D136" s="2">
        <v>55</v>
      </c>
      <c r="E136" s="2">
        <v>10</v>
      </c>
      <c r="F136">
        <v>170</v>
      </c>
      <c r="G136">
        <v>67</v>
      </c>
      <c r="H136">
        <v>0</v>
      </c>
      <c r="I136">
        <v>0</v>
      </c>
      <c r="J136">
        <v>0</v>
      </c>
      <c r="K136">
        <v>0</v>
      </c>
      <c r="L136">
        <v>0</v>
      </c>
      <c r="M136">
        <v>0</v>
      </c>
      <c r="N136">
        <v>0</v>
      </c>
      <c r="O136">
        <v>1</v>
      </c>
      <c r="P136">
        <v>2</v>
      </c>
    </row>
    <row r="137" spans="1:16" x14ac:dyDescent="0.25">
      <c r="A137" s="1">
        <v>32184639</v>
      </c>
      <c r="B137" s="2">
        <v>2</v>
      </c>
      <c r="C137" s="2">
        <v>1</v>
      </c>
      <c r="D137" s="2">
        <v>46</v>
      </c>
      <c r="E137" s="2">
        <v>2</v>
      </c>
      <c r="F137">
        <v>170</v>
      </c>
      <c r="G137">
        <v>73</v>
      </c>
      <c r="H137">
        <v>0</v>
      </c>
      <c r="I137">
        <v>0</v>
      </c>
      <c r="J137">
        <v>0</v>
      </c>
      <c r="K137">
        <v>0</v>
      </c>
      <c r="L137">
        <v>0</v>
      </c>
      <c r="M137">
        <v>1</v>
      </c>
      <c r="N137">
        <v>0</v>
      </c>
      <c r="O137">
        <v>1</v>
      </c>
      <c r="P137">
        <v>2</v>
      </c>
    </row>
    <row r="138" spans="1:16" x14ac:dyDescent="0.25">
      <c r="A138" s="1">
        <v>14973505</v>
      </c>
      <c r="B138" s="2">
        <v>2</v>
      </c>
      <c r="C138" s="2">
        <v>1</v>
      </c>
      <c r="D138" s="2">
        <v>63</v>
      </c>
      <c r="E138" s="2">
        <v>3.6</v>
      </c>
      <c r="F138">
        <v>174</v>
      </c>
      <c r="G138">
        <v>69</v>
      </c>
      <c r="H138">
        <v>0</v>
      </c>
      <c r="I138">
        <v>0</v>
      </c>
      <c r="J138">
        <v>0</v>
      </c>
      <c r="K138">
        <v>0</v>
      </c>
      <c r="L138">
        <v>0</v>
      </c>
      <c r="M138">
        <v>0</v>
      </c>
      <c r="N138">
        <v>0</v>
      </c>
      <c r="O138">
        <v>0</v>
      </c>
      <c r="P138">
        <v>3</v>
      </c>
    </row>
    <row r="139" spans="1:16" x14ac:dyDescent="0.25">
      <c r="A139" s="1">
        <v>32194884</v>
      </c>
      <c r="B139" s="2">
        <v>2</v>
      </c>
      <c r="C139" s="2">
        <v>1</v>
      </c>
      <c r="D139" s="2">
        <v>62</v>
      </c>
      <c r="E139" s="2">
        <v>18</v>
      </c>
      <c r="F139">
        <v>157</v>
      </c>
      <c r="G139">
        <v>47.5</v>
      </c>
      <c r="H139">
        <v>0</v>
      </c>
      <c r="I139">
        <v>0</v>
      </c>
      <c r="J139">
        <v>0</v>
      </c>
      <c r="K139">
        <v>0</v>
      </c>
      <c r="L139">
        <v>0</v>
      </c>
      <c r="M139">
        <v>0</v>
      </c>
      <c r="N139">
        <v>0</v>
      </c>
      <c r="O139">
        <v>1</v>
      </c>
      <c r="P139">
        <v>2</v>
      </c>
    </row>
    <row r="140" spans="1:16" x14ac:dyDescent="0.25">
      <c r="A140" s="1">
        <v>32192725</v>
      </c>
      <c r="B140" s="2">
        <v>1</v>
      </c>
      <c r="C140" s="2">
        <v>2</v>
      </c>
      <c r="D140" s="2">
        <v>54</v>
      </c>
      <c r="E140" s="2"/>
      <c r="F140">
        <v>160</v>
      </c>
      <c r="G140">
        <v>56.5</v>
      </c>
      <c r="H140">
        <v>0</v>
      </c>
      <c r="I140">
        <v>0</v>
      </c>
      <c r="J140">
        <v>0</v>
      </c>
      <c r="K140">
        <v>0</v>
      </c>
      <c r="L140">
        <v>0</v>
      </c>
      <c r="M140">
        <v>0</v>
      </c>
      <c r="N140">
        <v>0</v>
      </c>
      <c r="O140">
        <v>0</v>
      </c>
      <c r="P140">
        <v>2</v>
      </c>
    </row>
    <row r="141" spans="1:16" x14ac:dyDescent="0.25">
      <c r="A141" s="1">
        <v>32167527</v>
      </c>
      <c r="B141" s="2">
        <v>2</v>
      </c>
      <c r="C141" s="2">
        <v>1</v>
      </c>
      <c r="D141" s="2">
        <v>56</v>
      </c>
      <c r="E141" s="2">
        <v>2.5</v>
      </c>
      <c r="F141">
        <v>153</v>
      </c>
      <c r="G141">
        <v>65</v>
      </c>
      <c r="H141">
        <v>0</v>
      </c>
      <c r="I141">
        <v>0</v>
      </c>
      <c r="J141">
        <v>0</v>
      </c>
      <c r="K141">
        <v>0</v>
      </c>
      <c r="L141">
        <v>0</v>
      </c>
      <c r="M141">
        <v>0</v>
      </c>
      <c r="N141">
        <v>0</v>
      </c>
      <c r="O141">
        <v>1</v>
      </c>
      <c r="P141">
        <v>2</v>
      </c>
    </row>
    <row r="142" spans="1:16" x14ac:dyDescent="0.25">
      <c r="A142" s="1">
        <v>20609405</v>
      </c>
      <c r="B142" s="2">
        <v>1</v>
      </c>
      <c r="C142" s="2">
        <v>1</v>
      </c>
      <c r="D142" s="2">
        <v>59</v>
      </c>
      <c r="E142" s="2">
        <v>4</v>
      </c>
      <c r="F142">
        <v>172</v>
      </c>
      <c r="G142">
        <v>75</v>
      </c>
      <c r="H142">
        <v>1</v>
      </c>
      <c r="I142">
        <v>1</v>
      </c>
      <c r="J142">
        <v>0</v>
      </c>
      <c r="K142">
        <v>0</v>
      </c>
      <c r="L142">
        <v>0</v>
      </c>
      <c r="M142">
        <v>1</v>
      </c>
      <c r="N142">
        <v>0</v>
      </c>
      <c r="O142">
        <v>0</v>
      </c>
      <c r="P142">
        <v>2</v>
      </c>
    </row>
    <row r="143" spans="1:16" x14ac:dyDescent="0.25">
      <c r="A143" s="1">
        <v>32207346</v>
      </c>
      <c r="B143" s="2">
        <v>1</v>
      </c>
      <c r="C143" s="2">
        <v>1</v>
      </c>
      <c r="D143" s="2">
        <v>47</v>
      </c>
      <c r="E143" s="2">
        <v>5</v>
      </c>
      <c r="F143">
        <v>173</v>
      </c>
      <c r="G143">
        <v>63</v>
      </c>
      <c r="H143">
        <v>0</v>
      </c>
      <c r="I143">
        <v>0</v>
      </c>
      <c r="J143">
        <v>0</v>
      </c>
      <c r="K143">
        <v>0</v>
      </c>
      <c r="L143">
        <v>0</v>
      </c>
      <c r="M143">
        <v>1</v>
      </c>
      <c r="N143">
        <v>0</v>
      </c>
      <c r="O143">
        <v>1</v>
      </c>
      <c r="P143">
        <v>2</v>
      </c>
    </row>
    <row r="144" spans="1:16" x14ac:dyDescent="0.25">
      <c r="A144" s="1">
        <v>32193898</v>
      </c>
      <c r="B144" s="2">
        <v>2</v>
      </c>
      <c r="C144" s="2">
        <v>1</v>
      </c>
      <c r="D144" s="2">
        <v>75</v>
      </c>
      <c r="E144" s="2"/>
      <c r="F144">
        <v>155</v>
      </c>
      <c r="G144">
        <v>55</v>
      </c>
      <c r="H144">
        <v>0</v>
      </c>
      <c r="I144">
        <v>0</v>
      </c>
      <c r="J144">
        <v>0</v>
      </c>
      <c r="K144">
        <v>0</v>
      </c>
      <c r="L144">
        <v>0</v>
      </c>
      <c r="M144">
        <v>0</v>
      </c>
      <c r="N144">
        <v>0</v>
      </c>
      <c r="O144">
        <v>1</v>
      </c>
      <c r="P144">
        <v>3</v>
      </c>
    </row>
    <row r="145" spans="1:16" x14ac:dyDescent="0.25">
      <c r="A145" s="1">
        <v>32224609</v>
      </c>
      <c r="B145" s="2">
        <v>2</v>
      </c>
      <c r="C145" s="2">
        <v>1</v>
      </c>
      <c r="D145" s="2">
        <v>50</v>
      </c>
      <c r="E145" s="2"/>
      <c r="F145">
        <v>160</v>
      </c>
      <c r="G145">
        <v>45</v>
      </c>
      <c r="H145">
        <v>0</v>
      </c>
      <c r="I145">
        <v>0</v>
      </c>
      <c r="J145">
        <v>0</v>
      </c>
      <c r="K145">
        <v>0</v>
      </c>
      <c r="L145">
        <v>0</v>
      </c>
      <c r="M145">
        <v>0</v>
      </c>
      <c r="N145">
        <v>0</v>
      </c>
      <c r="O145">
        <v>0</v>
      </c>
      <c r="P145">
        <v>2</v>
      </c>
    </row>
    <row r="146" spans="1:16" x14ac:dyDescent="0.25">
      <c r="A146" s="1">
        <v>2530407</v>
      </c>
      <c r="B146" s="2">
        <v>1</v>
      </c>
      <c r="C146" s="2">
        <v>1</v>
      </c>
      <c r="D146" s="2">
        <v>68</v>
      </c>
      <c r="E146" s="2"/>
      <c r="F146">
        <v>160</v>
      </c>
      <c r="G146">
        <v>66</v>
      </c>
      <c r="H146">
        <v>1</v>
      </c>
      <c r="I146">
        <v>1</v>
      </c>
      <c r="J146">
        <v>0</v>
      </c>
      <c r="K146">
        <v>0</v>
      </c>
      <c r="L146">
        <v>0</v>
      </c>
      <c r="M146">
        <v>0</v>
      </c>
      <c r="N146">
        <v>0</v>
      </c>
      <c r="O146">
        <v>0</v>
      </c>
      <c r="P146">
        <v>3</v>
      </c>
    </row>
    <row r="147" spans="1:16" x14ac:dyDescent="0.25">
      <c r="A147" s="1">
        <v>17854939</v>
      </c>
      <c r="B147" s="2">
        <v>2</v>
      </c>
      <c r="C147" s="2">
        <v>1</v>
      </c>
      <c r="D147" s="2">
        <v>60</v>
      </c>
      <c r="E147" s="2">
        <v>8</v>
      </c>
      <c r="F147">
        <v>155</v>
      </c>
      <c r="G147">
        <v>52</v>
      </c>
      <c r="H147">
        <v>0</v>
      </c>
      <c r="I147">
        <v>0</v>
      </c>
      <c r="J147">
        <v>0</v>
      </c>
      <c r="K147">
        <v>0</v>
      </c>
      <c r="L147">
        <v>0</v>
      </c>
      <c r="M147">
        <v>0</v>
      </c>
      <c r="N147">
        <v>0</v>
      </c>
      <c r="O147">
        <v>0</v>
      </c>
      <c r="P147">
        <v>2</v>
      </c>
    </row>
    <row r="148" spans="1:16" x14ac:dyDescent="0.25">
      <c r="A148" s="1">
        <v>2162883</v>
      </c>
      <c r="B148" s="2">
        <v>1</v>
      </c>
      <c r="C148" s="2">
        <v>2</v>
      </c>
      <c r="D148" s="2">
        <v>51</v>
      </c>
      <c r="E148" s="2"/>
      <c r="F148">
        <v>156</v>
      </c>
      <c r="G148">
        <v>49.5</v>
      </c>
      <c r="H148">
        <v>0</v>
      </c>
      <c r="I148">
        <v>0</v>
      </c>
      <c r="J148">
        <v>0</v>
      </c>
      <c r="K148">
        <v>0</v>
      </c>
      <c r="L148">
        <v>0</v>
      </c>
      <c r="M148">
        <v>0</v>
      </c>
      <c r="N148">
        <v>0</v>
      </c>
      <c r="O148">
        <v>0</v>
      </c>
      <c r="P148">
        <v>2</v>
      </c>
    </row>
    <row r="149" spans="1:16" x14ac:dyDescent="0.25">
      <c r="A149" s="1">
        <v>32261782</v>
      </c>
      <c r="B149" s="2">
        <v>1</v>
      </c>
      <c r="C149" s="2">
        <v>2</v>
      </c>
      <c r="D149" s="2">
        <v>51</v>
      </c>
      <c r="E149" s="2">
        <v>15</v>
      </c>
      <c r="F149">
        <v>157</v>
      </c>
      <c r="G149">
        <v>55</v>
      </c>
      <c r="H149">
        <v>0</v>
      </c>
      <c r="I149">
        <v>0</v>
      </c>
      <c r="J149">
        <v>0</v>
      </c>
      <c r="K149">
        <v>0</v>
      </c>
      <c r="L149">
        <v>0</v>
      </c>
      <c r="M149">
        <v>0</v>
      </c>
      <c r="N149">
        <v>0</v>
      </c>
      <c r="O149">
        <v>0</v>
      </c>
      <c r="P149">
        <v>2</v>
      </c>
    </row>
    <row r="150" spans="1:16" x14ac:dyDescent="0.25">
      <c r="A150" s="1">
        <v>19275316</v>
      </c>
      <c r="B150" s="2">
        <v>2</v>
      </c>
      <c r="C150" s="2">
        <v>1</v>
      </c>
      <c r="D150" s="2">
        <v>53</v>
      </c>
      <c r="E150" s="2">
        <v>3</v>
      </c>
      <c r="F150">
        <v>176</v>
      </c>
      <c r="G150">
        <v>71</v>
      </c>
      <c r="H150">
        <v>0</v>
      </c>
      <c r="I150">
        <v>0</v>
      </c>
      <c r="J150">
        <v>0</v>
      </c>
      <c r="K150">
        <v>0</v>
      </c>
      <c r="L150">
        <v>0</v>
      </c>
      <c r="M150">
        <v>0</v>
      </c>
      <c r="N150">
        <v>0</v>
      </c>
      <c r="O150">
        <v>0</v>
      </c>
      <c r="P150">
        <v>3</v>
      </c>
    </row>
    <row r="151" spans="1:16" x14ac:dyDescent="0.25">
      <c r="A151" s="1">
        <v>32433345</v>
      </c>
      <c r="B151" s="2">
        <v>1</v>
      </c>
      <c r="C151" s="2">
        <v>1</v>
      </c>
      <c r="D151" s="2">
        <v>55</v>
      </c>
      <c r="E151" s="2">
        <v>7</v>
      </c>
      <c r="F151">
        <v>165</v>
      </c>
      <c r="G151">
        <v>80</v>
      </c>
      <c r="H151">
        <v>1</v>
      </c>
      <c r="I151">
        <v>0</v>
      </c>
      <c r="J151">
        <v>0</v>
      </c>
      <c r="K151">
        <v>0</v>
      </c>
      <c r="L151">
        <v>0</v>
      </c>
      <c r="M151">
        <v>1</v>
      </c>
      <c r="N151">
        <v>0</v>
      </c>
      <c r="O151">
        <v>0</v>
      </c>
      <c r="P151">
        <v>2</v>
      </c>
    </row>
    <row r="152" spans="1:16" x14ac:dyDescent="0.25">
      <c r="A152" s="1">
        <v>32412572</v>
      </c>
      <c r="B152" s="2">
        <v>2</v>
      </c>
      <c r="C152" s="2">
        <v>1</v>
      </c>
      <c r="D152" s="2">
        <v>66</v>
      </c>
      <c r="E152" s="2">
        <v>6</v>
      </c>
      <c r="F152">
        <v>165</v>
      </c>
      <c r="G152">
        <v>57</v>
      </c>
      <c r="H152">
        <v>0</v>
      </c>
      <c r="I152">
        <v>0</v>
      </c>
      <c r="J152">
        <v>0</v>
      </c>
      <c r="K152">
        <v>0</v>
      </c>
      <c r="L152">
        <v>0</v>
      </c>
      <c r="M152">
        <v>1</v>
      </c>
      <c r="N152">
        <v>0</v>
      </c>
      <c r="O152">
        <v>1</v>
      </c>
      <c r="P152">
        <v>2</v>
      </c>
    </row>
    <row r="153" spans="1:16" x14ac:dyDescent="0.25">
      <c r="A153" s="1">
        <v>10447498</v>
      </c>
      <c r="B153" s="2">
        <v>1</v>
      </c>
      <c r="C153" s="2">
        <v>1</v>
      </c>
      <c r="D153" s="2">
        <v>61</v>
      </c>
      <c r="E153" s="2">
        <v>10</v>
      </c>
      <c r="F153">
        <v>172</v>
      </c>
      <c r="G153">
        <v>56</v>
      </c>
      <c r="H153">
        <v>0</v>
      </c>
      <c r="I153">
        <v>0</v>
      </c>
      <c r="J153">
        <v>0</v>
      </c>
      <c r="K153">
        <v>0</v>
      </c>
      <c r="L153">
        <v>0</v>
      </c>
      <c r="M153">
        <v>0</v>
      </c>
      <c r="N153">
        <v>0</v>
      </c>
      <c r="O153">
        <v>0</v>
      </c>
      <c r="P153">
        <v>2</v>
      </c>
    </row>
    <row r="154" spans="1:16" x14ac:dyDescent="0.25">
      <c r="A154" s="1">
        <v>9181778</v>
      </c>
      <c r="B154" s="2">
        <v>2</v>
      </c>
      <c r="C154" s="2">
        <v>1</v>
      </c>
      <c r="D154" s="2">
        <v>60</v>
      </c>
      <c r="E154" s="2">
        <v>5.5</v>
      </c>
      <c r="F154">
        <v>170</v>
      </c>
      <c r="G154">
        <v>50</v>
      </c>
      <c r="H154">
        <v>0</v>
      </c>
      <c r="I154">
        <v>0</v>
      </c>
      <c r="J154">
        <v>0</v>
      </c>
      <c r="K154">
        <v>0</v>
      </c>
      <c r="L154">
        <v>0</v>
      </c>
      <c r="M154">
        <v>1</v>
      </c>
      <c r="N154">
        <v>0</v>
      </c>
      <c r="O154">
        <v>1</v>
      </c>
      <c r="P154">
        <v>2</v>
      </c>
    </row>
    <row r="155" spans="1:16" x14ac:dyDescent="0.25">
      <c r="A155" s="1">
        <v>18468080</v>
      </c>
      <c r="B155" s="2">
        <v>2</v>
      </c>
      <c r="C155" s="2">
        <v>1</v>
      </c>
      <c r="D155" s="2">
        <v>61</v>
      </c>
      <c r="E155" s="2">
        <v>4</v>
      </c>
      <c r="F155">
        <v>173</v>
      </c>
      <c r="G155">
        <v>64</v>
      </c>
      <c r="H155">
        <v>1</v>
      </c>
      <c r="I155">
        <v>0</v>
      </c>
      <c r="J155">
        <v>0</v>
      </c>
      <c r="K155">
        <v>0</v>
      </c>
      <c r="L155">
        <v>0</v>
      </c>
      <c r="M155">
        <v>0</v>
      </c>
      <c r="N155">
        <v>0</v>
      </c>
      <c r="O155">
        <v>0</v>
      </c>
      <c r="P155">
        <v>2</v>
      </c>
    </row>
    <row r="156" spans="1:16" x14ac:dyDescent="0.25">
      <c r="A156" s="1">
        <v>5909262</v>
      </c>
      <c r="B156" s="2">
        <v>1</v>
      </c>
      <c r="C156" s="2">
        <v>1</v>
      </c>
      <c r="D156" s="2">
        <v>47</v>
      </c>
      <c r="E156" s="2">
        <v>10</v>
      </c>
      <c r="F156">
        <v>175</v>
      </c>
      <c r="G156">
        <v>82</v>
      </c>
      <c r="H156">
        <v>0</v>
      </c>
      <c r="I156">
        <v>0</v>
      </c>
      <c r="J156">
        <v>0</v>
      </c>
      <c r="K156">
        <v>0</v>
      </c>
      <c r="L156">
        <v>0</v>
      </c>
      <c r="M156">
        <v>1</v>
      </c>
      <c r="N156">
        <v>0</v>
      </c>
      <c r="O156">
        <v>1</v>
      </c>
      <c r="P156">
        <v>2</v>
      </c>
    </row>
    <row r="157" spans="1:16" x14ac:dyDescent="0.25">
      <c r="A157" s="1">
        <v>14809260</v>
      </c>
      <c r="B157" s="2">
        <v>1</v>
      </c>
      <c r="C157" s="2">
        <v>1</v>
      </c>
      <c r="D157" s="2">
        <v>73</v>
      </c>
      <c r="E157" s="2">
        <v>7</v>
      </c>
      <c r="F157">
        <v>167</v>
      </c>
      <c r="G157">
        <v>55</v>
      </c>
      <c r="H157">
        <v>1</v>
      </c>
      <c r="I157">
        <v>1</v>
      </c>
      <c r="J157">
        <v>0</v>
      </c>
      <c r="K157">
        <v>0</v>
      </c>
      <c r="L157">
        <v>0</v>
      </c>
      <c r="M157">
        <v>0</v>
      </c>
      <c r="N157">
        <v>0</v>
      </c>
      <c r="O157">
        <v>0</v>
      </c>
      <c r="P157">
        <v>3</v>
      </c>
    </row>
    <row r="158" spans="1:16" x14ac:dyDescent="0.25">
      <c r="A158" s="1">
        <v>15433415</v>
      </c>
      <c r="B158" s="2">
        <v>1</v>
      </c>
      <c r="C158" s="2">
        <v>1</v>
      </c>
      <c r="D158" s="2">
        <v>63</v>
      </c>
      <c r="E158" s="2">
        <v>7</v>
      </c>
      <c r="F158">
        <v>162</v>
      </c>
      <c r="G158">
        <v>58</v>
      </c>
      <c r="H158">
        <v>0</v>
      </c>
      <c r="I158">
        <v>0</v>
      </c>
      <c r="J158">
        <v>0</v>
      </c>
      <c r="K158">
        <v>0</v>
      </c>
      <c r="L158">
        <v>0</v>
      </c>
      <c r="M158">
        <v>1</v>
      </c>
      <c r="N158">
        <v>0</v>
      </c>
      <c r="O158">
        <v>1</v>
      </c>
      <c r="P158">
        <v>2</v>
      </c>
    </row>
    <row r="159" spans="1:16" x14ac:dyDescent="0.25">
      <c r="A159" s="1">
        <v>471105</v>
      </c>
      <c r="B159" s="2">
        <v>2</v>
      </c>
      <c r="C159" s="2">
        <v>1</v>
      </c>
      <c r="D159" s="2">
        <v>45</v>
      </c>
      <c r="E159" s="2">
        <v>1.5</v>
      </c>
      <c r="F159">
        <v>165</v>
      </c>
      <c r="G159">
        <v>65</v>
      </c>
      <c r="H159">
        <v>0</v>
      </c>
      <c r="I159">
        <v>0</v>
      </c>
      <c r="J159">
        <v>0</v>
      </c>
      <c r="K159">
        <v>0</v>
      </c>
      <c r="L159">
        <v>0</v>
      </c>
      <c r="M159">
        <v>1</v>
      </c>
      <c r="N159">
        <v>0</v>
      </c>
      <c r="O159">
        <v>1</v>
      </c>
      <c r="P159">
        <v>2</v>
      </c>
    </row>
    <row r="160" spans="1:16" x14ac:dyDescent="0.25">
      <c r="A160" s="1">
        <v>17167473</v>
      </c>
      <c r="B160" s="2">
        <v>2</v>
      </c>
      <c r="C160" s="2">
        <v>1</v>
      </c>
      <c r="D160" s="2">
        <v>56</v>
      </c>
      <c r="E160" s="2">
        <v>6</v>
      </c>
      <c r="F160">
        <v>158</v>
      </c>
      <c r="G160">
        <v>51</v>
      </c>
      <c r="H160">
        <v>0</v>
      </c>
      <c r="I160">
        <v>0</v>
      </c>
      <c r="J160">
        <v>0</v>
      </c>
      <c r="K160">
        <v>0</v>
      </c>
      <c r="L160">
        <v>0</v>
      </c>
      <c r="M160">
        <v>1</v>
      </c>
      <c r="N160">
        <v>0</v>
      </c>
      <c r="O160">
        <v>1</v>
      </c>
      <c r="P160">
        <v>2</v>
      </c>
    </row>
    <row r="161" spans="1:16" x14ac:dyDescent="0.25">
      <c r="A161" s="1">
        <v>32304096</v>
      </c>
      <c r="B161" s="2">
        <v>1</v>
      </c>
      <c r="C161" s="2">
        <v>1</v>
      </c>
      <c r="D161" s="2">
        <v>44</v>
      </c>
      <c r="E161" s="2">
        <v>6</v>
      </c>
      <c r="F161">
        <v>168</v>
      </c>
      <c r="G161">
        <v>70</v>
      </c>
      <c r="H161">
        <v>0</v>
      </c>
      <c r="I161">
        <v>0</v>
      </c>
      <c r="J161">
        <v>0</v>
      </c>
      <c r="K161">
        <v>0</v>
      </c>
      <c r="L161">
        <v>0</v>
      </c>
      <c r="M161">
        <v>1</v>
      </c>
      <c r="N161">
        <v>0</v>
      </c>
      <c r="O161">
        <v>0</v>
      </c>
      <c r="P161">
        <v>2</v>
      </c>
    </row>
    <row r="162" spans="1:16" x14ac:dyDescent="0.25">
      <c r="A162" s="1">
        <v>8456303</v>
      </c>
      <c r="B162" s="2">
        <v>1</v>
      </c>
      <c r="C162" s="2">
        <v>1</v>
      </c>
      <c r="D162" s="2">
        <v>53</v>
      </c>
      <c r="E162" s="2"/>
      <c r="F162">
        <v>167</v>
      </c>
      <c r="G162">
        <v>58</v>
      </c>
      <c r="H162">
        <v>0</v>
      </c>
      <c r="I162">
        <v>0</v>
      </c>
      <c r="J162">
        <v>0</v>
      </c>
      <c r="K162">
        <v>0</v>
      </c>
      <c r="L162">
        <v>0</v>
      </c>
      <c r="M162">
        <v>0</v>
      </c>
      <c r="N162">
        <v>0</v>
      </c>
      <c r="O162">
        <v>0</v>
      </c>
      <c r="P162">
        <v>2</v>
      </c>
    </row>
    <row r="163" spans="1:16" x14ac:dyDescent="0.25">
      <c r="A163" s="1">
        <v>32644338</v>
      </c>
      <c r="B163" s="2">
        <v>2</v>
      </c>
      <c r="C163" s="2">
        <v>2</v>
      </c>
      <c r="D163" s="2">
        <v>26</v>
      </c>
      <c r="E163" s="2">
        <v>8</v>
      </c>
      <c r="F163">
        <v>170</v>
      </c>
      <c r="G163">
        <v>67</v>
      </c>
      <c r="H163">
        <v>0</v>
      </c>
      <c r="I163">
        <v>0</v>
      </c>
      <c r="J163">
        <v>0</v>
      </c>
      <c r="K163">
        <v>0</v>
      </c>
      <c r="L163">
        <v>0</v>
      </c>
      <c r="M163">
        <v>0</v>
      </c>
      <c r="N163">
        <v>0</v>
      </c>
      <c r="O163">
        <v>0</v>
      </c>
      <c r="P163">
        <v>2</v>
      </c>
    </row>
    <row r="164" spans="1:16" x14ac:dyDescent="0.25">
      <c r="A164" s="1">
        <v>32692232</v>
      </c>
      <c r="B164" s="2">
        <v>1</v>
      </c>
      <c r="C164" s="2">
        <v>2</v>
      </c>
      <c r="D164" s="2">
        <v>55</v>
      </c>
      <c r="E164" s="2">
        <v>4</v>
      </c>
      <c r="F164">
        <v>150</v>
      </c>
      <c r="G164">
        <v>59</v>
      </c>
      <c r="H164">
        <v>0</v>
      </c>
      <c r="I164">
        <v>0</v>
      </c>
      <c r="J164">
        <v>0</v>
      </c>
      <c r="K164">
        <v>0</v>
      </c>
      <c r="L164">
        <v>0</v>
      </c>
      <c r="M164">
        <v>0</v>
      </c>
      <c r="N164">
        <v>0</v>
      </c>
      <c r="O164">
        <v>0</v>
      </c>
      <c r="P164">
        <v>3</v>
      </c>
    </row>
    <row r="165" spans="1:16" x14ac:dyDescent="0.25">
      <c r="A165" s="1">
        <v>32658956</v>
      </c>
      <c r="B165" s="2">
        <v>2</v>
      </c>
      <c r="C165" s="2">
        <v>2</v>
      </c>
      <c r="D165" s="2">
        <v>27</v>
      </c>
      <c r="E165" s="2">
        <v>10</v>
      </c>
      <c r="F165">
        <v>159</v>
      </c>
      <c r="G165">
        <v>61</v>
      </c>
      <c r="H165">
        <v>0</v>
      </c>
      <c r="I165">
        <v>0</v>
      </c>
      <c r="J165">
        <v>0</v>
      </c>
      <c r="K165">
        <v>0</v>
      </c>
      <c r="L165">
        <v>0</v>
      </c>
      <c r="M165">
        <v>0</v>
      </c>
      <c r="N165">
        <v>0</v>
      </c>
      <c r="O165">
        <v>0</v>
      </c>
      <c r="P165">
        <v>2</v>
      </c>
    </row>
    <row r="166" spans="1:16" x14ac:dyDescent="0.25">
      <c r="A166" s="1">
        <v>32711917</v>
      </c>
      <c r="B166" s="2">
        <v>2</v>
      </c>
      <c r="C166" s="2">
        <v>1</v>
      </c>
      <c r="D166" s="2">
        <v>56</v>
      </c>
      <c r="E166" s="2">
        <v>3</v>
      </c>
      <c r="F166">
        <v>162</v>
      </c>
      <c r="G166">
        <v>71</v>
      </c>
      <c r="H166">
        <v>0</v>
      </c>
      <c r="I166">
        <v>0</v>
      </c>
      <c r="J166">
        <v>0</v>
      </c>
      <c r="K166">
        <v>0</v>
      </c>
      <c r="L166">
        <v>0</v>
      </c>
      <c r="M166">
        <v>1</v>
      </c>
      <c r="N166">
        <v>0</v>
      </c>
      <c r="O166">
        <v>1</v>
      </c>
      <c r="P166">
        <v>2</v>
      </c>
    </row>
    <row r="167" spans="1:16" x14ac:dyDescent="0.25">
      <c r="A167" s="1">
        <v>9213437</v>
      </c>
      <c r="B167" s="2">
        <v>1</v>
      </c>
      <c r="C167" s="2">
        <v>1</v>
      </c>
      <c r="D167" s="2">
        <v>68</v>
      </c>
      <c r="E167" s="2">
        <v>6</v>
      </c>
      <c r="F167">
        <v>157</v>
      </c>
      <c r="G167">
        <v>58</v>
      </c>
      <c r="H167">
        <v>1</v>
      </c>
      <c r="I167">
        <v>0</v>
      </c>
      <c r="J167">
        <v>0</v>
      </c>
      <c r="K167">
        <v>0</v>
      </c>
      <c r="L167">
        <v>0</v>
      </c>
      <c r="M167">
        <v>1</v>
      </c>
      <c r="N167">
        <v>0</v>
      </c>
      <c r="O167">
        <v>0</v>
      </c>
      <c r="P167">
        <v>2</v>
      </c>
    </row>
    <row r="168" spans="1:16" x14ac:dyDescent="0.25">
      <c r="A168" s="1">
        <v>2883012</v>
      </c>
      <c r="B168" s="2">
        <v>2</v>
      </c>
      <c r="C168" s="2">
        <v>2</v>
      </c>
      <c r="D168" s="2">
        <v>34</v>
      </c>
      <c r="E168" s="2">
        <v>3.5</v>
      </c>
      <c r="F168">
        <v>160</v>
      </c>
      <c r="G168">
        <v>55</v>
      </c>
      <c r="H168">
        <v>0</v>
      </c>
      <c r="I168">
        <v>0</v>
      </c>
      <c r="J168">
        <v>0</v>
      </c>
      <c r="K168">
        <v>0</v>
      </c>
      <c r="L168">
        <v>0</v>
      </c>
      <c r="M168">
        <v>1</v>
      </c>
      <c r="N168">
        <v>0</v>
      </c>
      <c r="O168">
        <v>0</v>
      </c>
      <c r="P168">
        <v>2</v>
      </c>
    </row>
    <row r="169" spans="1:16" x14ac:dyDescent="0.25">
      <c r="A169" s="1">
        <v>3727195</v>
      </c>
      <c r="B169" s="2">
        <v>2</v>
      </c>
      <c r="C169" s="2">
        <v>1</v>
      </c>
      <c r="D169" s="2">
        <v>46</v>
      </c>
      <c r="E169" s="2">
        <v>3.5</v>
      </c>
      <c r="F169">
        <v>167</v>
      </c>
      <c r="G169">
        <v>59.5</v>
      </c>
      <c r="H169">
        <v>0</v>
      </c>
      <c r="I169">
        <v>0</v>
      </c>
      <c r="J169">
        <v>0</v>
      </c>
      <c r="K169">
        <v>0</v>
      </c>
      <c r="L169">
        <v>0</v>
      </c>
      <c r="M169">
        <v>0</v>
      </c>
      <c r="N169">
        <v>0</v>
      </c>
      <c r="O169">
        <v>0</v>
      </c>
      <c r="P169">
        <v>2</v>
      </c>
    </row>
    <row r="170" spans="1:16" x14ac:dyDescent="0.25">
      <c r="A170" s="1">
        <v>32695389</v>
      </c>
      <c r="B170" s="2">
        <v>1</v>
      </c>
      <c r="C170" s="2">
        <v>1</v>
      </c>
      <c r="D170" s="2">
        <v>54</v>
      </c>
      <c r="E170" s="2">
        <v>4</v>
      </c>
      <c r="F170">
        <v>165</v>
      </c>
      <c r="G170">
        <v>60</v>
      </c>
      <c r="H170">
        <v>0</v>
      </c>
      <c r="I170">
        <v>0</v>
      </c>
      <c r="J170">
        <v>0</v>
      </c>
      <c r="K170">
        <v>0</v>
      </c>
      <c r="L170">
        <v>0</v>
      </c>
      <c r="M170">
        <v>1</v>
      </c>
      <c r="N170">
        <v>0</v>
      </c>
      <c r="O170">
        <v>1</v>
      </c>
      <c r="P170">
        <v>3</v>
      </c>
    </row>
    <row r="171" spans="1:16" x14ac:dyDescent="0.25">
      <c r="A171" s="1">
        <v>32776635</v>
      </c>
      <c r="B171" s="2">
        <v>1</v>
      </c>
      <c r="C171" s="2">
        <v>1</v>
      </c>
      <c r="D171" s="2">
        <v>25</v>
      </c>
      <c r="E171" s="2"/>
      <c r="F171">
        <v>178</v>
      </c>
      <c r="G171">
        <v>79</v>
      </c>
      <c r="H171">
        <v>0</v>
      </c>
      <c r="I171">
        <v>0</v>
      </c>
      <c r="J171">
        <v>0</v>
      </c>
      <c r="K171">
        <v>0</v>
      </c>
      <c r="L171">
        <v>0</v>
      </c>
      <c r="M171">
        <v>0</v>
      </c>
      <c r="N171">
        <v>0</v>
      </c>
      <c r="O171">
        <v>0</v>
      </c>
      <c r="P171">
        <v>2</v>
      </c>
    </row>
    <row r="172" spans="1:16" x14ac:dyDescent="0.25">
      <c r="A172" s="1">
        <v>21625373</v>
      </c>
      <c r="B172" s="2">
        <v>2</v>
      </c>
      <c r="C172" s="2">
        <v>1</v>
      </c>
      <c r="D172" s="2">
        <v>63</v>
      </c>
      <c r="E172" s="2">
        <v>2</v>
      </c>
      <c r="F172">
        <v>165</v>
      </c>
      <c r="G172">
        <v>67</v>
      </c>
      <c r="H172">
        <v>0</v>
      </c>
      <c r="I172">
        <v>0</v>
      </c>
      <c r="J172">
        <v>0</v>
      </c>
      <c r="K172">
        <v>0</v>
      </c>
      <c r="L172">
        <v>0</v>
      </c>
      <c r="M172">
        <v>1</v>
      </c>
      <c r="N172">
        <v>0</v>
      </c>
      <c r="O172">
        <v>1</v>
      </c>
      <c r="P172">
        <v>2</v>
      </c>
    </row>
    <row r="173" spans="1:16" x14ac:dyDescent="0.25">
      <c r="A173" s="1">
        <v>18973618</v>
      </c>
      <c r="B173" s="2">
        <v>2</v>
      </c>
      <c r="C173" s="2">
        <v>1</v>
      </c>
      <c r="D173" s="2">
        <v>71</v>
      </c>
      <c r="E173" s="2">
        <v>7</v>
      </c>
      <c r="F173">
        <v>160</v>
      </c>
      <c r="G173">
        <v>41</v>
      </c>
      <c r="H173">
        <v>1</v>
      </c>
      <c r="I173">
        <v>1</v>
      </c>
      <c r="J173">
        <v>0</v>
      </c>
      <c r="K173">
        <v>0</v>
      </c>
      <c r="L173">
        <v>0</v>
      </c>
      <c r="M173">
        <v>1</v>
      </c>
      <c r="N173">
        <v>0</v>
      </c>
      <c r="O173">
        <v>1</v>
      </c>
      <c r="P173">
        <v>2</v>
      </c>
    </row>
    <row r="174" spans="1:16" x14ac:dyDescent="0.25">
      <c r="A174" s="1">
        <v>32542267</v>
      </c>
      <c r="B174" s="2">
        <v>1</v>
      </c>
      <c r="C174" s="2">
        <v>2</v>
      </c>
      <c r="D174" s="2">
        <v>60</v>
      </c>
      <c r="E174" s="2">
        <v>3</v>
      </c>
      <c r="F174">
        <v>150</v>
      </c>
      <c r="G174">
        <v>61</v>
      </c>
      <c r="H174">
        <v>0</v>
      </c>
      <c r="I174">
        <v>0</v>
      </c>
      <c r="J174">
        <v>0</v>
      </c>
      <c r="K174">
        <v>0</v>
      </c>
      <c r="L174">
        <v>0</v>
      </c>
      <c r="M174">
        <v>1</v>
      </c>
      <c r="N174">
        <v>0</v>
      </c>
      <c r="O174">
        <v>1</v>
      </c>
      <c r="P174">
        <v>2</v>
      </c>
    </row>
    <row r="175" spans="1:16" x14ac:dyDescent="0.25">
      <c r="A175" s="1">
        <v>572416</v>
      </c>
      <c r="B175" s="2">
        <v>2</v>
      </c>
      <c r="C175" s="2">
        <v>1</v>
      </c>
      <c r="D175" s="2">
        <v>70</v>
      </c>
      <c r="E175" s="2"/>
      <c r="F175">
        <v>162</v>
      </c>
      <c r="G175">
        <v>65</v>
      </c>
      <c r="H175">
        <v>0</v>
      </c>
      <c r="I175">
        <v>0</v>
      </c>
      <c r="J175">
        <v>0</v>
      </c>
      <c r="K175">
        <v>0</v>
      </c>
      <c r="L175">
        <v>0</v>
      </c>
      <c r="M175">
        <v>0</v>
      </c>
      <c r="N175">
        <v>0</v>
      </c>
      <c r="O175">
        <v>0</v>
      </c>
      <c r="P175">
        <v>2</v>
      </c>
    </row>
    <row r="176" spans="1:16" x14ac:dyDescent="0.25">
      <c r="A176" s="1">
        <v>32778839</v>
      </c>
      <c r="B176" s="2">
        <v>2</v>
      </c>
      <c r="C176" s="2">
        <v>1</v>
      </c>
      <c r="D176" s="2">
        <v>62</v>
      </c>
      <c r="E176" s="2">
        <v>7</v>
      </c>
      <c r="F176">
        <v>175</v>
      </c>
      <c r="G176">
        <v>59</v>
      </c>
      <c r="H176">
        <v>0</v>
      </c>
      <c r="I176">
        <v>0</v>
      </c>
      <c r="J176">
        <v>0</v>
      </c>
      <c r="K176">
        <v>0</v>
      </c>
      <c r="L176">
        <v>0</v>
      </c>
      <c r="M176">
        <v>0</v>
      </c>
      <c r="N176">
        <v>0</v>
      </c>
      <c r="O176">
        <v>0</v>
      </c>
      <c r="P176">
        <v>2</v>
      </c>
    </row>
    <row r="177" spans="1:16" x14ac:dyDescent="0.25">
      <c r="A177" s="1">
        <v>20155100</v>
      </c>
      <c r="B177" s="2">
        <v>2</v>
      </c>
      <c r="C177" s="2">
        <v>2</v>
      </c>
      <c r="D177" s="2">
        <v>54</v>
      </c>
      <c r="E177" s="2"/>
      <c r="F177">
        <v>156</v>
      </c>
      <c r="G177">
        <v>66</v>
      </c>
      <c r="H177">
        <v>0</v>
      </c>
      <c r="I177">
        <v>0</v>
      </c>
      <c r="J177">
        <v>0</v>
      </c>
      <c r="K177">
        <v>0</v>
      </c>
      <c r="L177">
        <v>0</v>
      </c>
      <c r="M177">
        <v>1</v>
      </c>
      <c r="N177">
        <v>0</v>
      </c>
      <c r="O177">
        <v>0</v>
      </c>
      <c r="P177">
        <v>2</v>
      </c>
    </row>
    <row r="178" spans="1:16" x14ac:dyDescent="0.25">
      <c r="A178" s="1">
        <v>17455538</v>
      </c>
      <c r="B178" s="2">
        <v>2</v>
      </c>
      <c r="C178" s="2">
        <v>1</v>
      </c>
      <c r="D178" s="2">
        <v>64</v>
      </c>
      <c r="E178" s="2">
        <v>5</v>
      </c>
      <c r="F178">
        <v>160</v>
      </c>
      <c r="G178">
        <v>75</v>
      </c>
      <c r="H178">
        <v>0</v>
      </c>
      <c r="I178">
        <v>0</v>
      </c>
      <c r="J178">
        <v>0</v>
      </c>
      <c r="K178">
        <v>0</v>
      </c>
      <c r="L178">
        <v>0</v>
      </c>
      <c r="M178">
        <v>1</v>
      </c>
      <c r="N178">
        <v>0</v>
      </c>
      <c r="O178">
        <v>0</v>
      </c>
      <c r="P178">
        <v>2</v>
      </c>
    </row>
    <row r="179" spans="1:16" x14ac:dyDescent="0.25">
      <c r="A179" s="1">
        <v>20769370</v>
      </c>
      <c r="B179" s="2">
        <v>1</v>
      </c>
      <c r="C179" s="2">
        <v>1</v>
      </c>
      <c r="D179" s="2">
        <v>68</v>
      </c>
      <c r="E179" s="2">
        <v>1</v>
      </c>
      <c r="F179">
        <v>167</v>
      </c>
      <c r="G179">
        <v>62</v>
      </c>
      <c r="H179">
        <v>1</v>
      </c>
      <c r="I179">
        <v>1</v>
      </c>
      <c r="J179">
        <v>0</v>
      </c>
      <c r="K179">
        <v>0</v>
      </c>
      <c r="L179">
        <v>0</v>
      </c>
      <c r="M179">
        <v>1</v>
      </c>
      <c r="N179">
        <v>0</v>
      </c>
      <c r="O179">
        <v>1</v>
      </c>
      <c r="P179">
        <v>3</v>
      </c>
    </row>
    <row r="180" spans="1:16" x14ac:dyDescent="0.25">
      <c r="A180" s="1">
        <v>19873347</v>
      </c>
      <c r="B180" s="2">
        <v>2</v>
      </c>
      <c r="C180" s="2">
        <v>1</v>
      </c>
      <c r="D180" s="2">
        <v>32</v>
      </c>
      <c r="E180" s="2">
        <v>3</v>
      </c>
      <c r="F180">
        <v>168</v>
      </c>
      <c r="G180">
        <v>65</v>
      </c>
      <c r="H180">
        <v>0</v>
      </c>
      <c r="I180">
        <v>0</v>
      </c>
      <c r="J180">
        <v>0</v>
      </c>
      <c r="K180">
        <v>0</v>
      </c>
      <c r="L180">
        <v>0</v>
      </c>
      <c r="M180">
        <v>1</v>
      </c>
      <c r="N180">
        <v>0</v>
      </c>
      <c r="O180">
        <v>0</v>
      </c>
      <c r="P180">
        <v>2</v>
      </c>
    </row>
    <row r="181" spans="1:16" x14ac:dyDescent="0.25">
      <c r="A181" s="1">
        <v>32817664</v>
      </c>
      <c r="B181" s="2">
        <v>2</v>
      </c>
      <c r="C181" s="2">
        <v>1</v>
      </c>
      <c r="D181" s="2">
        <v>59</v>
      </c>
      <c r="E181" s="2">
        <v>4.4000000000000004</v>
      </c>
      <c r="F181">
        <v>160</v>
      </c>
      <c r="G181">
        <v>57</v>
      </c>
      <c r="H181">
        <v>0</v>
      </c>
      <c r="I181">
        <v>0</v>
      </c>
      <c r="J181">
        <v>0</v>
      </c>
      <c r="K181">
        <v>0</v>
      </c>
      <c r="L181">
        <v>0</v>
      </c>
      <c r="M181">
        <v>1</v>
      </c>
      <c r="N181">
        <v>0</v>
      </c>
      <c r="O181">
        <v>1</v>
      </c>
      <c r="P181">
        <v>2</v>
      </c>
    </row>
    <row r="182" spans="1:16" x14ac:dyDescent="0.25">
      <c r="A182" s="1">
        <v>3961172</v>
      </c>
      <c r="B182" s="2">
        <v>2</v>
      </c>
      <c r="C182" s="2">
        <v>1</v>
      </c>
      <c r="D182" s="2">
        <v>73</v>
      </c>
      <c r="E182" s="2">
        <v>1.4</v>
      </c>
      <c r="F182">
        <v>162</v>
      </c>
      <c r="G182">
        <v>55</v>
      </c>
      <c r="H182">
        <v>0</v>
      </c>
      <c r="I182">
        <v>0</v>
      </c>
      <c r="J182">
        <v>1</v>
      </c>
      <c r="K182">
        <v>0</v>
      </c>
      <c r="L182">
        <v>0</v>
      </c>
      <c r="M182">
        <v>1</v>
      </c>
      <c r="N182">
        <v>0</v>
      </c>
      <c r="O182">
        <v>0</v>
      </c>
      <c r="P182">
        <v>2</v>
      </c>
    </row>
    <row r="183" spans="1:16" x14ac:dyDescent="0.25">
      <c r="A183" s="1">
        <v>1439686</v>
      </c>
      <c r="B183" s="2">
        <v>2</v>
      </c>
      <c r="C183" s="2">
        <v>2</v>
      </c>
      <c r="D183" s="2">
        <v>52</v>
      </c>
      <c r="E183" s="2">
        <v>2</v>
      </c>
      <c r="F183">
        <v>150</v>
      </c>
      <c r="G183">
        <v>54</v>
      </c>
      <c r="H183">
        <v>0</v>
      </c>
      <c r="I183">
        <v>0</v>
      </c>
      <c r="J183">
        <v>0</v>
      </c>
      <c r="K183">
        <v>0</v>
      </c>
      <c r="L183">
        <v>0</v>
      </c>
      <c r="M183">
        <v>1</v>
      </c>
      <c r="N183">
        <v>0</v>
      </c>
      <c r="O183">
        <v>1</v>
      </c>
      <c r="P183">
        <v>3</v>
      </c>
    </row>
    <row r="184" spans="1:16" x14ac:dyDescent="0.25">
      <c r="A184" s="1">
        <v>16975680</v>
      </c>
      <c r="B184" s="2">
        <v>2</v>
      </c>
      <c r="C184" s="2">
        <v>1</v>
      </c>
      <c r="D184" s="2">
        <v>63</v>
      </c>
      <c r="E184" s="2">
        <v>8</v>
      </c>
      <c r="F184">
        <v>160</v>
      </c>
      <c r="G184">
        <v>54</v>
      </c>
      <c r="H184">
        <v>0</v>
      </c>
      <c r="I184">
        <v>0</v>
      </c>
      <c r="J184">
        <v>0</v>
      </c>
      <c r="K184">
        <v>0</v>
      </c>
      <c r="L184">
        <v>0</v>
      </c>
      <c r="M184">
        <v>0</v>
      </c>
      <c r="N184">
        <v>0</v>
      </c>
      <c r="O184">
        <v>0</v>
      </c>
      <c r="P184">
        <v>3</v>
      </c>
    </row>
    <row r="185" spans="1:16" x14ac:dyDescent="0.25">
      <c r="A185" s="1">
        <v>3697642</v>
      </c>
      <c r="B185" s="2">
        <v>2</v>
      </c>
      <c r="C185" s="2">
        <v>2</v>
      </c>
      <c r="D185" s="2">
        <v>52</v>
      </c>
      <c r="E185" s="2"/>
      <c r="F185">
        <v>152</v>
      </c>
      <c r="G185">
        <v>61.5</v>
      </c>
      <c r="H185">
        <v>0</v>
      </c>
      <c r="I185">
        <v>0</v>
      </c>
      <c r="J185">
        <v>0</v>
      </c>
      <c r="K185">
        <v>0</v>
      </c>
      <c r="L185">
        <v>0</v>
      </c>
      <c r="M185">
        <v>0</v>
      </c>
      <c r="N185">
        <v>0</v>
      </c>
      <c r="O185">
        <v>0</v>
      </c>
      <c r="P185">
        <v>2</v>
      </c>
    </row>
    <row r="186" spans="1:16" x14ac:dyDescent="0.25">
      <c r="A186" s="1">
        <v>32810678</v>
      </c>
      <c r="B186" s="2">
        <v>2</v>
      </c>
      <c r="C186" s="2">
        <v>2</v>
      </c>
      <c r="D186" s="2">
        <v>75</v>
      </c>
      <c r="E186" s="2"/>
      <c r="F186">
        <v>153</v>
      </c>
      <c r="G186">
        <v>52</v>
      </c>
      <c r="H186">
        <v>1</v>
      </c>
      <c r="I186">
        <v>0</v>
      </c>
      <c r="J186">
        <v>0</v>
      </c>
      <c r="K186">
        <v>0</v>
      </c>
      <c r="L186">
        <v>0</v>
      </c>
      <c r="M186">
        <v>1</v>
      </c>
      <c r="N186">
        <v>0</v>
      </c>
      <c r="O186">
        <v>0</v>
      </c>
      <c r="P186">
        <v>2</v>
      </c>
    </row>
    <row r="187" spans="1:16" x14ac:dyDescent="0.25">
      <c r="A187" s="1">
        <v>32498820</v>
      </c>
      <c r="B187" s="2">
        <v>1</v>
      </c>
      <c r="C187" s="2">
        <v>1</v>
      </c>
      <c r="D187" s="2">
        <v>41</v>
      </c>
      <c r="E187" s="2"/>
      <c r="F187">
        <v>164</v>
      </c>
      <c r="G187">
        <v>50</v>
      </c>
      <c r="H187">
        <v>0</v>
      </c>
      <c r="I187">
        <v>0</v>
      </c>
      <c r="J187">
        <v>0</v>
      </c>
      <c r="K187">
        <v>0</v>
      </c>
      <c r="L187">
        <v>0</v>
      </c>
      <c r="M187">
        <v>1</v>
      </c>
      <c r="N187">
        <v>0</v>
      </c>
      <c r="O187">
        <v>0</v>
      </c>
      <c r="P187">
        <v>2</v>
      </c>
    </row>
    <row r="188" spans="1:16" x14ac:dyDescent="0.25">
      <c r="A188" s="1">
        <v>628656</v>
      </c>
      <c r="B188" s="2">
        <v>2</v>
      </c>
      <c r="C188" s="2">
        <v>2</v>
      </c>
      <c r="D188" s="2">
        <v>43</v>
      </c>
      <c r="E188" s="2">
        <v>2</v>
      </c>
      <c r="F188">
        <v>158</v>
      </c>
      <c r="G188">
        <v>55</v>
      </c>
      <c r="H188">
        <v>0</v>
      </c>
      <c r="I188">
        <v>0</v>
      </c>
      <c r="J188">
        <v>0</v>
      </c>
      <c r="K188">
        <v>0</v>
      </c>
      <c r="L188">
        <v>0</v>
      </c>
      <c r="M188">
        <v>1</v>
      </c>
      <c r="N188">
        <v>0</v>
      </c>
      <c r="O188">
        <v>0</v>
      </c>
      <c r="P188">
        <v>2</v>
      </c>
    </row>
    <row r="189" spans="1:16" x14ac:dyDescent="0.25">
      <c r="A189" s="1">
        <v>32757295</v>
      </c>
      <c r="B189" s="2">
        <v>2</v>
      </c>
      <c r="C189" s="2">
        <v>1</v>
      </c>
      <c r="D189" s="2">
        <v>42</v>
      </c>
      <c r="E189" s="2">
        <v>5</v>
      </c>
      <c r="F189">
        <v>183</v>
      </c>
      <c r="G189">
        <v>66</v>
      </c>
      <c r="H189">
        <v>0</v>
      </c>
      <c r="I189">
        <v>0</v>
      </c>
      <c r="J189">
        <v>0</v>
      </c>
      <c r="K189">
        <v>0</v>
      </c>
      <c r="L189">
        <v>0</v>
      </c>
      <c r="M189">
        <v>0</v>
      </c>
      <c r="N189">
        <v>0</v>
      </c>
      <c r="O189">
        <v>0</v>
      </c>
      <c r="P189">
        <v>3</v>
      </c>
    </row>
    <row r="190" spans="1:16" x14ac:dyDescent="0.25">
      <c r="A190" s="1">
        <v>32641506</v>
      </c>
      <c r="B190" s="2">
        <v>1</v>
      </c>
      <c r="C190" s="2">
        <v>2</v>
      </c>
      <c r="D190" s="2">
        <v>52</v>
      </c>
      <c r="E190" s="2">
        <v>12</v>
      </c>
      <c r="F190">
        <v>151</v>
      </c>
      <c r="G190">
        <v>59.5</v>
      </c>
      <c r="H190">
        <v>0</v>
      </c>
      <c r="I190">
        <v>0</v>
      </c>
      <c r="J190">
        <v>0</v>
      </c>
      <c r="K190">
        <v>0</v>
      </c>
      <c r="L190">
        <v>0</v>
      </c>
      <c r="M190">
        <v>0</v>
      </c>
      <c r="N190">
        <v>0</v>
      </c>
      <c r="O190">
        <v>0</v>
      </c>
      <c r="P190">
        <v>2</v>
      </c>
    </row>
    <row r="191" spans="1:16" x14ac:dyDescent="0.25">
      <c r="A191" s="1">
        <v>2994634</v>
      </c>
      <c r="B191" s="2">
        <v>2</v>
      </c>
      <c r="C191" s="2">
        <v>1</v>
      </c>
      <c r="D191" s="2">
        <v>77</v>
      </c>
      <c r="E191" s="2">
        <v>3</v>
      </c>
      <c r="F191">
        <v>165</v>
      </c>
      <c r="G191">
        <v>65.5</v>
      </c>
      <c r="H191">
        <v>1</v>
      </c>
      <c r="I191">
        <v>1</v>
      </c>
      <c r="J191">
        <v>1</v>
      </c>
      <c r="K191">
        <v>0</v>
      </c>
      <c r="L191">
        <v>0</v>
      </c>
      <c r="M191">
        <v>0</v>
      </c>
      <c r="N191">
        <v>0</v>
      </c>
      <c r="O191">
        <v>0</v>
      </c>
      <c r="P191">
        <v>3</v>
      </c>
    </row>
    <row r="192" spans="1:16" x14ac:dyDescent="0.25">
      <c r="A192" s="1">
        <v>10137782</v>
      </c>
      <c r="B192" s="2">
        <v>2</v>
      </c>
      <c r="C192" s="2">
        <v>1</v>
      </c>
      <c r="D192" s="2">
        <v>52</v>
      </c>
      <c r="E192" s="2">
        <v>2.2000000000000002</v>
      </c>
      <c r="F192">
        <v>170</v>
      </c>
      <c r="G192">
        <v>88</v>
      </c>
      <c r="H192">
        <v>0</v>
      </c>
      <c r="I192">
        <v>0</v>
      </c>
      <c r="J192">
        <v>0</v>
      </c>
      <c r="K192">
        <v>0</v>
      </c>
      <c r="L192">
        <v>0</v>
      </c>
      <c r="M192">
        <v>1</v>
      </c>
      <c r="N192">
        <v>0</v>
      </c>
      <c r="O192">
        <v>1</v>
      </c>
      <c r="P192">
        <v>2</v>
      </c>
    </row>
    <row r="193" spans="1:16" x14ac:dyDescent="0.25">
      <c r="A193" s="1">
        <v>21533458</v>
      </c>
      <c r="B193" s="2">
        <v>2</v>
      </c>
      <c r="C193" s="2">
        <v>2</v>
      </c>
      <c r="D193" s="2">
        <v>60</v>
      </c>
      <c r="E193" s="2">
        <v>4</v>
      </c>
      <c r="F193">
        <v>168</v>
      </c>
      <c r="G193">
        <v>69</v>
      </c>
      <c r="H193">
        <v>0</v>
      </c>
      <c r="I193">
        <v>0</v>
      </c>
      <c r="J193">
        <v>0</v>
      </c>
      <c r="K193">
        <v>0</v>
      </c>
      <c r="L193">
        <v>0</v>
      </c>
      <c r="M193">
        <v>0</v>
      </c>
      <c r="N193">
        <v>0</v>
      </c>
      <c r="O193">
        <v>0</v>
      </c>
      <c r="P193">
        <v>2</v>
      </c>
    </row>
    <row r="194" spans="1:16" x14ac:dyDescent="0.25">
      <c r="A194" s="1">
        <v>32894470</v>
      </c>
      <c r="B194" s="2">
        <v>2</v>
      </c>
      <c r="C194" s="2">
        <v>1</v>
      </c>
      <c r="D194" s="2">
        <v>48</v>
      </c>
      <c r="E194" s="2">
        <v>17</v>
      </c>
      <c r="F194">
        <v>167</v>
      </c>
      <c r="G194">
        <v>57</v>
      </c>
      <c r="H194">
        <v>0</v>
      </c>
      <c r="I194">
        <v>0</v>
      </c>
      <c r="J194">
        <v>0</v>
      </c>
      <c r="K194">
        <v>0</v>
      </c>
      <c r="L194">
        <v>0</v>
      </c>
      <c r="M194">
        <v>1</v>
      </c>
      <c r="N194">
        <v>0</v>
      </c>
      <c r="O194">
        <v>1</v>
      </c>
      <c r="P194">
        <v>3</v>
      </c>
    </row>
    <row r="195" spans="1:16" x14ac:dyDescent="0.25">
      <c r="A195" s="1">
        <v>32820466</v>
      </c>
      <c r="B195" s="2">
        <v>2</v>
      </c>
      <c r="C195" s="2">
        <v>1</v>
      </c>
      <c r="D195" s="2">
        <v>76</v>
      </c>
      <c r="E195" s="2"/>
      <c r="F195">
        <v>160</v>
      </c>
      <c r="G195">
        <v>44</v>
      </c>
      <c r="H195">
        <v>0</v>
      </c>
      <c r="I195">
        <v>0</v>
      </c>
      <c r="J195">
        <v>0</v>
      </c>
      <c r="K195">
        <v>0</v>
      </c>
      <c r="L195">
        <v>0</v>
      </c>
      <c r="M195">
        <v>0</v>
      </c>
      <c r="N195">
        <v>1</v>
      </c>
      <c r="O195">
        <v>0</v>
      </c>
      <c r="P195">
        <v>3</v>
      </c>
    </row>
    <row r="196" spans="1:16" x14ac:dyDescent="0.25">
      <c r="A196" s="1">
        <v>6840498</v>
      </c>
      <c r="B196" s="2">
        <v>2</v>
      </c>
      <c r="C196" s="2">
        <v>1</v>
      </c>
      <c r="D196" s="2">
        <v>55</v>
      </c>
      <c r="E196" s="2">
        <v>8</v>
      </c>
      <c r="F196">
        <v>168</v>
      </c>
      <c r="G196">
        <v>56</v>
      </c>
      <c r="H196">
        <v>0</v>
      </c>
      <c r="I196">
        <v>0</v>
      </c>
      <c r="J196">
        <v>0</v>
      </c>
      <c r="K196">
        <v>0</v>
      </c>
      <c r="L196">
        <v>0</v>
      </c>
      <c r="M196">
        <v>1</v>
      </c>
      <c r="N196">
        <v>0</v>
      </c>
      <c r="O196">
        <v>0</v>
      </c>
      <c r="P196">
        <v>2</v>
      </c>
    </row>
    <row r="197" spans="1:16" x14ac:dyDescent="0.25">
      <c r="A197" s="1">
        <v>32194099</v>
      </c>
      <c r="B197" s="2">
        <v>2</v>
      </c>
      <c r="C197" s="2">
        <v>1</v>
      </c>
      <c r="D197" s="2">
        <v>50</v>
      </c>
      <c r="E197" s="2">
        <v>10</v>
      </c>
      <c r="F197">
        <v>167</v>
      </c>
      <c r="G197">
        <v>67</v>
      </c>
      <c r="H197">
        <v>0</v>
      </c>
      <c r="I197">
        <v>0</v>
      </c>
      <c r="J197">
        <v>0</v>
      </c>
      <c r="K197">
        <v>0</v>
      </c>
      <c r="L197">
        <v>0</v>
      </c>
      <c r="M197">
        <v>0</v>
      </c>
      <c r="N197">
        <v>0</v>
      </c>
      <c r="O197">
        <v>0</v>
      </c>
      <c r="P197">
        <v>2</v>
      </c>
    </row>
    <row r="198" spans="1:16" x14ac:dyDescent="0.25">
      <c r="A198" s="1">
        <v>15677928</v>
      </c>
      <c r="B198" s="2">
        <v>1</v>
      </c>
      <c r="C198" s="2">
        <v>1</v>
      </c>
      <c r="D198" s="2">
        <v>51</v>
      </c>
      <c r="E198" s="2">
        <v>10</v>
      </c>
      <c r="F198">
        <v>165</v>
      </c>
      <c r="G198">
        <v>59</v>
      </c>
      <c r="H198">
        <v>1</v>
      </c>
      <c r="I198">
        <v>0</v>
      </c>
      <c r="J198">
        <v>0</v>
      </c>
      <c r="K198">
        <v>0</v>
      </c>
      <c r="L198">
        <v>0</v>
      </c>
      <c r="M198">
        <v>1</v>
      </c>
      <c r="N198">
        <v>0</v>
      </c>
      <c r="O198">
        <v>1</v>
      </c>
      <c r="P198">
        <v>2</v>
      </c>
    </row>
    <row r="199" spans="1:16" x14ac:dyDescent="0.25">
      <c r="A199" s="1">
        <v>10118044</v>
      </c>
      <c r="B199" s="2">
        <v>2</v>
      </c>
      <c r="C199" s="2">
        <v>1</v>
      </c>
      <c r="D199" s="2">
        <v>63</v>
      </c>
      <c r="E199" s="2">
        <v>6</v>
      </c>
      <c r="F199">
        <v>170</v>
      </c>
      <c r="G199">
        <v>67</v>
      </c>
      <c r="H199">
        <v>0</v>
      </c>
      <c r="I199">
        <v>0</v>
      </c>
      <c r="J199">
        <v>0</v>
      </c>
      <c r="K199">
        <v>0</v>
      </c>
      <c r="L199">
        <v>0</v>
      </c>
      <c r="M199">
        <v>1</v>
      </c>
      <c r="N199">
        <v>0</v>
      </c>
      <c r="O199">
        <v>0</v>
      </c>
      <c r="P199">
        <v>2</v>
      </c>
    </row>
    <row r="200" spans="1:16" x14ac:dyDescent="0.25">
      <c r="A200" s="1">
        <v>19834796</v>
      </c>
      <c r="B200" s="2">
        <v>2</v>
      </c>
      <c r="C200" s="2">
        <v>1</v>
      </c>
      <c r="D200" s="2">
        <v>48</v>
      </c>
      <c r="E200" s="2">
        <v>4</v>
      </c>
      <c r="F200">
        <v>164</v>
      </c>
      <c r="G200">
        <v>64</v>
      </c>
      <c r="H200">
        <v>0</v>
      </c>
      <c r="I200">
        <v>0</v>
      </c>
      <c r="J200">
        <v>0</v>
      </c>
      <c r="K200">
        <v>0</v>
      </c>
      <c r="L200">
        <v>0</v>
      </c>
      <c r="M200">
        <v>0</v>
      </c>
      <c r="N200">
        <v>0</v>
      </c>
      <c r="O200">
        <v>0</v>
      </c>
      <c r="P200">
        <v>2</v>
      </c>
    </row>
    <row r="201" spans="1:16" x14ac:dyDescent="0.25">
      <c r="A201" s="1">
        <v>14832502</v>
      </c>
      <c r="B201" s="2">
        <v>1</v>
      </c>
      <c r="C201" s="2">
        <v>1</v>
      </c>
      <c r="D201" s="2">
        <v>29</v>
      </c>
      <c r="E201" s="2">
        <v>5</v>
      </c>
      <c r="F201">
        <v>173</v>
      </c>
      <c r="G201">
        <v>62</v>
      </c>
      <c r="H201">
        <v>0</v>
      </c>
      <c r="I201">
        <v>0</v>
      </c>
      <c r="J201">
        <v>0</v>
      </c>
      <c r="K201">
        <v>0</v>
      </c>
      <c r="L201">
        <v>0</v>
      </c>
      <c r="M201">
        <v>1</v>
      </c>
      <c r="N201">
        <v>0</v>
      </c>
      <c r="O201">
        <v>1</v>
      </c>
      <c r="P201">
        <v>2</v>
      </c>
    </row>
    <row r="202" spans="1:16" x14ac:dyDescent="0.25">
      <c r="A202" s="1">
        <v>1497341</v>
      </c>
      <c r="B202" s="2">
        <v>2</v>
      </c>
      <c r="C202" s="2">
        <v>1</v>
      </c>
      <c r="D202" s="2">
        <v>56</v>
      </c>
      <c r="E202" s="2">
        <v>3</v>
      </c>
      <c r="F202">
        <v>168</v>
      </c>
      <c r="G202">
        <v>60</v>
      </c>
      <c r="H202">
        <v>0</v>
      </c>
      <c r="I202">
        <v>1</v>
      </c>
      <c r="J202">
        <v>0</v>
      </c>
      <c r="K202">
        <v>0</v>
      </c>
      <c r="L202">
        <v>0</v>
      </c>
      <c r="M202">
        <v>1</v>
      </c>
      <c r="N202">
        <v>0</v>
      </c>
      <c r="O202">
        <v>1</v>
      </c>
      <c r="P202">
        <v>2</v>
      </c>
    </row>
    <row r="203" spans="1:16" x14ac:dyDescent="0.25">
      <c r="A203" s="1">
        <v>19431479</v>
      </c>
      <c r="B203" s="2">
        <v>2</v>
      </c>
      <c r="C203" s="2">
        <v>2</v>
      </c>
      <c r="D203" s="2">
        <v>68</v>
      </c>
      <c r="E203" s="2"/>
      <c r="F203">
        <v>155</v>
      </c>
      <c r="G203">
        <v>51.5</v>
      </c>
      <c r="H203">
        <v>0</v>
      </c>
      <c r="I203">
        <v>0</v>
      </c>
      <c r="J203">
        <v>0</v>
      </c>
      <c r="K203">
        <v>0</v>
      </c>
      <c r="L203">
        <v>0</v>
      </c>
      <c r="M203">
        <v>0</v>
      </c>
      <c r="N203">
        <v>0</v>
      </c>
      <c r="O203">
        <v>0</v>
      </c>
      <c r="P203">
        <v>2</v>
      </c>
    </row>
    <row r="204" spans="1:16" x14ac:dyDescent="0.25">
      <c r="A204" s="1">
        <v>32995586</v>
      </c>
      <c r="B204" s="2">
        <v>2</v>
      </c>
      <c r="C204" s="2">
        <v>1</v>
      </c>
      <c r="D204" s="2">
        <v>54</v>
      </c>
      <c r="E204" s="2">
        <v>5</v>
      </c>
      <c r="F204">
        <v>172</v>
      </c>
      <c r="G204">
        <v>68</v>
      </c>
      <c r="H204">
        <v>0</v>
      </c>
      <c r="I204">
        <v>0</v>
      </c>
      <c r="J204">
        <v>0</v>
      </c>
      <c r="K204">
        <v>0</v>
      </c>
      <c r="L204">
        <v>0</v>
      </c>
      <c r="M204">
        <v>1</v>
      </c>
      <c r="N204">
        <v>0</v>
      </c>
      <c r="O204">
        <v>0</v>
      </c>
      <c r="P204">
        <v>2</v>
      </c>
    </row>
    <row r="205" spans="1:16" x14ac:dyDescent="0.25">
      <c r="A205" s="1">
        <v>32777753</v>
      </c>
      <c r="B205" s="2">
        <v>2</v>
      </c>
      <c r="C205" s="2">
        <v>1</v>
      </c>
      <c r="D205" s="2">
        <v>74</v>
      </c>
      <c r="E205" s="2">
        <v>15</v>
      </c>
      <c r="F205">
        <v>160</v>
      </c>
      <c r="G205">
        <v>50</v>
      </c>
      <c r="H205">
        <v>1</v>
      </c>
      <c r="I205">
        <v>0</v>
      </c>
      <c r="J205">
        <v>0</v>
      </c>
      <c r="K205">
        <v>0</v>
      </c>
      <c r="L205">
        <v>0</v>
      </c>
      <c r="M205">
        <v>1</v>
      </c>
      <c r="N205">
        <v>0</v>
      </c>
      <c r="O205">
        <v>0</v>
      </c>
      <c r="P205">
        <v>3</v>
      </c>
    </row>
    <row r="206" spans="1:16" x14ac:dyDescent="0.25">
      <c r="A206" s="1">
        <v>32986637</v>
      </c>
      <c r="B206" s="2">
        <v>2</v>
      </c>
      <c r="C206" s="2">
        <v>1</v>
      </c>
      <c r="D206" s="2">
        <v>51</v>
      </c>
      <c r="E206" s="2">
        <v>3.5</v>
      </c>
      <c r="F206">
        <v>173</v>
      </c>
      <c r="G206">
        <v>56</v>
      </c>
      <c r="H206">
        <v>0</v>
      </c>
      <c r="I206">
        <v>0</v>
      </c>
      <c r="J206">
        <v>0</v>
      </c>
      <c r="K206">
        <v>0</v>
      </c>
      <c r="L206">
        <v>0</v>
      </c>
      <c r="M206">
        <v>1</v>
      </c>
      <c r="N206">
        <v>0</v>
      </c>
      <c r="O206">
        <v>0</v>
      </c>
      <c r="P206">
        <v>2</v>
      </c>
    </row>
    <row r="207" spans="1:16" x14ac:dyDescent="0.25">
      <c r="A207" s="1">
        <v>32822908</v>
      </c>
      <c r="B207" s="2">
        <v>2</v>
      </c>
      <c r="C207" s="2">
        <v>1</v>
      </c>
      <c r="D207" s="2">
        <v>41</v>
      </c>
      <c r="E207" s="2">
        <v>6</v>
      </c>
      <c r="F207">
        <v>160</v>
      </c>
      <c r="G207">
        <v>60</v>
      </c>
      <c r="H207">
        <v>0</v>
      </c>
      <c r="I207">
        <v>0</v>
      </c>
      <c r="J207">
        <v>0</v>
      </c>
      <c r="K207">
        <v>0</v>
      </c>
      <c r="L207">
        <v>0</v>
      </c>
      <c r="M207">
        <v>1</v>
      </c>
      <c r="N207">
        <v>0</v>
      </c>
      <c r="O207">
        <v>0</v>
      </c>
      <c r="P207">
        <v>2</v>
      </c>
    </row>
    <row r="208" spans="1:16" x14ac:dyDescent="0.25">
      <c r="A208" s="1">
        <v>19683671</v>
      </c>
      <c r="B208" s="2">
        <v>1</v>
      </c>
      <c r="C208" s="2">
        <v>2</v>
      </c>
      <c r="D208" s="2">
        <v>44</v>
      </c>
      <c r="E208" s="2">
        <v>14</v>
      </c>
      <c r="F208">
        <v>163</v>
      </c>
      <c r="G208">
        <v>67</v>
      </c>
      <c r="H208">
        <v>0</v>
      </c>
      <c r="I208">
        <v>0</v>
      </c>
      <c r="J208">
        <v>0</v>
      </c>
      <c r="K208">
        <v>0</v>
      </c>
      <c r="L208">
        <v>0</v>
      </c>
      <c r="M208">
        <v>0</v>
      </c>
      <c r="N208">
        <v>0</v>
      </c>
      <c r="O208">
        <v>0</v>
      </c>
      <c r="P208">
        <v>2</v>
      </c>
    </row>
    <row r="209" spans="1:16" x14ac:dyDescent="0.25">
      <c r="A209" s="1">
        <v>32849866</v>
      </c>
      <c r="B209" s="2">
        <v>2</v>
      </c>
      <c r="C209" s="2">
        <v>1</v>
      </c>
      <c r="D209" s="2">
        <v>67</v>
      </c>
      <c r="E209" s="2">
        <v>5</v>
      </c>
      <c r="F209">
        <v>172</v>
      </c>
      <c r="G209">
        <v>62</v>
      </c>
      <c r="H209">
        <v>1</v>
      </c>
      <c r="I209">
        <v>0</v>
      </c>
      <c r="J209">
        <v>0</v>
      </c>
      <c r="K209">
        <v>0</v>
      </c>
      <c r="L209">
        <v>0</v>
      </c>
      <c r="M209">
        <v>0</v>
      </c>
      <c r="N209">
        <v>0</v>
      </c>
      <c r="O209">
        <v>1</v>
      </c>
    </row>
    <row r="210" spans="1:16" x14ac:dyDescent="0.25">
      <c r="A210" s="1">
        <v>15202884</v>
      </c>
      <c r="B210" s="2">
        <v>2</v>
      </c>
      <c r="C210" s="2">
        <v>2</v>
      </c>
      <c r="D210" s="2">
        <v>62</v>
      </c>
      <c r="E210" s="2"/>
      <c r="F210">
        <v>154</v>
      </c>
      <c r="G210">
        <v>40</v>
      </c>
      <c r="H210">
        <v>0</v>
      </c>
      <c r="I210">
        <v>0</v>
      </c>
      <c r="J210">
        <v>0</v>
      </c>
      <c r="K210">
        <v>0</v>
      </c>
      <c r="L210">
        <v>0</v>
      </c>
      <c r="M210">
        <v>0</v>
      </c>
      <c r="N210">
        <v>0</v>
      </c>
      <c r="O210">
        <v>0</v>
      </c>
      <c r="P210">
        <v>2</v>
      </c>
    </row>
    <row r="211" spans="1:16" x14ac:dyDescent="0.25">
      <c r="A211" s="1">
        <v>15196043</v>
      </c>
      <c r="B211" s="2">
        <v>1</v>
      </c>
      <c r="C211" s="2">
        <v>1</v>
      </c>
      <c r="D211" s="2">
        <v>47</v>
      </c>
      <c r="E211" s="2">
        <v>4.5</v>
      </c>
      <c r="F211">
        <v>164</v>
      </c>
      <c r="G211">
        <v>61</v>
      </c>
      <c r="H211">
        <v>0</v>
      </c>
      <c r="I211">
        <v>0</v>
      </c>
      <c r="J211">
        <v>0</v>
      </c>
      <c r="K211">
        <v>0</v>
      </c>
      <c r="L211">
        <v>0</v>
      </c>
      <c r="M211">
        <v>1</v>
      </c>
      <c r="N211">
        <v>0</v>
      </c>
      <c r="O211">
        <v>1</v>
      </c>
      <c r="P211">
        <v>3</v>
      </c>
    </row>
    <row r="212" spans="1:16" x14ac:dyDescent="0.25">
      <c r="A212" s="1">
        <v>33068757</v>
      </c>
      <c r="B212" s="2">
        <v>2</v>
      </c>
      <c r="C212" s="2">
        <v>2</v>
      </c>
      <c r="D212" s="2">
        <v>57</v>
      </c>
      <c r="E212" s="2"/>
      <c r="F212">
        <v>147</v>
      </c>
      <c r="G212">
        <v>45</v>
      </c>
      <c r="H212">
        <v>0</v>
      </c>
      <c r="I212">
        <v>0</v>
      </c>
      <c r="J212">
        <v>0</v>
      </c>
      <c r="K212">
        <v>0</v>
      </c>
      <c r="L212">
        <v>0</v>
      </c>
      <c r="M212">
        <v>0</v>
      </c>
      <c r="N212">
        <v>0</v>
      </c>
      <c r="O212">
        <v>0</v>
      </c>
      <c r="P212">
        <v>2</v>
      </c>
    </row>
    <row r="213" spans="1:16" x14ac:dyDescent="0.25">
      <c r="A213" s="1">
        <v>7884814</v>
      </c>
      <c r="B213" s="2">
        <v>2</v>
      </c>
      <c r="C213" s="2">
        <v>1</v>
      </c>
      <c r="D213" s="2">
        <v>48</v>
      </c>
      <c r="E213" s="2">
        <v>7.5</v>
      </c>
      <c r="F213">
        <v>167</v>
      </c>
      <c r="G213">
        <v>60</v>
      </c>
      <c r="H213">
        <v>0</v>
      </c>
      <c r="I213">
        <v>0</v>
      </c>
      <c r="J213">
        <v>0</v>
      </c>
      <c r="K213">
        <v>0</v>
      </c>
      <c r="L213">
        <v>0</v>
      </c>
      <c r="M213">
        <v>0</v>
      </c>
      <c r="N213">
        <v>0</v>
      </c>
      <c r="O213">
        <v>0</v>
      </c>
      <c r="P213">
        <v>2</v>
      </c>
    </row>
    <row r="214" spans="1:16" x14ac:dyDescent="0.25">
      <c r="A214" s="1">
        <v>21619694</v>
      </c>
      <c r="B214" s="2">
        <v>2</v>
      </c>
      <c r="C214" s="2">
        <v>2</v>
      </c>
      <c r="D214" s="2">
        <v>51</v>
      </c>
      <c r="E214" s="2">
        <v>2</v>
      </c>
      <c r="F214">
        <v>158</v>
      </c>
      <c r="G214">
        <v>75</v>
      </c>
      <c r="H214">
        <v>0</v>
      </c>
      <c r="I214">
        <v>0</v>
      </c>
      <c r="J214">
        <v>0</v>
      </c>
      <c r="K214">
        <v>0</v>
      </c>
      <c r="L214">
        <v>0</v>
      </c>
      <c r="M214">
        <v>1</v>
      </c>
      <c r="N214">
        <v>0</v>
      </c>
      <c r="O214">
        <v>0</v>
      </c>
      <c r="P214">
        <v>2</v>
      </c>
    </row>
    <row r="215" spans="1:16" x14ac:dyDescent="0.25">
      <c r="A215" s="1">
        <v>33036287</v>
      </c>
      <c r="B215" s="2">
        <v>2</v>
      </c>
      <c r="C215" s="2">
        <v>1</v>
      </c>
      <c r="D215" s="2">
        <v>57</v>
      </c>
      <c r="E215" s="2">
        <v>10</v>
      </c>
      <c r="F215">
        <v>175</v>
      </c>
      <c r="G215">
        <v>75</v>
      </c>
      <c r="H215">
        <v>1</v>
      </c>
      <c r="I215">
        <v>0</v>
      </c>
      <c r="J215">
        <v>0</v>
      </c>
      <c r="K215">
        <v>0</v>
      </c>
      <c r="L215">
        <v>0</v>
      </c>
      <c r="M215">
        <v>1</v>
      </c>
      <c r="N215">
        <v>0</v>
      </c>
      <c r="O215">
        <v>0</v>
      </c>
      <c r="P215">
        <v>3</v>
      </c>
    </row>
    <row r="216" spans="1:16" x14ac:dyDescent="0.25">
      <c r="A216" s="1">
        <v>18899360</v>
      </c>
      <c r="B216" s="2">
        <v>2</v>
      </c>
      <c r="C216" s="2">
        <v>1</v>
      </c>
      <c r="D216" s="2">
        <v>62</v>
      </c>
      <c r="E216" s="2">
        <v>4</v>
      </c>
      <c r="F216">
        <v>174</v>
      </c>
      <c r="G216">
        <v>64.5</v>
      </c>
      <c r="H216">
        <v>1</v>
      </c>
      <c r="I216">
        <v>0</v>
      </c>
      <c r="J216">
        <v>0</v>
      </c>
      <c r="K216">
        <v>0</v>
      </c>
      <c r="L216">
        <v>0</v>
      </c>
      <c r="M216">
        <v>1</v>
      </c>
      <c r="N216">
        <v>0</v>
      </c>
      <c r="O216">
        <v>1</v>
      </c>
      <c r="P216">
        <v>3</v>
      </c>
    </row>
    <row r="217" spans="1:16" x14ac:dyDescent="0.25">
      <c r="A217" s="1">
        <v>21582540</v>
      </c>
      <c r="B217" s="2">
        <v>1</v>
      </c>
      <c r="C217" s="2">
        <v>1</v>
      </c>
      <c r="D217" s="2">
        <v>63</v>
      </c>
      <c r="E217" s="2">
        <v>2</v>
      </c>
      <c r="F217">
        <v>168</v>
      </c>
      <c r="G217">
        <v>52.5</v>
      </c>
      <c r="H217">
        <v>0</v>
      </c>
      <c r="I217">
        <v>0</v>
      </c>
      <c r="J217">
        <v>0</v>
      </c>
      <c r="K217">
        <v>0</v>
      </c>
      <c r="L217">
        <v>0</v>
      </c>
      <c r="M217">
        <v>1</v>
      </c>
      <c r="N217">
        <v>0</v>
      </c>
      <c r="O217">
        <v>1</v>
      </c>
      <c r="P217">
        <v>2</v>
      </c>
    </row>
    <row r="218" spans="1:16" x14ac:dyDescent="0.25">
      <c r="A218" s="1">
        <v>33002455</v>
      </c>
      <c r="B218" s="2">
        <v>2</v>
      </c>
      <c r="C218" s="2">
        <v>1</v>
      </c>
      <c r="D218" s="2">
        <v>46</v>
      </c>
      <c r="E218" s="2">
        <v>15</v>
      </c>
      <c r="F218">
        <v>165</v>
      </c>
      <c r="G218">
        <v>63.5</v>
      </c>
      <c r="H218">
        <v>0</v>
      </c>
      <c r="I218">
        <v>0</v>
      </c>
      <c r="J218">
        <v>0</v>
      </c>
      <c r="K218">
        <v>0</v>
      </c>
      <c r="L218">
        <v>0</v>
      </c>
      <c r="M218">
        <v>1</v>
      </c>
      <c r="N218">
        <v>0</v>
      </c>
      <c r="O218">
        <v>1</v>
      </c>
      <c r="P218">
        <v>3</v>
      </c>
    </row>
    <row r="219" spans="1:16" x14ac:dyDescent="0.25">
      <c r="A219" s="1">
        <v>33090917</v>
      </c>
      <c r="B219" s="2">
        <v>2</v>
      </c>
      <c r="C219" s="2">
        <v>1</v>
      </c>
      <c r="D219" s="2">
        <v>46</v>
      </c>
      <c r="E219" s="2"/>
      <c r="F219">
        <v>168</v>
      </c>
      <c r="G219">
        <v>72.5</v>
      </c>
      <c r="H219">
        <v>0</v>
      </c>
      <c r="I219">
        <v>0</v>
      </c>
      <c r="J219">
        <v>0</v>
      </c>
      <c r="K219">
        <v>0</v>
      </c>
      <c r="L219">
        <v>0</v>
      </c>
      <c r="M219">
        <v>0</v>
      </c>
      <c r="N219">
        <v>0</v>
      </c>
      <c r="O219">
        <v>0</v>
      </c>
      <c r="P219">
        <v>2</v>
      </c>
    </row>
    <row r="220" spans="1:16" x14ac:dyDescent="0.25">
      <c r="A220" s="1">
        <v>33125202</v>
      </c>
      <c r="B220" s="2">
        <v>2</v>
      </c>
      <c r="C220" s="2">
        <v>1</v>
      </c>
      <c r="D220" s="2">
        <v>53</v>
      </c>
      <c r="E220" s="2">
        <v>2.5</v>
      </c>
      <c r="F220">
        <v>164</v>
      </c>
      <c r="G220">
        <v>62</v>
      </c>
      <c r="H220">
        <v>0</v>
      </c>
      <c r="I220">
        <v>0</v>
      </c>
      <c r="J220">
        <v>0</v>
      </c>
      <c r="K220">
        <v>0</v>
      </c>
      <c r="L220">
        <v>0</v>
      </c>
      <c r="M220">
        <v>1</v>
      </c>
      <c r="N220">
        <v>0</v>
      </c>
      <c r="O220">
        <v>0</v>
      </c>
      <c r="P220">
        <v>2</v>
      </c>
    </row>
    <row r="221" spans="1:16" x14ac:dyDescent="0.25">
      <c r="A221" s="1">
        <v>33144532</v>
      </c>
      <c r="B221" s="2">
        <v>2</v>
      </c>
      <c r="C221" s="2">
        <v>1</v>
      </c>
      <c r="D221" s="2">
        <v>66</v>
      </c>
      <c r="E221" s="2"/>
      <c r="F221">
        <v>154</v>
      </c>
      <c r="G221">
        <v>54</v>
      </c>
      <c r="H221">
        <v>1</v>
      </c>
      <c r="I221">
        <v>0</v>
      </c>
      <c r="J221">
        <v>0</v>
      </c>
      <c r="K221">
        <v>0</v>
      </c>
      <c r="L221">
        <v>0</v>
      </c>
      <c r="M221">
        <v>0</v>
      </c>
      <c r="N221">
        <v>0</v>
      </c>
      <c r="O221">
        <v>0</v>
      </c>
      <c r="P221">
        <v>2</v>
      </c>
    </row>
    <row r="222" spans="1:16" x14ac:dyDescent="0.25">
      <c r="A222" s="1">
        <v>32447306</v>
      </c>
      <c r="B222" s="2">
        <v>1</v>
      </c>
      <c r="C222" s="2">
        <v>1</v>
      </c>
      <c r="D222" s="2">
        <v>33</v>
      </c>
      <c r="E222" s="2"/>
      <c r="F222">
        <v>172</v>
      </c>
      <c r="G222">
        <v>68</v>
      </c>
      <c r="H222">
        <v>0</v>
      </c>
      <c r="I222">
        <v>0</v>
      </c>
      <c r="J222">
        <v>0</v>
      </c>
      <c r="K222">
        <v>0</v>
      </c>
      <c r="L222">
        <v>0</v>
      </c>
      <c r="M222">
        <v>1</v>
      </c>
      <c r="N222">
        <v>0</v>
      </c>
      <c r="O222">
        <v>0</v>
      </c>
      <c r="P222">
        <v>2</v>
      </c>
    </row>
    <row r="223" spans="1:16" x14ac:dyDescent="0.25">
      <c r="A223" s="1">
        <v>33181909</v>
      </c>
      <c r="B223" s="2">
        <v>2</v>
      </c>
      <c r="C223" s="2">
        <v>1</v>
      </c>
      <c r="D223" s="2">
        <v>63</v>
      </c>
      <c r="E223" s="2">
        <v>2.5</v>
      </c>
      <c r="F223">
        <v>150</v>
      </c>
      <c r="G223">
        <v>54</v>
      </c>
      <c r="H223">
        <v>0</v>
      </c>
      <c r="I223">
        <v>0</v>
      </c>
      <c r="J223">
        <v>0</v>
      </c>
      <c r="K223">
        <v>0</v>
      </c>
      <c r="L223">
        <v>0</v>
      </c>
      <c r="M223">
        <v>1</v>
      </c>
      <c r="N223">
        <v>0</v>
      </c>
      <c r="O223">
        <v>0</v>
      </c>
      <c r="P223">
        <v>2</v>
      </c>
    </row>
    <row r="224" spans="1:16" x14ac:dyDescent="0.25">
      <c r="A224" s="1">
        <v>6979926</v>
      </c>
      <c r="B224" s="2">
        <v>2</v>
      </c>
      <c r="C224" s="2">
        <v>2</v>
      </c>
      <c r="D224" s="2">
        <v>53</v>
      </c>
      <c r="E224" s="2">
        <v>9</v>
      </c>
      <c r="F224">
        <v>158</v>
      </c>
      <c r="G224">
        <v>53</v>
      </c>
      <c r="H224">
        <v>0</v>
      </c>
      <c r="I224">
        <v>0</v>
      </c>
      <c r="J224">
        <v>0</v>
      </c>
      <c r="K224">
        <v>0</v>
      </c>
      <c r="L224">
        <v>0</v>
      </c>
      <c r="M224">
        <v>0</v>
      </c>
      <c r="N224">
        <v>0</v>
      </c>
      <c r="O224">
        <v>0</v>
      </c>
      <c r="P224">
        <v>2</v>
      </c>
    </row>
    <row r="225" spans="1:16" x14ac:dyDescent="0.25">
      <c r="A225" s="1">
        <v>33182488</v>
      </c>
      <c r="B225" s="2">
        <v>2</v>
      </c>
      <c r="C225" s="2">
        <v>2</v>
      </c>
      <c r="D225" s="2">
        <v>22</v>
      </c>
      <c r="E225" s="2">
        <v>13.2</v>
      </c>
      <c r="F225">
        <v>150</v>
      </c>
      <c r="G225">
        <v>55</v>
      </c>
      <c r="H225">
        <v>0</v>
      </c>
      <c r="I225">
        <v>0</v>
      </c>
      <c r="J225">
        <v>0</v>
      </c>
      <c r="K225">
        <v>0</v>
      </c>
      <c r="L225">
        <v>0</v>
      </c>
      <c r="M225">
        <v>0</v>
      </c>
      <c r="N225">
        <v>0</v>
      </c>
      <c r="O225">
        <v>0</v>
      </c>
      <c r="P225">
        <v>3</v>
      </c>
    </row>
    <row r="226" spans="1:16" x14ac:dyDescent="0.25">
      <c r="A226" s="1">
        <v>7904198</v>
      </c>
      <c r="B226" s="2">
        <v>2</v>
      </c>
      <c r="C226" s="2">
        <v>1</v>
      </c>
      <c r="D226" s="2">
        <v>31</v>
      </c>
      <c r="E226" s="2">
        <v>2.5</v>
      </c>
      <c r="F226">
        <v>166</v>
      </c>
      <c r="G226">
        <v>57.5</v>
      </c>
      <c r="H226">
        <v>0</v>
      </c>
      <c r="I226">
        <v>0</v>
      </c>
      <c r="J226">
        <v>0</v>
      </c>
      <c r="K226">
        <v>0</v>
      </c>
      <c r="L226">
        <v>0</v>
      </c>
      <c r="M226">
        <v>1</v>
      </c>
      <c r="N226">
        <v>0</v>
      </c>
      <c r="O226">
        <v>1</v>
      </c>
      <c r="P226">
        <v>2</v>
      </c>
    </row>
    <row r="227" spans="1:16" x14ac:dyDescent="0.25">
      <c r="A227" s="1">
        <v>33241827</v>
      </c>
      <c r="B227" s="2">
        <v>2</v>
      </c>
      <c r="C227" s="2">
        <v>2</v>
      </c>
      <c r="D227" s="2">
        <v>45</v>
      </c>
      <c r="E227" s="2"/>
      <c r="F227">
        <v>158</v>
      </c>
      <c r="G227">
        <v>55</v>
      </c>
      <c r="H227">
        <v>0</v>
      </c>
      <c r="I227">
        <v>0</v>
      </c>
      <c r="J227">
        <v>0</v>
      </c>
      <c r="K227">
        <v>0</v>
      </c>
      <c r="L227">
        <v>0</v>
      </c>
      <c r="M227">
        <v>0</v>
      </c>
      <c r="N227">
        <v>0</v>
      </c>
      <c r="O227">
        <v>0</v>
      </c>
      <c r="P227">
        <v>2</v>
      </c>
    </row>
    <row r="228" spans="1:16" x14ac:dyDescent="0.25">
      <c r="A228" s="1">
        <v>33247212</v>
      </c>
      <c r="B228" s="2">
        <v>2</v>
      </c>
      <c r="C228" s="2">
        <v>2</v>
      </c>
      <c r="D228" s="2">
        <v>42</v>
      </c>
      <c r="E228" s="2">
        <v>15</v>
      </c>
      <c r="F228">
        <v>167</v>
      </c>
      <c r="G228">
        <v>92</v>
      </c>
      <c r="H228">
        <v>1</v>
      </c>
      <c r="I228">
        <v>0</v>
      </c>
      <c r="J228">
        <v>0</v>
      </c>
      <c r="K228">
        <v>0</v>
      </c>
      <c r="L228">
        <v>0</v>
      </c>
      <c r="M228">
        <v>0</v>
      </c>
      <c r="N228">
        <v>0</v>
      </c>
      <c r="O228">
        <v>0</v>
      </c>
      <c r="P228">
        <v>2</v>
      </c>
    </row>
    <row r="229" spans="1:16" x14ac:dyDescent="0.25">
      <c r="A229" s="1">
        <v>33300504</v>
      </c>
      <c r="B229" s="2">
        <v>1</v>
      </c>
      <c r="C229" s="2">
        <v>1</v>
      </c>
      <c r="D229" s="2">
        <v>62</v>
      </c>
      <c r="E229" s="2">
        <v>13</v>
      </c>
      <c r="F229">
        <v>173</v>
      </c>
      <c r="G229">
        <v>61</v>
      </c>
      <c r="H229">
        <v>1</v>
      </c>
      <c r="I229">
        <v>0</v>
      </c>
      <c r="J229">
        <v>0</v>
      </c>
      <c r="K229">
        <v>0</v>
      </c>
      <c r="L229">
        <v>0</v>
      </c>
      <c r="M229">
        <v>1</v>
      </c>
      <c r="N229">
        <v>0</v>
      </c>
      <c r="O229">
        <v>0</v>
      </c>
      <c r="P229">
        <v>2</v>
      </c>
    </row>
    <row r="230" spans="1:16" x14ac:dyDescent="0.25">
      <c r="A230" s="1">
        <v>32294069</v>
      </c>
      <c r="B230" s="2">
        <v>2</v>
      </c>
      <c r="C230" s="2">
        <v>2</v>
      </c>
      <c r="D230" s="2">
        <v>47</v>
      </c>
      <c r="E230" s="2">
        <v>5</v>
      </c>
      <c r="F230">
        <v>159</v>
      </c>
      <c r="G230">
        <v>57</v>
      </c>
      <c r="H230">
        <v>0</v>
      </c>
      <c r="I230">
        <v>0</v>
      </c>
      <c r="J230">
        <v>0</v>
      </c>
      <c r="K230">
        <v>0</v>
      </c>
      <c r="L230">
        <v>0</v>
      </c>
      <c r="M230">
        <v>1</v>
      </c>
      <c r="N230">
        <v>0</v>
      </c>
      <c r="O230">
        <v>0</v>
      </c>
      <c r="P230">
        <v>2</v>
      </c>
    </row>
    <row r="231" spans="1:16" x14ac:dyDescent="0.25">
      <c r="A231" s="1">
        <v>18508739</v>
      </c>
      <c r="B231" s="2">
        <v>2</v>
      </c>
      <c r="C231" s="2">
        <v>2</v>
      </c>
      <c r="D231" s="2">
        <v>63</v>
      </c>
      <c r="E231" s="2"/>
      <c r="F231">
        <v>155</v>
      </c>
      <c r="G231">
        <v>48</v>
      </c>
      <c r="H231">
        <v>0</v>
      </c>
      <c r="I231">
        <v>0</v>
      </c>
      <c r="J231">
        <v>0</v>
      </c>
      <c r="K231">
        <v>0</v>
      </c>
      <c r="L231">
        <v>0</v>
      </c>
      <c r="M231">
        <v>0</v>
      </c>
      <c r="N231">
        <v>0</v>
      </c>
      <c r="O231">
        <v>0</v>
      </c>
      <c r="P231">
        <v>2</v>
      </c>
    </row>
    <row r="232" spans="1:16" x14ac:dyDescent="0.25">
      <c r="A232" s="1">
        <v>33305110</v>
      </c>
      <c r="B232" s="2">
        <v>2</v>
      </c>
      <c r="C232" s="2">
        <v>1</v>
      </c>
      <c r="D232" s="2">
        <v>53</v>
      </c>
      <c r="E232" s="2">
        <v>10</v>
      </c>
      <c r="F232">
        <v>167</v>
      </c>
      <c r="G232">
        <v>60</v>
      </c>
      <c r="H232">
        <v>0</v>
      </c>
      <c r="I232">
        <v>0</v>
      </c>
      <c r="J232">
        <v>0</v>
      </c>
      <c r="K232">
        <v>0</v>
      </c>
      <c r="L232">
        <v>0</v>
      </c>
      <c r="M232">
        <v>0</v>
      </c>
      <c r="N232">
        <v>0</v>
      </c>
      <c r="O232">
        <v>0</v>
      </c>
      <c r="P232">
        <v>3</v>
      </c>
    </row>
    <row r="233" spans="1:16" x14ac:dyDescent="0.25">
      <c r="A233" s="1">
        <v>33341094</v>
      </c>
      <c r="B233" s="2">
        <v>2</v>
      </c>
      <c r="C233" s="2">
        <v>1</v>
      </c>
      <c r="D233" s="2">
        <v>47</v>
      </c>
      <c r="E233" s="2">
        <v>9.5</v>
      </c>
      <c r="F233">
        <v>168</v>
      </c>
      <c r="G233">
        <v>59</v>
      </c>
      <c r="H233">
        <v>0</v>
      </c>
      <c r="I233">
        <v>0</v>
      </c>
      <c r="J233">
        <v>0</v>
      </c>
      <c r="K233">
        <v>0</v>
      </c>
      <c r="L233">
        <v>0</v>
      </c>
      <c r="M233">
        <v>1</v>
      </c>
      <c r="N233">
        <v>0</v>
      </c>
      <c r="O233">
        <v>1</v>
      </c>
      <c r="P233">
        <v>2</v>
      </c>
    </row>
    <row r="234" spans="1:16" x14ac:dyDescent="0.25">
      <c r="A234" s="1">
        <v>19675138</v>
      </c>
      <c r="B234" s="2">
        <v>2</v>
      </c>
      <c r="C234" s="2">
        <v>2</v>
      </c>
      <c r="D234" s="2">
        <v>68</v>
      </c>
      <c r="E234" s="2"/>
      <c r="F234">
        <v>157</v>
      </c>
      <c r="G234">
        <v>48</v>
      </c>
      <c r="H234">
        <v>0</v>
      </c>
      <c r="I234">
        <v>0</v>
      </c>
      <c r="J234">
        <v>0</v>
      </c>
      <c r="K234">
        <v>0</v>
      </c>
      <c r="L234">
        <v>0</v>
      </c>
      <c r="M234">
        <v>0</v>
      </c>
      <c r="N234">
        <v>0</v>
      </c>
      <c r="O234">
        <v>0</v>
      </c>
      <c r="P234">
        <v>2</v>
      </c>
    </row>
    <row r="235" spans="1:16" x14ac:dyDescent="0.25">
      <c r="A235" s="1">
        <v>33229652</v>
      </c>
      <c r="B235" s="2">
        <v>2</v>
      </c>
      <c r="C235" s="2">
        <v>1</v>
      </c>
      <c r="D235" s="2">
        <v>40</v>
      </c>
      <c r="E235" s="2">
        <v>12</v>
      </c>
      <c r="F235">
        <v>168</v>
      </c>
      <c r="G235">
        <v>68</v>
      </c>
      <c r="H235">
        <v>0</v>
      </c>
      <c r="I235">
        <v>0</v>
      </c>
      <c r="J235">
        <v>0</v>
      </c>
      <c r="K235">
        <v>0</v>
      </c>
      <c r="L235">
        <v>0</v>
      </c>
      <c r="M235">
        <v>0</v>
      </c>
      <c r="N235">
        <v>0</v>
      </c>
      <c r="O235">
        <v>0</v>
      </c>
      <c r="P235">
        <v>2</v>
      </c>
    </row>
    <row r="236" spans="1:16" x14ac:dyDescent="0.25">
      <c r="A236" s="1">
        <v>7271283</v>
      </c>
      <c r="B236" s="2">
        <v>1</v>
      </c>
      <c r="C236" s="2">
        <v>1</v>
      </c>
      <c r="D236" s="2">
        <v>41</v>
      </c>
      <c r="E236" s="2">
        <v>4</v>
      </c>
      <c r="F236">
        <v>170</v>
      </c>
      <c r="G236">
        <v>67</v>
      </c>
      <c r="H236">
        <v>1</v>
      </c>
      <c r="I236">
        <v>0</v>
      </c>
      <c r="J236">
        <v>0</v>
      </c>
      <c r="K236">
        <v>0</v>
      </c>
      <c r="L236">
        <v>0</v>
      </c>
      <c r="M236">
        <v>0</v>
      </c>
      <c r="N236">
        <v>0</v>
      </c>
      <c r="O236">
        <v>0</v>
      </c>
      <c r="P236">
        <v>2</v>
      </c>
    </row>
    <row r="237" spans="1:16" x14ac:dyDescent="0.25">
      <c r="A237" s="1">
        <v>33384849</v>
      </c>
      <c r="B237" s="2">
        <v>2</v>
      </c>
      <c r="C237" s="2">
        <v>1</v>
      </c>
      <c r="D237" s="2">
        <v>61</v>
      </c>
      <c r="E237" s="2">
        <v>6</v>
      </c>
      <c r="F237">
        <v>169</v>
      </c>
      <c r="G237">
        <v>75</v>
      </c>
      <c r="H237">
        <v>1</v>
      </c>
      <c r="I237">
        <v>1</v>
      </c>
      <c r="J237">
        <v>0</v>
      </c>
      <c r="K237">
        <v>0</v>
      </c>
      <c r="L237">
        <v>0</v>
      </c>
      <c r="M237">
        <v>1</v>
      </c>
      <c r="N237">
        <v>0</v>
      </c>
      <c r="O237">
        <v>1</v>
      </c>
      <c r="P237">
        <v>3</v>
      </c>
    </row>
    <row r="238" spans="1:16" x14ac:dyDescent="0.25">
      <c r="A238" s="1">
        <v>16753500</v>
      </c>
      <c r="B238" s="2">
        <v>2</v>
      </c>
      <c r="C238" s="2">
        <v>1</v>
      </c>
      <c r="D238" s="2">
        <v>50</v>
      </c>
      <c r="E238" s="2"/>
      <c r="F238">
        <v>168</v>
      </c>
      <c r="G238">
        <v>59</v>
      </c>
      <c r="H238">
        <v>1</v>
      </c>
      <c r="I238">
        <v>0</v>
      </c>
      <c r="J238">
        <v>0</v>
      </c>
      <c r="K238">
        <v>0</v>
      </c>
      <c r="L238">
        <v>0</v>
      </c>
      <c r="M238">
        <v>0</v>
      </c>
      <c r="N238">
        <v>0</v>
      </c>
      <c r="O238">
        <v>0</v>
      </c>
      <c r="P238">
        <v>2</v>
      </c>
    </row>
    <row r="239" spans="1:16" x14ac:dyDescent="0.25">
      <c r="A239" s="1">
        <v>33374493</v>
      </c>
      <c r="B239" s="2">
        <v>2</v>
      </c>
      <c r="C239" s="2">
        <v>1</v>
      </c>
      <c r="D239" s="2">
        <v>19</v>
      </c>
      <c r="E239" s="2">
        <v>5</v>
      </c>
      <c r="F239">
        <v>180</v>
      </c>
      <c r="G239">
        <v>65</v>
      </c>
      <c r="H239">
        <v>0</v>
      </c>
      <c r="I239">
        <v>0</v>
      </c>
      <c r="J239">
        <v>0</v>
      </c>
      <c r="K239">
        <v>0</v>
      </c>
      <c r="L239">
        <v>0</v>
      </c>
      <c r="M239">
        <v>0</v>
      </c>
      <c r="N239">
        <v>0</v>
      </c>
      <c r="O239">
        <v>0</v>
      </c>
      <c r="P239">
        <v>2</v>
      </c>
    </row>
    <row r="240" spans="1:16" x14ac:dyDescent="0.25">
      <c r="A240" s="1">
        <v>8781188</v>
      </c>
      <c r="B240" s="2">
        <v>2</v>
      </c>
      <c r="C240" s="2">
        <v>1</v>
      </c>
      <c r="D240" s="2">
        <v>41</v>
      </c>
      <c r="E240" s="2">
        <v>5</v>
      </c>
      <c r="F240">
        <v>168</v>
      </c>
      <c r="G240">
        <v>64</v>
      </c>
      <c r="H240">
        <v>0</v>
      </c>
      <c r="I240">
        <v>0</v>
      </c>
      <c r="J240">
        <v>0</v>
      </c>
      <c r="K240">
        <v>0</v>
      </c>
      <c r="L240">
        <v>0</v>
      </c>
      <c r="M240">
        <v>0</v>
      </c>
      <c r="N240">
        <v>0</v>
      </c>
      <c r="O240">
        <v>0</v>
      </c>
      <c r="P240">
        <v>2</v>
      </c>
    </row>
    <row r="241" spans="1:16" x14ac:dyDescent="0.25">
      <c r="A241" s="1">
        <v>33522367</v>
      </c>
      <c r="B241" s="2">
        <v>2</v>
      </c>
      <c r="C241" s="2">
        <v>2</v>
      </c>
      <c r="D241" s="2">
        <v>58</v>
      </c>
      <c r="E241" s="2"/>
      <c r="F241">
        <v>154</v>
      </c>
      <c r="G241">
        <v>50</v>
      </c>
      <c r="H241">
        <v>0</v>
      </c>
      <c r="I241">
        <v>0</v>
      </c>
      <c r="J241">
        <v>0</v>
      </c>
      <c r="K241">
        <v>0</v>
      </c>
      <c r="L241">
        <v>0</v>
      </c>
      <c r="M241">
        <v>0</v>
      </c>
      <c r="N241">
        <v>0</v>
      </c>
      <c r="O241">
        <v>0</v>
      </c>
      <c r="P241">
        <v>2</v>
      </c>
    </row>
    <row r="242" spans="1:16" x14ac:dyDescent="0.25">
      <c r="A242" s="1">
        <v>18077617</v>
      </c>
      <c r="B242" s="2">
        <v>2</v>
      </c>
      <c r="C242" s="2">
        <v>1</v>
      </c>
      <c r="D242" s="2">
        <v>45</v>
      </c>
      <c r="E242" s="2">
        <v>3.2</v>
      </c>
      <c r="F242">
        <v>170</v>
      </c>
      <c r="G242">
        <v>70</v>
      </c>
      <c r="H242">
        <v>0</v>
      </c>
      <c r="I242">
        <v>0</v>
      </c>
      <c r="J242">
        <v>0</v>
      </c>
      <c r="K242">
        <v>0</v>
      </c>
      <c r="L242">
        <v>0</v>
      </c>
      <c r="M242">
        <v>1</v>
      </c>
      <c r="N242">
        <v>0</v>
      </c>
      <c r="O242">
        <v>1</v>
      </c>
      <c r="P242">
        <v>2</v>
      </c>
    </row>
    <row r="243" spans="1:16" x14ac:dyDescent="0.25">
      <c r="A243" s="1">
        <v>3460775</v>
      </c>
      <c r="B243" s="2">
        <v>2</v>
      </c>
      <c r="C243" s="2">
        <v>1</v>
      </c>
      <c r="D243" s="2">
        <v>33</v>
      </c>
      <c r="E243" s="2">
        <v>6</v>
      </c>
      <c r="F243">
        <v>170</v>
      </c>
      <c r="G243">
        <v>62</v>
      </c>
      <c r="H243">
        <v>0</v>
      </c>
      <c r="I243">
        <v>0</v>
      </c>
      <c r="J243">
        <v>0</v>
      </c>
      <c r="K243">
        <v>0</v>
      </c>
      <c r="L243">
        <v>0</v>
      </c>
      <c r="M243">
        <v>1</v>
      </c>
      <c r="N243">
        <v>0</v>
      </c>
      <c r="O243">
        <v>0</v>
      </c>
      <c r="P243">
        <v>2</v>
      </c>
    </row>
    <row r="244" spans="1:16" x14ac:dyDescent="0.25">
      <c r="A244" s="1">
        <v>19953261</v>
      </c>
      <c r="B244" s="2">
        <v>2</v>
      </c>
      <c r="C244" s="2">
        <v>1</v>
      </c>
      <c r="D244" s="2">
        <v>47</v>
      </c>
      <c r="E244" s="2">
        <v>5</v>
      </c>
      <c r="F244">
        <v>160</v>
      </c>
      <c r="G244">
        <v>46</v>
      </c>
      <c r="H244">
        <v>0</v>
      </c>
      <c r="I244">
        <v>0</v>
      </c>
      <c r="J244">
        <v>0</v>
      </c>
      <c r="K244">
        <v>0</v>
      </c>
      <c r="L244">
        <v>0</v>
      </c>
      <c r="M244">
        <v>1</v>
      </c>
      <c r="N244">
        <v>0</v>
      </c>
      <c r="O244">
        <v>0</v>
      </c>
      <c r="P244">
        <v>2</v>
      </c>
    </row>
    <row r="245" spans="1:16" x14ac:dyDescent="0.25">
      <c r="A245" s="1">
        <v>14063897</v>
      </c>
      <c r="B245" s="2">
        <v>2</v>
      </c>
      <c r="C245" s="2">
        <v>1</v>
      </c>
      <c r="D245" s="2">
        <v>50</v>
      </c>
      <c r="E245" s="2">
        <v>12</v>
      </c>
      <c r="F245">
        <v>176</v>
      </c>
      <c r="G245">
        <v>90</v>
      </c>
      <c r="H245">
        <v>0</v>
      </c>
      <c r="I245">
        <v>1</v>
      </c>
      <c r="J245">
        <v>0</v>
      </c>
      <c r="K245">
        <v>0</v>
      </c>
      <c r="L245">
        <v>0</v>
      </c>
      <c r="M245">
        <v>0</v>
      </c>
      <c r="N245">
        <v>0</v>
      </c>
      <c r="O245">
        <v>0</v>
      </c>
      <c r="P245">
        <v>2</v>
      </c>
    </row>
    <row r="246" spans="1:16" x14ac:dyDescent="0.25">
      <c r="A246" s="1">
        <v>33582648</v>
      </c>
      <c r="B246" s="2">
        <v>1</v>
      </c>
      <c r="C246" s="2">
        <v>1</v>
      </c>
      <c r="D246" s="2">
        <v>55</v>
      </c>
      <c r="E246" s="2">
        <v>7</v>
      </c>
      <c r="F246">
        <v>166</v>
      </c>
      <c r="G246">
        <v>50</v>
      </c>
      <c r="H246">
        <v>0</v>
      </c>
      <c r="I246">
        <v>0</v>
      </c>
      <c r="J246">
        <v>0</v>
      </c>
      <c r="K246">
        <v>0</v>
      </c>
      <c r="L246">
        <v>0</v>
      </c>
      <c r="M246">
        <v>1</v>
      </c>
      <c r="N246">
        <v>0</v>
      </c>
      <c r="O246">
        <v>0</v>
      </c>
      <c r="P246">
        <v>2</v>
      </c>
    </row>
    <row r="247" spans="1:16" x14ac:dyDescent="0.25">
      <c r="A247" s="1">
        <v>33538562</v>
      </c>
      <c r="B247" s="2">
        <v>2</v>
      </c>
      <c r="C247" s="2">
        <v>1</v>
      </c>
      <c r="D247" s="2">
        <v>74</v>
      </c>
      <c r="E247" s="2">
        <v>3</v>
      </c>
      <c r="F247">
        <v>173</v>
      </c>
      <c r="G247">
        <v>67</v>
      </c>
      <c r="H247">
        <v>0</v>
      </c>
      <c r="I247">
        <v>0</v>
      </c>
      <c r="J247">
        <v>0</v>
      </c>
      <c r="K247">
        <v>0</v>
      </c>
      <c r="L247">
        <v>0</v>
      </c>
      <c r="M247">
        <v>1</v>
      </c>
      <c r="N247">
        <v>0</v>
      </c>
      <c r="O247">
        <v>0</v>
      </c>
      <c r="P247">
        <v>3</v>
      </c>
    </row>
    <row r="248" spans="1:16" x14ac:dyDescent="0.25">
      <c r="A248" s="1">
        <v>48099</v>
      </c>
      <c r="B248" s="2">
        <v>2</v>
      </c>
      <c r="C248" s="2">
        <v>1</v>
      </c>
      <c r="D248" s="2">
        <v>74</v>
      </c>
      <c r="E248" s="2">
        <v>3</v>
      </c>
      <c r="F248">
        <v>165</v>
      </c>
      <c r="G248">
        <v>70</v>
      </c>
      <c r="H248">
        <v>1</v>
      </c>
      <c r="I248">
        <v>1</v>
      </c>
      <c r="J248">
        <v>0</v>
      </c>
      <c r="K248">
        <v>0</v>
      </c>
      <c r="L248">
        <v>0</v>
      </c>
      <c r="M248">
        <v>1</v>
      </c>
      <c r="N248">
        <v>0</v>
      </c>
      <c r="O248">
        <v>0</v>
      </c>
      <c r="P248">
        <v>3</v>
      </c>
    </row>
    <row r="249" spans="1:16" x14ac:dyDescent="0.25">
      <c r="A249" s="1">
        <v>4148639</v>
      </c>
      <c r="B249" s="2">
        <v>2</v>
      </c>
      <c r="C249" s="2">
        <v>1</v>
      </c>
      <c r="D249" s="2">
        <v>62</v>
      </c>
      <c r="E249" s="2">
        <v>7</v>
      </c>
      <c r="F249">
        <v>162</v>
      </c>
      <c r="G249">
        <v>63</v>
      </c>
      <c r="H249">
        <v>1</v>
      </c>
      <c r="I249">
        <v>0</v>
      </c>
      <c r="J249">
        <v>0</v>
      </c>
      <c r="K249">
        <v>0</v>
      </c>
      <c r="L249">
        <v>0</v>
      </c>
      <c r="M249">
        <v>1</v>
      </c>
      <c r="N249">
        <v>0</v>
      </c>
      <c r="O249">
        <v>0</v>
      </c>
      <c r="P249">
        <v>2</v>
      </c>
    </row>
    <row r="250" spans="1:16" x14ac:dyDescent="0.25">
      <c r="A250" s="1">
        <v>13218127</v>
      </c>
      <c r="B250" s="2">
        <v>2</v>
      </c>
      <c r="C250" s="2">
        <v>2</v>
      </c>
      <c r="D250" s="2">
        <v>51</v>
      </c>
      <c r="E250" s="2">
        <v>4</v>
      </c>
      <c r="F250">
        <v>155</v>
      </c>
      <c r="G250">
        <v>53.5</v>
      </c>
      <c r="H250">
        <v>0</v>
      </c>
      <c r="I250">
        <v>0</v>
      </c>
      <c r="J250">
        <v>0</v>
      </c>
      <c r="K250">
        <v>0</v>
      </c>
      <c r="L250">
        <v>0</v>
      </c>
      <c r="M250">
        <v>1</v>
      </c>
      <c r="N250">
        <v>0</v>
      </c>
      <c r="O250">
        <v>0</v>
      </c>
      <c r="P250">
        <v>2</v>
      </c>
    </row>
    <row r="251" spans="1:16" x14ac:dyDescent="0.25">
      <c r="A251" s="1">
        <v>33721366</v>
      </c>
      <c r="B251" s="2">
        <v>1</v>
      </c>
      <c r="C251" s="2">
        <v>2</v>
      </c>
      <c r="D251" s="2">
        <v>56</v>
      </c>
      <c r="E251" s="2"/>
      <c r="F251">
        <v>159</v>
      </c>
      <c r="G251">
        <v>53</v>
      </c>
      <c r="H251">
        <v>0</v>
      </c>
      <c r="I251">
        <v>0</v>
      </c>
      <c r="J251">
        <v>0</v>
      </c>
      <c r="K251">
        <v>0</v>
      </c>
      <c r="L251">
        <v>0</v>
      </c>
      <c r="M251">
        <v>0</v>
      </c>
      <c r="N251">
        <v>0</v>
      </c>
      <c r="O251">
        <v>0</v>
      </c>
      <c r="P251">
        <v>2</v>
      </c>
    </row>
    <row r="252" spans="1:16" x14ac:dyDescent="0.25">
      <c r="A252" s="1">
        <v>33712328</v>
      </c>
      <c r="B252" s="2">
        <v>2</v>
      </c>
      <c r="C252" s="2">
        <v>1</v>
      </c>
      <c r="D252" s="2">
        <v>58</v>
      </c>
      <c r="E252" s="2">
        <v>3</v>
      </c>
      <c r="F252">
        <v>162</v>
      </c>
      <c r="G252">
        <v>50</v>
      </c>
      <c r="H252">
        <v>0</v>
      </c>
      <c r="I252">
        <v>0</v>
      </c>
      <c r="J252">
        <v>0</v>
      </c>
      <c r="K252">
        <v>0</v>
      </c>
      <c r="L252">
        <v>0</v>
      </c>
      <c r="M252">
        <v>1</v>
      </c>
      <c r="N252">
        <v>0</v>
      </c>
      <c r="O252">
        <v>0</v>
      </c>
      <c r="P252">
        <v>3</v>
      </c>
    </row>
    <row r="253" spans="1:16" x14ac:dyDescent="0.25">
      <c r="A253" s="1">
        <v>33743170</v>
      </c>
      <c r="B253" s="2">
        <v>2</v>
      </c>
      <c r="C253" s="2">
        <v>2</v>
      </c>
      <c r="D253" s="2">
        <v>77</v>
      </c>
      <c r="E253" s="2"/>
      <c r="F253">
        <v>155</v>
      </c>
      <c r="G253">
        <v>48</v>
      </c>
      <c r="H253">
        <v>1</v>
      </c>
      <c r="I253">
        <v>0</v>
      </c>
      <c r="J253">
        <v>0</v>
      </c>
      <c r="K253">
        <v>0</v>
      </c>
      <c r="L253">
        <v>0</v>
      </c>
      <c r="M253">
        <v>0</v>
      </c>
      <c r="N253">
        <v>0</v>
      </c>
      <c r="O253">
        <v>0</v>
      </c>
      <c r="P253">
        <v>3</v>
      </c>
    </row>
    <row r="254" spans="1:16" x14ac:dyDescent="0.25">
      <c r="A254" s="1">
        <v>33759524</v>
      </c>
      <c r="B254" s="2">
        <v>2</v>
      </c>
      <c r="C254" s="2">
        <v>1</v>
      </c>
      <c r="D254" s="2">
        <v>67</v>
      </c>
      <c r="E254" s="2">
        <v>2</v>
      </c>
      <c r="F254">
        <v>160</v>
      </c>
      <c r="G254">
        <v>70</v>
      </c>
      <c r="H254">
        <v>0</v>
      </c>
      <c r="I254">
        <v>0</v>
      </c>
      <c r="J254">
        <v>0</v>
      </c>
      <c r="K254">
        <v>0</v>
      </c>
      <c r="L254">
        <v>0</v>
      </c>
      <c r="M254">
        <v>1</v>
      </c>
      <c r="N254">
        <v>0</v>
      </c>
      <c r="O254">
        <v>1</v>
      </c>
      <c r="P254">
        <v>3</v>
      </c>
    </row>
    <row r="255" spans="1:16" x14ac:dyDescent="0.25">
      <c r="A255" s="1">
        <v>33787683</v>
      </c>
      <c r="B255" s="2">
        <v>2</v>
      </c>
      <c r="C255" s="2">
        <v>1</v>
      </c>
      <c r="D255" s="2">
        <v>60</v>
      </c>
      <c r="E255" s="2">
        <v>15</v>
      </c>
      <c r="F255">
        <v>165</v>
      </c>
      <c r="G255">
        <v>57</v>
      </c>
      <c r="H255">
        <v>0</v>
      </c>
      <c r="I255">
        <v>0</v>
      </c>
      <c r="J255">
        <v>0</v>
      </c>
      <c r="K255">
        <v>0</v>
      </c>
      <c r="L255">
        <v>0</v>
      </c>
      <c r="M255">
        <v>1</v>
      </c>
      <c r="N255">
        <v>0</v>
      </c>
      <c r="O255">
        <v>0</v>
      </c>
      <c r="P255">
        <v>2</v>
      </c>
    </row>
    <row r="256" spans="1:16" x14ac:dyDescent="0.25">
      <c r="A256" s="1">
        <v>20987110</v>
      </c>
      <c r="B256" s="2">
        <v>2</v>
      </c>
      <c r="C256" s="2">
        <v>2</v>
      </c>
      <c r="D256" s="2">
        <v>49</v>
      </c>
      <c r="E256" s="2"/>
      <c r="F256">
        <v>158</v>
      </c>
      <c r="G256">
        <v>55</v>
      </c>
      <c r="H256">
        <v>0</v>
      </c>
      <c r="I256">
        <v>0</v>
      </c>
      <c r="J256">
        <v>0</v>
      </c>
      <c r="K256">
        <v>0</v>
      </c>
      <c r="L256">
        <v>0</v>
      </c>
      <c r="M256">
        <v>0</v>
      </c>
      <c r="N256">
        <v>0</v>
      </c>
      <c r="O256">
        <v>0</v>
      </c>
      <c r="P256">
        <v>2</v>
      </c>
    </row>
    <row r="257" spans="1:16" x14ac:dyDescent="0.25">
      <c r="A257" s="1">
        <v>33152137</v>
      </c>
      <c r="B257" s="2">
        <v>2</v>
      </c>
      <c r="C257" s="2">
        <v>2</v>
      </c>
      <c r="D257" s="2">
        <v>56</v>
      </c>
      <c r="E257" s="2">
        <v>4.3</v>
      </c>
      <c r="F257">
        <v>155</v>
      </c>
      <c r="G257">
        <v>60</v>
      </c>
      <c r="H257">
        <v>0</v>
      </c>
      <c r="I257">
        <v>0</v>
      </c>
      <c r="J257">
        <v>0</v>
      </c>
      <c r="K257">
        <v>0</v>
      </c>
      <c r="L257">
        <v>0</v>
      </c>
      <c r="M257">
        <v>0</v>
      </c>
      <c r="N257">
        <v>0</v>
      </c>
      <c r="O257">
        <v>0</v>
      </c>
      <c r="P257">
        <v>2</v>
      </c>
    </row>
    <row r="258" spans="1:16" x14ac:dyDescent="0.25">
      <c r="A258" s="1">
        <v>33836697</v>
      </c>
      <c r="B258" s="2">
        <v>2</v>
      </c>
      <c r="C258" s="2">
        <v>1</v>
      </c>
      <c r="D258" s="2">
        <v>47</v>
      </c>
      <c r="E258" s="2">
        <v>4</v>
      </c>
      <c r="F258">
        <v>163</v>
      </c>
      <c r="G258">
        <v>58.5</v>
      </c>
      <c r="H258">
        <v>0</v>
      </c>
      <c r="I258">
        <v>0</v>
      </c>
      <c r="J258">
        <v>0</v>
      </c>
      <c r="K258">
        <v>0</v>
      </c>
      <c r="L258">
        <v>0</v>
      </c>
      <c r="M258">
        <v>1</v>
      </c>
      <c r="N258">
        <v>0</v>
      </c>
      <c r="O258">
        <v>1</v>
      </c>
      <c r="P258">
        <v>2</v>
      </c>
    </row>
    <row r="259" spans="1:16" x14ac:dyDescent="0.25">
      <c r="A259" s="1">
        <v>33891061</v>
      </c>
      <c r="B259" s="2">
        <v>2</v>
      </c>
      <c r="C259" s="2">
        <v>1</v>
      </c>
      <c r="D259" s="2">
        <v>65</v>
      </c>
      <c r="E259" s="2">
        <v>4</v>
      </c>
      <c r="F259">
        <v>166</v>
      </c>
      <c r="G259">
        <v>67.5</v>
      </c>
      <c r="H259">
        <v>0</v>
      </c>
      <c r="I259">
        <v>0</v>
      </c>
      <c r="J259">
        <v>0</v>
      </c>
      <c r="K259">
        <v>0</v>
      </c>
      <c r="L259">
        <v>0</v>
      </c>
      <c r="M259">
        <v>0</v>
      </c>
      <c r="N259">
        <v>0</v>
      </c>
      <c r="O259">
        <v>0</v>
      </c>
      <c r="P259">
        <v>2</v>
      </c>
    </row>
    <row r="260" spans="1:16" x14ac:dyDescent="0.25">
      <c r="A260" s="1">
        <v>21127910</v>
      </c>
      <c r="B260" s="2">
        <v>1</v>
      </c>
      <c r="C260" s="2">
        <v>1</v>
      </c>
      <c r="D260" s="2">
        <v>53</v>
      </c>
      <c r="E260" s="2">
        <v>3.5</v>
      </c>
      <c r="F260">
        <v>165</v>
      </c>
      <c r="G260">
        <v>65</v>
      </c>
      <c r="H260">
        <v>0</v>
      </c>
      <c r="I260">
        <v>0</v>
      </c>
      <c r="J260">
        <v>0</v>
      </c>
      <c r="K260">
        <v>0</v>
      </c>
      <c r="L260">
        <v>0</v>
      </c>
      <c r="M260">
        <v>1</v>
      </c>
      <c r="N260">
        <v>0</v>
      </c>
      <c r="O260">
        <v>1</v>
      </c>
      <c r="P260">
        <v>2</v>
      </c>
    </row>
    <row r="261" spans="1:16" x14ac:dyDescent="0.25">
      <c r="A261" s="1">
        <v>34019471</v>
      </c>
      <c r="B261" s="2">
        <v>2</v>
      </c>
      <c r="C261" s="2">
        <v>1</v>
      </c>
      <c r="D261" s="2">
        <v>46</v>
      </c>
      <c r="E261" s="2">
        <v>9</v>
      </c>
      <c r="F261">
        <v>168</v>
      </c>
      <c r="G261">
        <v>75</v>
      </c>
      <c r="H261">
        <v>0</v>
      </c>
      <c r="I261">
        <v>0</v>
      </c>
      <c r="J261">
        <v>0</v>
      </c>
      <c r="K261">
        <v>0</v>
      </c>
      <c r="L261">
        <v>0</v>
      </c>
      <c r="M261">
        <v>1</v>
      </c>
      <c r="N261">
        <v>0</v>
      </c>
      <c r="O261">
        <v>0</v>
      </c>
      <c r="P261">
        <v>2</v>
      </c>
    </row>
    <row r="262" spans="1:16" x14ac:dyDescent="0.25">
      <c r="A262" s="1">
        <v>33956464</v>
      </c>
      <c r="B262" s="2">
        <v>2</v>
      </c>
      <c r="C262" s="2">
        <v>2</v>
      </c>
      <c r="D262" s="2">
        <v>43</v>
      </c>
      <c r="E262" s="2">
        <v>6</v>
      </c>
      <c r="F262">
        <v>158</v>
      </c>
      <c r="G262">
        <v>62</v>
      </c>
      <c r="H262">
        <v>0</v>
      </c>
      <c r="I262">
        <v>0</v>
      </c>
      <c r="J262">
        <v>0</v>
      </c>
      <c r="K262">
        <v>0</v>
      </c>
      <c r="L262">
        <v>0</v>
      </c>
      <c r="M262">
        <v>0</v>
      </c>
      <c r="N262">
        <v>0</v>
      </c>
      <c r="O262">
        <v>0</v>
      </c>
      <c r="P262">
        <v>2</v>
      </c>
    </row>
    <row r="263" spans="1:16" x14ac:dyDescent="0.25">
      <c r="A263" s="1">
        <v>16782638</v>
      </c>
      <c r="B263" s="2">
        <v>1</v>
      </c>
      <c r="C263" s="2">
        <v>1</v>
      </c>
      <c r="D263" s="2">
        <v>53</v>
      </c>
      <c r="E263" s="2">
        <v>5</v>
      </c>
      <c r="F263">
        <v>175</v>
      </c>
      <c r="G263">
        <v>94</v>
      </c>
      <c r="H263">
        <v>0</v>
      </c>
      <c r="I263">
        <v>0</v>
      </c>
      <c r="J263">
        <v>0</v>
      </c>
      <c r="K263">
        <v>0</v>
      </c>
      <c r="L263">
        <v>0</v>
      </c>
      <c r="M263">
        <v>0</v>
      </c>
      <c r="N263">
        <v>0</v>
      </c>
      <c r="O263">
        <v>0</v>
      </c>
      <c r="P263">
        <v>2</v>
      </c>
    </row>
    <row r="264" spans="1:16" x14ac:dyDescent="0.25">
      <c r="A264" s="1">
        <v>17167473</v>
      </c>
      <c r="B264" s="2">
        <v>2</v>
      </c>
      <c r="C264" s="2">
        <v>1</v>
      </c>
      <c r="D264" s="2">
        <v>56</v>
      </c>
      <c r="E264" s="2">
        <v>6</v>
      </c>
      <c r="F264">
        <v>158</v>
      </c>
      <c r="G264">
        <v>51</v>
      </c>
      <c r="H264">
        <v>0</v>
      </c>
      <c r="I264">
        <v>0</v>
      </c>
      <c r="J264">
        <v>0</v>
      </c>
      <c r="K264">
        <v>0</v>
      </c>
      <c r="L264">
        <v>0</v>
      </c>
      <c r="M264">
        <v>1</v>
      </c>
      <c r="N264">
        <v>0</v>
      </c>
      <c r="O264">
        <v>1</v>
      </c>
      <c r="P264">
        <v>2</v>
      </c>
    </row>
    <row r="265" spans="1:16" x14ac:dyDescent="0.25">
      <c r="A265" s="1">
        <v>481770</v>
      </c>
      <c r="B265" s="2">
        <v>1</v>
      </c>
      <c r="C265" s="2">
        <v>2</v>
      </c>
      <c r="D265" s="2">
        <v>50</v>
      </c>
      <c r="E265" s="2">
        <v>3</v>
      </c>
      <c r="F265">
        <v>158</v>
      </c>
      <c r="G265">
        <v>60</v>
      </c>
      <c r="H265">
        <v>0</v>
      </c>
      <c r="I265">
        <v>0</v>
      </c>
      <c r="J265">
        <v>0</v>
      </c>
      <c r="K265">
        <v>0</v>
      </c>
      <c r="L265">
        <v>0</v>
      </c>
      <c r="M265">
        <v>0</v>
      </c>
      <c r="N265">
        <v>0</v>
      </c>
      <c r="O265">
        <v>0</v>
      </c>
      <c r="P265">
        <v>3</v>
      </c>
    </row>
    <row r="266" spans="1:16" x14ac:dyDescent="0.25">
      <c r="A266" s="1">
        <v>17554294</v>
      </c>
      <c r="B266" s="2">
        <v>1</v>
      </c>
      <c r="C266" s="2">
        <v>1</v>
      </c>
      <c r="D266" s="2">
        <v>43</v>
      </c>
      <c r="E266" s="2">
        <v>3</v>
      </c>
      <c r="F266">
        <v>167</v>
      </c>
      <c r="G266">
        <v>57</v>
      </c>
      <c r="H266">
        <v>0</v>
      </c>
      <c r="I266">
        <v>0</v>
      </c>
      <c r="J266">
        <v>0</v>
      </c>
      <c r="K266">
        <v>0</v>
      </c>
      <c r="L266">
        <v>0</v>
      </c>
      <c r="M266">
        <v>1</v>
      </c>
      <c r="N266">
        <v>0</v>
      </c>
      <c r="O266">
        <v>0</v>
      </c>
      <c r="P266">
        <v>2</v>
      </c>
    </row>
    <row r="267" spans="1:16" x14ac:dyDescent="0.25">
      <c r="A267" s="1">
        <v>34214759</v>
      </c>
      <c r="B267" s="2">
        <v>2</v>
      </c>
      <c r="C267" s="2">
        <v>1</v>
      </c>
      <c r="D267" s="2">
        <v>49</v>
      </c>
      <c r="E267" s="2">
        <v>4</v>
      </c>
      <c r="F267">
        <v>167</v>
      </c>
      <c r="G267">
        <v>70</v>
      </c>
      <c r="H267">
        <v>0</v>
      </c>
      <c r="I267">
        <v>0</v>
      </c>
      <c r="J267">
        <v>0</v>
      </c>
      <c r="K267">
        <v>0</v>
      </c>
      <c r="L267">
        <v>0</v>
      </c>
      <c r="M267">
        <v>1</v>
      </c>
      <c r="N267">
        <v>0</v>
      </c>
      <c r="O267">
        <v>0</v>
      </c>
      <c r="P267">
        <v>2</v>
      </c>
    </row>
    <row r="268" spans="1:16" x14ac:dyDescent="0.25">
      <c r="A268" s="1">
        <v>34202195</v>
      </c>
      <c r="B268" s="2">
        <v>2</v>
      </c>
      <c r="C268" s="2">
        <v>2</v>
      </c>
      <c r="D268" s="2">
        <v>66</v>
      </c>
      <c r="E268" s="2"/>
      <c r="F268">
        <v>160</v>
      </c>
      <c r="G268">
        <v>56.5</v>
      </c>
      <c r="H268">
        <v>0</v>
      </c>
      <c r="I268">
        <v>0</v>
      </c>
      <c r="J268">
        <v>0</v>
      </c>
      <c r="K268">
        <v>0</v>
      </c>
      <c r="L268">
        <v>0</v>
      </c>
      <c r="M268">
        <v>0</v>
      </c>
      <c r="N268">
        <v>0</v>
      </c>
      <c r="O268">
        <v>0</v>
      </c>
      <c r="P268">
        <v>2</v>
      </c>
    </row>
    <row r="269" spans="1:16" x14ac:dyDescent="0.25">
      <c r="A269" s="1">
        <v>17551729</v>
      </c>
      <c r="B269" s="2">
        <v>2</v>
      </c>
      <c r="C269" s="2">
        <v>1</v>
      </c>
      <c r="D269" s="2">
        <v>64</v>
      </c>
      <c r="E269" s="2">
        <v>3</v>
      </c>
      <c r="F269">
        <v>162</v>
      </c>
      <c r="G269">
        <v>61</v>
      </c>
      <c r="H269">
        <v>0</v>
      </c>
      <c r="I269">
        <v>1</v>
      </c>
      <c r="J269">
        <v>0</v>
      </c>
      <c r="K269">
        <v>0</v>
      </c>
      <c r="L269">
        <v>0</v>
      </c>
      <c r="M269">
        <v>1</v>
      </c>
      <c r="N269">
        <v>0</v>
      </c>
      <c r="O269">
        <v>0</v>
      </c>
      <c r="P269">
        <v>2</v>
      </c>
    </row>
    <row r="270" spans="1:16" x14ac:dyDescent="0.25">
      <c r="A270" s="1">
        <v>34303404</v>
      </c>
      <c r="B270" s="2">
        <v>2</v>
      </c>
      <c r="C270" s="2">
        <v>1</v>
      </c>
      <c r="D270" s="2">
        <v>51</v>
      </c>
      <c r="E270" s="2"/>
      <c r="F270">
        <v>158</v>
      </c>
      <c r="G270">
        <v>59.5</v>
      </c>
      <c r="H270">
        <v>0</v>
      </c>
      <c r="I270">
        <v>0</v>
      </c>
      <c r="J270">
        <v>0</v>
      </c>
      <c r="K270">
        <v>0</v>
      </c>
      <c r="L270">
        <v>0</v>
      </c>
      <c r="M270">
        <v>1</v>
      </c>
      <c r="N270">
        <v>0</v>
      </c>
      <c r="O270">
        <v>0</v>
      </c>
      <c r="P270">
        <v>2</v>
      </c>
    </row>
    <row r="271" spans="1:16" x14ac:dyDescent="0.25">
      <c r="A271" s="1">
        <v>14018899</v>
      </c>
      <c r="B271" s="2">
        <v>2</v>
      </c>
      <c r="C271" s="2">
        <v>1</v>
      </c>
      <c r="D271" s="2">
        <v>54</v>
      </c>
      <c r="E271" s="2">
        <v>1.8</v>
      </c>
      <c r="F271">
        <v>164</v>
      </c>
      <c r="G271">
        <v>72</v>
      </c>
      <c r="H271">
        <v>0</v>
      </c>
      <c r="I271">
        <v>1</v>
      </c>
      <c r="J271">
        <v>0</v>
      </c>
      <c r="K271">
        <v>0</v>
      </c>
      <c r="L271">
        <v>0</v>
      </c>
      <c r="M271">
        <v>1</v>
      </c>
      <c r="N271">
        <v>0</v>
      </c>
      <c r="O271">
        <v>1</v>
      </c>
      <c r="P271">
        <v>2</v>
      </c>
    </row>
    <row r="272" spans="1:16" x14ac:dyDescent="0.25">
      <c r="A272" s="1">
        <v>33807973</v>
      </c>
      <c r="B272" s="2">
        <v>1</v>
      </c>
      <c r="C272" s="2">
        <v>2</v>
      </c>
      <c r="D272" s="2">
        <v>32</v>
      </c>
      <c r="E272" s="2"/>
      <c r="F272">
        <v>155</v>
      </c>
      <c r="G272">
        <v>43</v>
      </c>
      <c r="H272">
        <v>0</v>
      </c>
      <c r="I272">
        <v>0</v>
      </c>
      <c r="J272">
        <v>0</v>
      </c>
      <c r="K272">
        <v>0</v>
      </c>
      <c r="L272">
        <v>0</v>
      </c>
      <c r="M272">
        <v>1</v>
      </c>
      <c r="N272">
        <v>0</v>
      </c>
      <c r="O272">
        <v>0</v>
      </c>
      <c r="P272">
        <v>2</v>
      </c>
    </row>
    <row r="273" spans="1:16" x14ac:dyDescent="0.25">
      <c r="A273" s="1">
        <v>999886</v>
      </c>
      <c r="B273" s="2">
        <v>1</v>
      </c>
      <c r="C273" s="2">
        <v>2</v>
      </c>
      <c r="D273" s="2">
        <v>48</v>
      </c>
      <c r="E273" s="2">
        <v>4</v>
      </c>
      <c r="F273">
        <v>152</v>
      </c>
      <c r="G273">
        <v>50.5</v>
      </c>
      <c r="H273">
        <v>0</v>
      </c>
      <c r="I273">
        <v>0</v>
      </c>
      <c r="J273">
        <v>0</v>
      </c>
      <c r="K273">
        <v>0</v>
      </c>
      <c r="L273">
        <v>0</v>
      </c>
      <c r="M273">
        <v>0</v>
      </c>
      <c r="N273">
        <v>0</v>
      </c>
      <c r="O273">
        <v>0</v>
      </c>
      <c r="P273">
        <v>2</v>
      </c>
    </row>
    <row r="274" spans="1:16" x14ac:dyDescent="0.25">
      <c r="A274" s="1">
        <v>34432247</v>
      </c>
      <c r="B274" s="2">
        <v>2</v>
      </c>
      <c r="C274" s="2">
        <v>1</v>
      </c>
      <c r="D274" s="2">
        <v>64</v>
      </c>
      <c r="E274" s="2">
        <v>4</v>
      </c>
      <c r="F274">
        <v>164</v>
      </c>
      <c r="G274">
        <v>62.5</v>
      </c>
      <c r="H274">
        <v>0</v>
      </c>
      <c r="I274">
        <v>0</v>
      </c>
      <c r="J274">
        <v>0</v>
      </c>
      <c r="K274">
        <v>0</v>
      </c>
      <c r="L274">
        <v>0</v>
      </c>
      <c r="M274">
        <v>0</v>
      </c>
      <c r="N274">
        <v>0</v>
      </c>
      <c r="O274">
        <v>0</v>
      </c>
      <c r="P274">
        <v>2</v>
      </c>
    </row>
    <row r="275" spans="1:16" x14ac:dyDescent="0.25">
      <c r="A275" s="1">
        <v>34419767</v>
      </c>
      <c r="B275" s="2">
        <v>1</v>
      </c>
      <c r="C275" s="2">
        <v>1</v>
      </c>
      <c r="D275" s="2">
        <v>56</v>
      </c>
      <c r="E275" s="2">
        <v>7</v>
      </c>
      <c r="F275">
        <v>169</v>
      </c>
      <c r="G275">
        <v>70</v>
      </c>
      <c r="H275">
        <v>0</v>
      </c>
      <c r="I275">
        <v>0</v>
      </c>
      <c r="J275">
        <v>0</v>
      </c>
      <c r="K275">
        <v>0</v>
      </c>
      <c r="L275">
        <v>0</v>
      </c>
      <c r="M275">
        <v>0</v>
      </c>
      <c r="N275">
        <v>0</v>
      </c>
      <c r="O275">
        <v>1</v>
      </c>
      <c r="P275">
        <v>2</v>
      </c>
    </row>
    <row r="276" spans="1:16" x14ac:dyDescent="0.25">
      <c r="A276" s="1">
        <v>18665716</v>
      </c>
      <c r="B276" s="2">
        <v>2</v>
      </c>
      <c r="C276" s="2">
        <v>1</v>
      </c>
      <c r="D276" s="2">
        <v>41</v>
      </c>
      <c r="E276" s="2">
        <v>5</v>
      </c>
      <c r="F276">
        <v>182</v>
      </c>
      <c r="G276">
        <v>74</v>
      </c>
      <c r="H276">
        <v>0</v>
      </c>
      <c r="I276">
        <v>0</v>
      </c>
      <c r="J276">
        <v>0</v>
      </c>
      <c r="K276">
        <v>0</v>
      </c>
      <c r="L276">
        <v>0</v>
      </c>
      <c r="M276">
        <v>1</v>
      </c>
      <c r="N276">
        <v>0</v>
      </c>
      <c r="O276">
        <v>0</v>
      </c>
      <c r="P276">
        <v>2</v>
      </c>
    </row>
    <row r="277" spans="1:16" x14ac:dyDescent="0.25">
      <c r="A277" s="1">
        <v>19288044</v>
      </c>
      <c r="B277" s="2">
        <v>1</v>
      </c>
      <c r="C277" s="2">
        <v>1</v>
      </c>
      <c r="D277" s="2">
        <v>39</v>
      </c>
      <c r="E277" s="2"/>
      <c r="F277">
        <v>168</v>
      </c>
      <c r="G277">
        <v>60</v>
      </c>
      <c r="H277">
        <v>0</v>
      </c>
      <c r="I277">
        <v>0</v>
      </c>
      <c r="J277">
        <v>0</v>
      </c>
      <c r="K277">
        <v>0</v>
      </c>
      <c r="L277">
        <v>0</v>
      </c>
      <c r="M277">
        <v>0</v>
      </c>
      <c r="N277">
        <v>0</v>
      </c>
      <c r="O277">
        <v>0</v>
      </c>
      <c r="P277">
        <v>2</v>
      </c>
    </row>
    <row r="278" spans="1:16" x14ac:dyDescent="0.25">
      <c r="A278" s="1">
        <v>34621425</v>
      </c>
      <c r="B278" s="2">
        <v>2</v>
      </c>
      <c r="C278" s="2">
        <v>1</v>
      </c>
      <c r="D278" s="2">
        <v>74</v>
      </c>
      <c r="E278" s="2">
        <v>3</v>
      </c>
      <c r="F278">
        <v>158</v>
      </c>
      <c r="G278">
        <v>47</v>
      </c>
      <c r="H278">
        <v>0</v>
      </c>
      <c r="I278">
        <v>0</v>
      </c>
      <c r="J278">
        <v>0</v>
      </c>
      <c r="K278">
        <v>0</v>
      </c>
      <c r="L278">
        <v>0</v>
      </c>
      <c r="M278">
        <v>0</v>
      </c>
      <c r="N278">
        <v>0</v>
      </c>
      <c r="O278">
        <v>0</v>
      </c>
      <c r="P278">
        <v>3</v>
      </c>
    </row>
    <row r="279" spans="1:16" x14ac:dyDescent="0.25">
      <c r="A279" s="1">
        <v>34606552</v>
      </c>
      <c r="B279" s="2">
        <v>1</v>
      </c>
      <c r="C279" s="2">
        <v>1</v>
      </c>
      <c r="D279" s="2">
        <v>52</v>
      </c>
      <c r="E279" s="2">
        <v>10</v>
      </c>
      <c r="F279">
        <v>164</v>
      </c>
      <c r="G279">
        <v>65</v>
      </c>
      <c r="H279">
        <v>1</v>
      </c>
      <c r="I279">
        <v>0</v>
      </c>
      <c r="J279">
        <v>0</v>
      </c>
      <c r="K279">
        <v>0</v>
      </c>
      <c r="L279">
        <v>0</v>
      </c>
      <c r="M279">
        <v>1</v>
      </c>
      <c r="N279">
        <v>0</v>
      </c>
      <c r="O279">
        <v>0</v>
      </c>
      <c r="P279">
        <v>3</v>
      </c>
    </row>
    <row r="280" spans="1:16" x14ac:dyDescent="0.25">
      <c r="A280" s="1">
        <v>32304674</v>
      </c>
      <c r="B280" s="2">
        <v>1</v>
      </c>
      <c r="C280" s="2">
        <v>1</v>
      </c>
      <c r="D280" s="2">
        <v>51</v>
      </c>
      <c r="E280" s="2"/>
      <c r="F280">
        <v>155</v>
      </c>
      <c r="G280">
        <v>70</v>
      </c>
      <c r="H280">
        <v>0</v>
      </c>
      <c r="I280">
        <v>0</v>
      </c>
      <c r="J280">
        <v>0</v>
      </c>
      <c r="K280">
        <v>0</v>
      </c>
      <c r="L280">
        <v>0</v>
      </c>
      <c r="M280">
        <v>0</v>
      </c>
      <c r="N280">
        <v>0</v>
      </c>
      <c r="O280">
        <v>0</v>
      </c>
      <c r="P280">
        <v>2</v>
      </c>
    </row>
    <row r="281" spans="1:16" x14ac:dyDescent="0.25">
      <c r="A281" s="1">
        <v>34695676</v>
      </c>
      <c r="B281" s="2">
        <v>1</v>
      </c>
      <c r="C281" s="2">
        <v>1</v>
      </c>
      <c r="D281" s="2">
        <v>54</v>
      </c>
      <c r="E281" s="2">
        <v>5</v>
      </c>
      <c r="F281">
        <v>165</v>
      </c>
      <c r="G281">
        <v>60</v>
      </c>
      <c r="H281">
        <v>0</v>
      </c>
      <c r="I281">
        <v>0</v>
      </c>
      <c r="J281">
        <v>0</v>
      </c>
      <c r="K281">
        <v>0</v>
      </c>
      <c r="L281">
        <v>0</v>
      </c>
      <c r="M281">
        <v>1</v>
      </c>
      <c r="N281">
        <v>0</v>
      </c>
      <c r="O281">
        <v>1</v>
      </c>
      <c r="P281">
        <v>2</v>
      </c>
    </row>
    <row r="282" spans="1:16" x14ac:dyDescent="0.25">
      <c r="A282" s="1">
        <v>6253745</v>
      </c>
      <c r="B282" s="2">
        <v>1</v>
      </c>
      <c r="C282" s="2">
        <v>2</v>
      </c>
      <c r="D282" s="2">
        <v>64</v>
      </c>
      <c r="E282" s="2"/>
      <c r="F282">
        <v>159</v>
      </c>
      <c r="G282">
        <v>59</v>
      </c>
      <c r="H282">
        <v>0</v>
      </c>
      <c r="I282">
        <v>0</v>
      </c>
      <c r="J282">
        <v>0</v>
      </c>
      <c r="K282">
        <v>0</v>
      </c>
      <c r="L282">
        <v>0</v>
      </c>
      <c r="M282">
        <v>0</v>
      </c>
      <c r="N282">
        <v>0</v>
      </c>
      <c r="O282">
        <v>0</v>
      </c>
      <c r="P282">
        <v>2</v>
      </c>
    </row>
    <row r="283" spans="1:16" x14ac:dyDescent="0.25">
      <c r="A283" s="1">
        <v>34696052</v>
      </c>
      <c r="B283" s="2">
        <v>2</v>
      </c>
      <c r="C283" s="2">
        <v>1</v>
      </c>
      <c r="D283" s="2">
        <v>56</v>
      </c>
      <c r="E283" s="2"/>
      <c r="F283">
        <v>173</v>
      </c>
      <c r="G283">
        <v>79</v>
      </c>
      <c r="H283">
        <v>0</v>
      </c>
      <c r="I283">
        <v>0</v>
      </c>
      <c r="J283">
        <v>0</v>
      </c>
      <c r="K283">
        <v>0</v>
      </c>
      <c r="L283">
        <v>0</v>
      </c>
      <c r="M283">
        <v>1</v>
      </c>
      <c r="N283">
        <v>0</v>
      </c>
      <c r="O283">
        <v>1</v>
      </c>
      <c r="P283">
        <v>2</v>
      </c>
    </row>
    <row r="284" spans="1:16" x14ac:dyDescent="0.25">
      <c r="A284" s="1">
        <v>19994488</v>
      </c>
      <c r="B284" s="2">
        <v>1</v>
      </c>
      <c r="C284" s="2">
        <v>2</v>
      </c>
      <c r="D284" s="2">
        <v>42</v>
      </c>
      <c r="E284" s="2"/>
      <c r="F284">
        <v>165</v>
      </c>
      <c r="G284">
        <v>52.5</v>
      </c>
      <c r="H284">
        <v>0</v>
      </c>
      <c r="I284">
        <v>0</v>
      </c>
      <c r="J284">
        <v>0</v>
      </c>
      <c r="K284">
        <v>0</v>
      </c>
      <c r="L284">
        <v>0</v>
      </c>
      <c r="M284">
        <v>0</v>
      </c>
      <c r="N284">
        <v>0</v>
      </c>
      <c r="O284">
        <v>0</v>
      </c>
      <c r="P284">
        <v>2</v>
      </c>
    </row>
    <row r="285" spans="1:16" x14ac:dyDescent="0.25">
      <c r="A285" s="1">
        <v>34768573</v>
      </c>
      <c r="B285" s="2">
        <v>2</v>
      </c>
      <c r="C285" s="2">
        <v>2</v>
      </c>
      <c r="D285" s="2">
        <v>66</v>
      </c>
      <c r="E285" s="2"/>
      <c r="F285">
        <v>155</v>
      </c>
      <c r="G285">
        <v>52</v>
      </c>
      <c r="H285">
        <v>0</v>
      </c>
      <c r="I285">
        <v>0</v>
      </c>
      <c r="J285">
        <v>0</v>
      </c>
      <c r="K285">
        <v>0</v>
      </c>
      <c r="L285">
        <v>0</v>
      </c>
      <c r="M285">
        <v>0</v>
      </c>
      <c r="N285">
        <v>0</v>
      </c>
      <c r="O285">
        <v>0</v>
      </c>
      <c r="P285">
        <v>2</v>
      </c>
    </row>
    <row r="286" spans="1:16" x14ac:dyDescent="0.25">
      <c r="A286" s="1">
        <v>34086210</v>
      </c>
      <c r="B286" s="2">
        <v>1</v>
      </c>
      <c r="C286" s="2">
        <v>2</v>
      </c>
      <c r="D286" s="2">
        <v>43</v>
      </c>
      <c r="E286" s="2"/>
      <c r="F286">
        <v>160</v>
      </c>
      <c r="G286">
        <v>50</v>
      </c>
      <c r="H286">
        <v>0</v>
      </c>
      <c r="I286">
        <v>0</v>
      </c>
      <c r="J286">
        <v>0</v>
      </c>
      <c r="K286">
        <v>0</v>
      </c>
      <c r="L286">
        <v>0</v>
      </c>
      <c r="M286">
        <v>0</v>
      </c>
      <c r="N286">
        <v>0</v>
      </c>
      <c r="O286">
        <v>0</v>
      </c>
      <c r="P286">
        <v>3</v>
      </c>
    </row>
    <row r="287" spans="1:16" x14ac:dyDescent="0.25">
      <c r="A287" s="1">
        <v>34810829</v>
      </c>
      <c r="B287" s="2">
        <v>1</v>
      </c>
      <c r="C287" s="2">
        <v>2</v>
      </c>
      <c r="D287" s="2">
        <v>66</v>
      </c>
      <c r="E287" s="2"/>
      <c r="F287">
        <v>160</v>
      </c>
      <c r="G287">
        <v>52</v>
      </c>
      <c r="H287">
        <v>0</v>
      </c>
      <c r="I287">
        <v>0</v>
      </c>
      <c r="J287">
        <v>0</v>
      </c>
      <c r="K287">
        <v>0</v>
      </c>
      <c r="L287">
        <v>0</v>
      </c>
      <c r="M287">
        <v>0</v>
      </c>
      <c r="N287">
        <v>0</v>
      </c>
      <c r="O287">
        <v>0</v>
      </c>
      <c r="P287">
        <v>2</v>
      </c>
    </row>
    <row r="288" spans="1:16" x14ac:dyDescent="0.25">
      <c r="A288" s="1">
        <v>10276763</v>
      </c>
      <c r="B288" s="2">
        <v>2</v>
      </c>
      <c r="C288" s="2">
        <v>1</v>
      </c>
      <c r="D288" s="2">
        <v>76</v>
      </c>
      <c r="E288" s="2">
        <v>2.9</v>
      </c>
      <c r="F288">
        <v>170</v>
      </c>
      <c r="G288">
        <v>75</v>
      </c>
      <c r="H288">
        <v>0</v>
      </c>
      <c r="I288">
        <v>0</v>
      </c>
      <c r="J288">
        <v>0</v>
      </c>
      <c r="K288">
        <v>0</v>
      </c>
      <c r="L288">
        <v>0</v>
      </c>
      <c r="M288">
        <v>1</v>
      </c>
      <c r="N288">
        <v>0</v>
      </c>
      <c r="O288">
        <v>0</v>
      </c>
      <c r="P288">
        <v>2</v>
      </c>
    </row>
    <row r="289" spans="1:16" x14ac:dyDescent="0.25">
      <c r="A289" s="1">
        <v>34827583</v>
      </c>
      <c r="B289" s="2">
        <v>2</v>
      </c>
      <c r="C289" s="2">
        <v>2</v>
      </c>
      <c r="D289" s="2">
        <v>69</v>
      </c>
      <c r="E289" s="2">
        <v>10</v>
      </c>
      <c r="F289">
        <v>150</v>
      </c>
      <c r="G289">
        <v>53</v>
      </c>
      <c r="H289">
        <v>0</v>
      </c>
      <c r="I289">
        <v>0</v>
      </c>
      <c r="J289">
        <v>0</v>
      </c>
      <c r="K289">
        <v>0</v>
      </c>
      <c r="L289">
        <v>0</v>
      </c>
      <c r="M289">
        <v>0</v>
      </c>
      <c r="N289">
        <v>0</v>
      </c>
      <c r="O289">
        <v>0</v>
      </c>
      <c r="P289">
        <v>2</v>
      </c>
    </row>
    <row r="290" spans="1:16" x14ac:dyDescent="0.25">
      <c r="A290" s="1">
        <v>7994943</v>
      </c>
      <c r="B290" s="2">
        <v>1</v>
      </c>
      <c r="C290" s="2">
        <v>1</v>
      </c>
      <c r="D290" s="2">
        <v>57</v>
      </c>
      <c r="E290" s="2"/>
      <c r="F290">
        <v>165</v>
      </c>
      <c r="G290">
        <v>66</v>
      </c>
      <c r="H290">
        <v>0</v>
      </c>
      <c r="I290">
        <v>0</v>
      </c>
      <c r="J290">
        <v>0</v>
      </c>
      <c r="K290">
        <v>0</v>
      </c>
      <c r="L290">
        <v>0</v>
      </c>
      <c r="M290">
        <v>0</v>
      </c>
      <c r="N290">
        <v>0</v>
      </c>
      <c r="O290">
        <v>0</v>
      </c>
      <c r="P290">
        <v>3</v>
      </c>
    </row>
    <row r="291" spans="1:16" x14ac:dyDescent="0.25">
      <c r="A291" s="1">
        <v>14898735</v>
      </c>
      <c r="B291" s="2">
        <v>2</v>
      </c>
      <c r="C291" s="2">
        <v>2</v>
      </c>
      <c r="D291" s="2">
        <v>49</v>
      </c>
      <c r="E291" s="2">
        <v>10</v>
      </c>
      <c r="F291">
        <v>163</v>
      </c>
      <c r="G291">
        <v>71</v>
      </c>
      <c r="H291">
        <v>0</v>
      </c>
      <c r="I291">
        <v>0</v>
      </c>
      <c r="J291">
        <v>0</v>
      </c>
      <c r="K291">
        <v>0</v>
      </c>
      <c r="L291">
        <v>0</v>
      </c>
      <c r="M291">
        <v>0</v>
      </c>
      <c r="N291">
        <v>0</v>
      </c>
      <c r="O291">
        <v>0</v>
      </c>
      <c r="P291">
        <v>2</v>
      </c>
    </row>
    <row r="292" spans="1:16" x14ac:dyDescent="0.25">
      <c r="A292" s="1">
        <v>34593146</v>
      </c>
      <c r="B292" s="2">
        <v>1</v>
      </c>
      <c r="C292" s="2">
        <v>1</v>
      </c>
      <c r="D292" s="2">
        <v>70</v>
      </c>
      <c r="E292" s="2">
        <v>12</v>
      </c>
      <c r="F292">
        <v>155</v>
      </c>
      <c r="G292">
        <v>59.5</v>
      </c>
      <c r="H292">
        <v>1</v>
      </c>
      <c r="I292">
        <v>1</v>
      </c>
      <c r="J292">
        <v>0</v>
      </c>
      <c r="K292">
        <v>0</v>
      </c>
      <c r="L292">
        <v>0</v>
      </c>
      <c r="M292">
        <v>1</v>
      </c>
      <c r="N292">
        <v>0</v>
      </c>
      <c r="O292">
        <v>0</v>
      </c>
      <c r="P292">
        <v>3</v>
      </c>
    </row>
    <row r="293" spans="1:16" x14ac:dyDescent="0.25">
      <c r="A293" s="1">
        <v>32885336</v>
      </c>
      <c r="B293" s="2">
        <v>1</v>
      </c>
      <c r="C293" s="2">
        <v>2</v>
      </c>
      <c r="D293" s="2">
        <v>58</v>
      </c>
      <c r="E293" s="2">
        <v>8</v>
      </c>
      <c r="F293">
        <v>148</v>
      </c>
      <c r="G293">
        <v>68</v>
      </c>
      <c r="H293">
        <v>1</v>
      </c>
      <c r="I293">
        <v>0</v>
      </c>
      <c r="J293">
        <v>0</v>
      </c>
      <c r="K293">
        <v>0</v>
      </c>
      <c r="L293">
        <v>0</v>
      </c>
      <c r="M293">
        <v>1</v>
      </c>
      <c r="N293">
        <v>0</v>
      </c>
      <c r="O293">
        <v>0</v>
      </c>
      <c r="P293">
        <v>3</v>
      </c>
    </row>
    <row r="294" spans="1:16" x14ac:dyDescent="0.25">
      <c r="A294" s="1">
        <v>34899308</v>
      </c>
      <c r="B294" s="2">
        <v>2</v>
      </c>
      <c r="C294" s="2">
        <v>2</v>
      </c>
      <c r="D294" s="2">
        <v>52</v>
      </c>
      <c r="E294" s="2">
        <v>16</v>
      </c>
      <c r="F294">
        <v>170</v>
      </c>
      <c r="G294">
        <v>83</v>
      </c>
      <c r="H294">
        <v>0</v>
      </c>
      <c r="I294">
        <v>0</v>
      </c>
      <c r="J294">
        <v>0</v>
      </c>
      <c r="K294">
        <v>0</v>
      </c>
      <c r="L294">
        <v>0</v>
      </c>
      <c r="M294">
        <v>0</v>
      </c>
      <c r="N294">
        <v>0</v>
      </c>
      <c r="O294">
        <v>0</v>
      </c>
      <c r="P294">
        <v>2</v>
      </c>
    </row>
    <row r="295" spans="1:16" x14ac:dyDescent="0.25">
      <c r="A295" s="1">
        <v>34904556</v>
      </c>
      <c r="B295" s="2">
        <v>2</v>
      </c>
      <c r="C295" s="2">
        <v>2</v>
      </c>
      <c r="D295" s="2">
        <v>64</v>
      </c>
      <c r="E295" s="2"/>
      <c r="F295">
        <v>150</v>
      </c>
      <c r="G295">
        <v>110</v>
      </c>
      <c r="H295">
        <v>0</v>
      </c>
      <c r="I295">
        <v>0</v>
      </c>
      <c r="J295">
        <v>0</v>
      </c>
      <c r="K295">
        <v>0</v>
      </c>
      <c r="L295">
        <v>0</v>
      </c>
      <c r="M295">
        <v>0</v>
      </c>
      <c r="N295">
        <v>0</v>
      </c>
      <c r="O295">
        <v>0</v>
      </c>
      <c r="P295">
        <v>2</v>
      </c>
    </row>
    <row r="296" spans="1:16" x14ac:dyDescent="0.25">
      <c r="A296" s="1">
        <v>34932081</v>
      </c>
      <c r="B296" s="2">
        <v>1</v>
      </c>
      <c r="C296" s="2">
        <v>1</v>
      </c>
      <c r="D296" s="2">
        <v>61</v>
      </c>
      <c r="E296" s="2">
        <v>15</v>
      </c>
      <c r="F296">
        <v>170</v>
      </c>
      <c r="G296">
        <v>64</v>
      </c>
      <c r="H296">
        <v>1</v>
      </c>
      <c r="I296">
        <v>0</v>
      </c>
      <c r="J296">
        <v>0</v>
      </c>
      <c r="K296">
        <v>0</v>
      </c>
      <c r="L296">
        <v>0</v>
      </c>
      <c r="M296">
        <v>0</v>
      </c>
      <c r="N296">
        <v>0</v>
      </c>
      <c r="O296">
        <v>0</v>
      </c>
      <c r="P296">
        <v>3</v>
      </c>
    </row>
    <row r="297" spans="1:16" x14ac:dyDescent="0.25">
      <c r="A297" s="1">
        <v>19827547</v>
      </c>
      <c r="B297" s="2">
        <v>2</v>
      </c>
      <c r="C297" s="2">
        <v>1</v>
      </c>
      <c r="D297" s="2">
        <v>57</v>
      </c>
      <c r="E297" s="2">
        <v>3</v>
      </c>
      <c r="F297">
        <v>168</v>
      </c>
      <c r="G297">
        <v>66</v>
      </c>
      <c r="H297">
        <v>0</v>
      </c>
      <c r="I297">
        <v>0</v>
      </c>
      <c r="J297">
        <v>0</v>
      </c>
      <c r="K297">
        <v>0</v>
      </c>
      <c r="L297">
        <v>0</v>
      </c>
      <c r="M297">
        <v>1</v>
      </c>
      <c r="N297">
        <v>0</v>
      </c>
      <c r="O297">
        <v>0</v>
      </c>
      <c r="P297">
        <v>3</v>
      </c>
    </row>
    <row r="298" spans="1:16" x14ac:dyDescent="0.25">
      <c r="A298" s="1">
        <v>34782489</v>
      </c>
      <c r="B298" s="2">
        <v>2</v>
      </c>
      <c r="C298" s="2">
        <v>1</v>
      </c>
      <c r="D298" s="2">
        <v>63</v>
      </c>
      <c r="E298" s="2"/>
      <c r="F298">
        <v>168</v>
      </c>
      <c r="G298">
        <v>69</v>
      </c>
      <c r="H298">
        <v>0</v>
      </c>
      <c r="I298">
        <v>0</v>
      </c>
      <c r="J298">
        <v>0</v>
      </c>
      <c r="K298">
        <v>0</v>
      </c>
      <c r="L298">
        <v>0</v>
      </c>
      <c r="M298">
        <v>0</v>
      </c>
      <c r="N298">
        <v>0</v>
      </c>
      <c r="O298">
        <v>0</v>
      </c>
      <c r="P298">
        <v>2</v>
      </c>
    </row>
    <row r="299" spans="1:16" x14ac:dyDescent="0.25">
      <c r="A299" s="1">
        <v>34050854</v>
      </c>
      <c r="B299" s="2">
        <v>2</v>
      </c>
      <c r="C299" s="2">
        <v>1</v>
      </c>
      <c r="D299" s="2">
        <v>55</v>
      </c>
      <c r="E299" s="2">
        <v>3</v>
      </c>
      <c r="F299">
        <v>170</v>
      </c>
      <c r="G299">
        <v>63</v>
      </c>
      <c r="H299">
        <v>0</v>
      </c>
      <c r="I299">
        <v>0</v>
      </c>
      <c r="J299">
        <v>0</v>
      </c>
      <c r="K299">
        <v>0</v>
      </c>
      <c r="L299">
        <v>0</v>
      </c>
      <c r="M299">
        <v>0</v>
      </c>
      <c r="N299">
        <v>0</v>
      </c>
      <c r="O299">
        <v>0</v>
      </c>
      <c r="P299">
        <v>2</v>
      </c>
    </row>
    <row r="300" spans="1:16" x14ac:dyDescent="0.25">
      <c r="A300" s="1">
        <v>33480761</v>
      </c>
      <c r="B300" s="2">
        <v>2</v>
      </c>
      <c r="C300" s="2">
        <v>1</v>
      </c>
      <c r="D300" s="2">
        <v>43</v>
      </c>
      <c r="E300" s="2">
        <v>2</v>
      </c>
      <c r="F300">
        <v>170</v>
      </c>
      <c r="G300">
        <v>62</v>
      </c>
      <c r="H300">
        <v>0</v>
      </c>
      <c r="I300">
        <v>0</v>
      </c>
      <c r="J300">
        <v>0</v>
      </c>
      <c r="K300">
        <v>0</v>
      </c>
      <c r="L300">
        <v>0</v>
      </c>
      <c r="M300">
        <v>1</v>
      </c>
      <c r="N300">
        <v>0</v>
      </c>
      <c r="O300">
        <v>0</v>
      </c>
    </row>
    <row r="301" spans="1:16" x14ac:dyDescent="0.25">
      <c r="A301" s="1">
        <v>848764</v>
      </c>
      <c r="B301" s="2">
        <v>1</v>
      </c>
      <c r="C301" s="2">
        <v>1</v>
      </c>
      <c r="D301" s="2">
        <v>57</v>
      </c>
      <c r="E301" s="2">
        <v>12</v>
      </c>
      <c r="F301">
        <v>160</v>
      </c>
      <c r="G301">
        <v>52.5</v>
      </c>
      <c r="H301">
        <v>0</v>
      </c>
      <c r="I301">
        <v>0</v>
      </c>
      <c r="J301">
        <v>0</v>
      </c>
      <c r="K301">
        <v>0</v>
      </c>
      <c r="L301">
        <v>0</v>
      </c>
      <c r="M301">
        <v>0</v>
      </c>
      <c r="N301">
        <v>0</v>
      </c>
      <c r="O301">
        <v>0</v>
      </c>
      <c r="P301">
        <v>2</v>
      </c>
    </row>
    <row r="302" spans="1:16" x14ac:dyDescent="0.25">
      <c r="A302" s="1">
        <v>34983979</v>
      </c>
      <c r="B302" s="2">
        <v>2</v>
      </c>
      <c r="C302" s="2">
        <v>1</v>
      </c>
      <c r="D302" s="2">
        <v>78</v>
      </c>
      <c r="E302" s="2">
        <v>4</v>
      </c>
      <c r="F302">
        <v>170</v>
      </c>
      <c r="G302">
        <v>72</v>
      </c>
      <c r="H302">
        <v>0</v>
      </c>
      <c r="I302">
        <v>1</v>
      </c>
      <c r="J302">
        <v>0</v>
      </c>
      <c r="K302">
        <v>0</v>
      </c>
      <c r="L302">
        <v>0</v>
      </c>
      <c r="M302">
        <v>0</v>
      </c>
      <c r="N302">
        <v>0</v>
      </c>
      <c r="O302">
        <v>0</v>
      </c>
      <c r="P302">
        <v>2</v>
      </c>
    </row>
    <row r="303" spans="1:16" x14ac:dyDescent="0.25">
      <c r="A303" s="1">
        <v>34984363</v>
      </c>
      <c r="B303" s="2">
        <v>1</v>
      </c>
      <c r="C303" s="2">
        <v>1</v>
      </c>
      <c r="D303" s="2">
        <v>50</v>
      </c>
      <c r="E303" s="2"/>
      <c r="F303">
        <v>175</v>
      </c>
      <c r="G303">
        <v>76</v>
      </c>
      <c r="H303">
        <v>0</v>
      </c>
      <c r="I303">
        <v>0</v>
      </c>
      <c r="J303">
        <v>0</v>
      </c>
      <c r="K303">
        <v>0</v>
      </c>
      <c r="L303">
        <v>0</v>
      </c>
      <c r="M303">
        <v>0</v>
      </c>
      <c r="N303">
        <v>0</v>
      </c>
      <c r="O303">
        <v>0</v>
      </c>
      <c r="P303">
        <v>3</v>
      </c>
    </row>
    <row r="304" spans="1:16" x14ac:dyDescent="0.25">
      <c r="A304" s="1">
        <v>18150355</v>
      </c>
      <c r="B304" s="2">
        <v>1</v>
      </c>
      <c r="C304" s="2">
        <v>2</v>
      </c>
      <c r="D304" s="2">
        <v>60</v>
      </c>
      <c r="E304" s="2">
        <v>4</v>
      </c>
      <c r="F304">
        <v>152</v>
      </c>
      <c r="G304">
        <v>40.5</v>
      </c>
      <c r="H304">
        <v>0</v>
      </c>
      <c r="I304">
        <v>0</v>
      </c>
      <c r="J304">
        <v>0</v>
      </c>
      <c r="K304">
        <v>0</v>
      </c>
      <c r="L304">
        <v>0</v>
      </c>
      <c r="M304">
        <v>0</v>
      </c>
      <c r="N304">
        <v>0</v>
      </c>
      <c r="O304">
        <v>0</v>
      </c>
      <c r="P304">
        <v>2</v>
      </c>
    </row>
    <row r="305" spans="1:16" x14ac:dyDescent="0.25">
      <c r="A305" s="1">
        <v>33538776</v>
      </c>
      <c r="B305" s="2">
        <v>1</v>
      </c>
      <c r="C305" s="2">
        <v>1</v>
      </c>
      <c r="D305" s="2">
        <v>70</v>
      </c>
      <c r="E305" s="2"/>
      <c r="F305">
        <v>160</v>
      </c>
      <c r="G305">
        <v>53</v>
      </c>
      <c r="H305">
        <v>1</v>
      </c>
      <c r="I305">
        <v>0</v>
      </c>
      <c r="J305">
        <v>0</v>
      </c>
      <c r="K305">
        <v>0</v>
      </c>
      <c r="L305">
        <v>0</v>
      </c>
      <c r="M305">
        <v>0</v>
      </c>
      <c r="N305">
        <v>0</v>
      </c>
      <c r="O305">
        <v>0</v>
      </c>
      <c r="P305">
        <v>3</v>
      </c>
    </row>
    <row r="306" spans="1:16" x14ac:dyDescent="0.25">
      <c r="A306" s="1">
        <v>18182016</v>
      </c>
      <c r="B306" s="2">
        <v>2</v>
      </c>
      <c r="C306" s="2">
        <v>1</v>
      </c>
      <c r="D306" s="2">
        <v>72</v>
      </c>
      <c r="E306" s="2">
        <v>5</v>
      </c>
      <c r="F306">
        <v>159</v>
      </c>
      <c r="G306">
        <v>65</v>
      </c>
      <c r="H306">
        <v>0</v>
      </c>
      <c r="I306">
        <v>0</v>
      </c>
      <c r="J306">
        <v>0</v>
      </c>
      <c r="K306">
        <v>0</v>
      </c>
      <c r="L306">
        <v>0</v>
      </c>
      <c r="M306">
        <v>0</v>
      </c>
      <c r="N306">
        <v>0</v>
      </c>
      <c r="O306">
        <v>0</v>
      </c>
      <c r="P306">
        <v>3</v>
      </c>
    </row>
    <row r="307" spans="1:16" x14ac:dyDescent="0.25">
      <c r="A307" s="1">
        <v>34829463</v>
      </c>
      <c r="B307" s="2">
        <v>1</v>
      </c>
      <c r="C307" s="2">
        <v>2</v>
      </c>
      <c r="D307" s="2">
        <v>57</v>
      </c>
      <c r="E307" s="2"/>
      <c r="F307">
        <v>155</v>
      </c>
      <c r="G307">
        <v>44.2</v>
      </c>
      <c r="H307">
        <v>0</v>
      </c>
      <c r="I307">
        <v>0</v>
      </c>
      <c r="J307">
        <v>0</v>
      </c>
      <c r="K307">
        <v>0</v>
      </c>
      <c r="L307">
        <v>0</v>
      </c>
      <c r="M307">
        <v>0</v>
      </c>
      <c r="N307">
        <v>0</v>
      </c>
      <c r="O307">
        <v>0</v>
      </c>
      <c r="P307">
        <v>2</v>
      </c>
    </row>
    <row r="308" spans="1:16" x14ac:dyDescent="0.25">
      <c r="A308" s="1">
        <v>33683313</v>
      </c>
      <c r="B308" s="2">
        <v>1</v>
      </c>
      <c r="C308" s="2">
        <v>1</v>
      </c>
      <c r="D308" s="2">
        <v>46</v>
      </c>
      <c r="E308" s="2">
        <v>1.5</v>
      </c>
      <c r="F308">
        <v>159</v>
      </c>
      <c r="G308">
        <v>60</v>
      </c>
      <c r="H308">
        <v>0</v>
      </c>
      <c r="I308">
        <v>0</v>
      </c>
      <c r="J308">
        <v>0</v>
      </c>
      <c r="K308">
        <v>0</v>
      </c>
      <c r="L308">
        <v>0</v>
      </c>
      <c r="M308">
        <v>0</v>
      </c>
      <c r="N308">
        <v>0</v>
      </c>
      <c r="O308">
        <v>0</v>
      </c>
      <c r="P308">
        <v>2</v>
      </c>
    </row>
    <row r="309" spans="1:16" x14ac:dyDescent="0.25">
      <c r="A309" s="1">
        <v>10185504</v>
      </c>
      <c r="B309" s="2">
        <v>2</v>
      </c>
      <c r="C309" s="2">
        <v>2</v>
      </c>
      <c r="D309" s="2">
        <v>43</v>
      </c>
      <c r="E309" s="2">
        <v>5</v>
      </c>
      <c r="F309">
        <v>150</v>
      </c>
      <c r="G309">
        <v>46.5</v>
      </c>
      <c r="H309">
        <v>0</v>
      </c>
      <c r="I309">
        <v>0</v>
      </c>
      <c r="J309">
        <v>0</v>
      </c>
      <c r="K309">
        <v>0</v>
      </c>
      <c r="L309">
        <v>0</v>
      </c>
      <c r="M309">
        <v>0</v>
      </c>
      <c r="N309">
        <v>0</v>
      </c>
      <c r="O309">
        <v>0</v>
      </c>
      <c r="P309">
        <v>2</v>
      </c>
    </row>
    <row r="310" spans="1:16" x14ac:dyDescent="0.25">
      <c r="A310" s="1">
        <v>35116893</v>
      </c>
      <c r="B310" s="2">
        <v>2</v>
      </c>
      <c r="C310" s="2">
        <v>1</v>
      </c>
      <c r="D310" s="2">
        <v>58</v>
      </c>
      <c r="E310" s="2"/>
      <c r="F310">
        <v>160</v>
      </c>
      <c r="G310">
        <v>50</v>
      </c>
      <c r="H310">
        <v>0</v>
      </c>
      <c r="I310">
        <v>0</v>
      </c>
      <c r="J310">
        <v>0</v>
      </c>
      <c r="K310">
        <v>0</v>
      </c>
      <c r="L310">
        <v>0</v>
      </c>
      <c r="M310">
        <v>0</v>
      </c>
      <c r="N310">
        <v>0</v>
      </c>
      <c r="O310">
        <v>0</v>
      </c>
      <c r="P310">
        <v>2</v>
      </c>
    </row>
    <row r="311" spans="1:16" x14ac:dyDescent="0.25">
      <c r="A311" s="1">
        <v>35081541</v>
      </c>
      <c r="B311" s="2">
        <v>1</v>
      </c>
      <c r="C311" s="2">
        <v>1</v>
      </c>
      <c r="D311" s="2">
        <v>57</v>
      </c>
      <c r="E311" s="2">
        <v>11</v>
      </c>
      <c r="F311">
        <v>165</v>
      </c>
      <c r="G311">
        <v>64</v>
      </c>
      <c r="H311">
        <v>0</v>
      </c>
      <c r="I311">
        <v>0</v>
      </c>
      <c r="J311">
        <v>0</v>
      </c>
      <c r="K311">
        <v>0</v>
      </c>
      <c r="L311">
        <v>0</v>
      </c>
      <c r="M311">
        <v>1</v>
      </c>
      <c r="N311">
        <v>0</v>
      </c>
      <c r="O311">
        <v>0</v>
      </c>
      <c r="P311">
        <v>3</v>
      </c>
    </row>
    <row r="312" spans="1:16" x14ac:dyDescent="0.25">
      <c r="A312" s="1">
        <v>35229330</v>
      </c>
      <c r="B312" s="2">
        <v>2</v>
      </c>
      <c r="C312" s="2">
        <v>2</v>
      </c>
      <c r="D312" s="2">
        <v>68</v>
      </c>
      <c r="E312" s="2"/>
      <c r="F312">
        <v>157</v>
      </c>
      <c r="G312">
        <v>50</v>
      </c>
      <c r="H312">
        <v>0</v>
      </c>
      <c r="I312">
        <v>0</v>
      </c>
      <c r="J312">
        <v>0</v>
      </c>
      <c r="K312">
        <v>0</v>
      </c>
      <c r="L312">
        <v>0</v>
      </c>
      <c r="M312">
        <v>0</v>
      </c>
      <c r="N312">
        <v>0</v>
      </c>
      <c r="O312">
        <v>0</v>
      </c>
      <c r="P312">
        <v>2</v>
      </c>
    </row>
    <row r="313" spans="1:16" x14ac:dyDescent="0.25">
      <c r="A313" s="1">
        <v>19671243</v>
      </c>
      <c r="B313" s="2">
        <v>2</v>
      </c>
      <c r="C313" s="2">
        <v>1</v>
      </c>
      <c r="D313" s="2">
        <v>75</v>
      </c>
      <c r="E313" s="2">
        <v>3.9</v>
      </c>
      <c r="F313">
        <v>165</v>
      </c>
      <c r="G313">
        <v>53</v>
      </c>
      <c r="H313">
        <v>0</v>
      </c>
      <c r="I313">
        <v>0</v>
      </c>
      <c r="J313">
        <v>1</v>
      </c>
      <c r="K313">
        <v>0</v>
      </c>
      <c r="L313">
        <v>0</v>
      </c>
      <c r="M313">
        <v>0</v>
      </c>
      <c r="N313">
        <v>0</v>
      </c>
      <c r="O313">
        <v>0</v>
      </c>
      <c r="P313">
        <v>3</v>
      </c>
    </row>
    <row r="314" spans="1:16" x14ac:dyDescent="0.25">
      <c r="A314" s="1">
        <v>35242848</v>
      </c>
      <c r="B314" s="2">
        <v>2</v>
      </c>
      <c r="C314" s="2">
        <v>1</v>
      </c>
      <c r="D314" s="2">
        <v>27</v>
      </c>
      <c r="E314" s="2"/>
      <c r="F314">
        <v>168</v>
      </c>
      <c r="G314">
        <v>58</v>
      </c>
      <c r="H314">
        <v>0</v>
      </c>
      <c r="I314">
        <v>0</v>
      </c>
      <c r="J314">
        <v>0</v>
      </c>
      <c r="K314">
        <v>0</v>
      </c>
      <c r="L314">
        <v>0</v>
      </c>
      <c r="M314">
        <v>0</v>
      </c>
      <c r="N314">
        <v>0</v>
      </c>
      <c r="O314">
        <v>0</v>
      </c>
      <c r="P314">
        <v>2</v>
      </c>
    </row>
    <row r="315" spans="1:16" x14ac:dyDescent="0.25">
      <c r="A315" s="1">
        <v>35298735</v>
      </c>
      <c r="B315" s="2">
        <v>2</v>
      </c>
      <c r="C315" s="2">
        <v>1</v>
      </c>
      <c r="D315" s="2">
        <v>52</v>
      </c>
      <c r="E315" s="2">
        <v>5.7</v>
      </c>
      <c r="F315">
        <v>172</v>
      </c>
      <c r="G315">
        <v>70</v>
      </c>
      <c r="H315">
        <v>0</v>
      </c>
      <c r="I315">
        <v>0</v>
      </c>
      <c r="J315">
        <v>0</v>
      </c>
      <c r="K315">
        <v>0</v>
      </c>
      <c r="L315">
        <v>0</v>
      </c>
      <c r="M315">
        <v>1</v>
      </c>
      <c r="N315">
        <v>0</v>
      </c>
      <c r="O315">
        <v>1</v>
      </c>
      <c r="P315">
        <v>2</v>
      </c>
    </row>
    <row r="316" spans="1:16" x14ac:dyDescent="0.25">
      <c r="A316" s="1">
        <v>35347218</v>
      </c>
      <c r="B316" s="2">
        <v>2</v>
      </c>
      <c r="C316" s="2">
        <v>2</v>
      </c>
      <c r="D316" s="2">
        <v>50</v>
      </c>
      <c r="E316" s="2"/>
      <c r="F316">
        <v>160</v>
      </c>
      <c r="G316">
        <v>84</v>
      </c>
      <c r="H316">
        <v>0</v>
      </c>
      <c r="I316">
        <v>0</v>
      </c>
      <c r="J316">
        <v>0</v>
      </c>
      <c r="K316">
        <v>0</v>
      </c>
      <c r="L316">
        <v>0</v>
      </c>
      <c r="M316">
        <v>0</v>
      </c>
      <c r="N316">
        <v>0</v>
      </c>
      <c r="O316">
        <v>0</v>
      </c>
      <c r="P316">
        <v>2</v>
      </c>
    </row>
    <row r="317" spans="1:16" x14ac:dyDescent="0.25">
      <c r="A317" s="1">
        <v>35332367</v>
      </c>
      <c r="B317" s="2">
        <v>2</v>
      </c>
      <c r="C317" s="2">
        <v>2</v>
      </c>
      <c r="D317" s="2">
        <v>46</v>
      </c>
      <c r="E317" s="2"/>
      <c r="F317">
        <v>154</v>
      </c>
      <c r="G317">
        <v>51</v>
      </c>
      <c r="H317">
        <v>0</v>
      </c>
      <c r="I317">
        <v>0</v>
      </c>
      <c r="J317">
        <v>0</v>
      </c>
      <c r="K317">
        <v>0</v>
      </c>
      <c r="L317">
        <v>0</v>
      </c>
      <c r="M317">
        <v>1</v>
      </c>
      <c r="N317">
        <v>0</v>
      </c>
      <c r="O317">
        <v>0</v>
      </c>
      <c r="P317">
        <v>2</v>
      </c>
    </row>
    <row r="318" spans="1:16" x14ac:dyDescent="0.25">
      <c r="A318" s="1">
        <v>35118025</v>
      </c>
      <c r="B318" s="2">
        <v>1</v>
      </c>
      <c r="C318" s="2">
        <v>1</v>
      </c>
      <c r="D318" s="2">
        <v>54</v>
      </c>
      <c r="E318" s="2">
        <v>3</v>
      </c>
      <c r="F318">
        <v>167</v>
      </c>
      <c r="G318">
        <v>68</v>
      </c>
      <c r="H318">
        <v>1</v>
      </c>
      <c r="I318">
        <v>1</v>
      </c>
      <c r="J318">
        <v>0</v>
      </c>
      <c r="K318">
        <v>0</v>
      </c>
      <c r="L318">
        <v>0</v>
      </c>
      <c r="M318">
        <v>0</v>
      </c>
      <c r="N318">
        <v>0</v>
      </c>
      <c r="O318">
        <v>0</v>
      </c>
      <c r="P318">
        <v>2</v>
      </c>
    </row>
    <row r="319" spans="1:16" x14ac:dyDescent="0.25">
      <c r="A319" s="1">
        <v>35377505</v>
      </c>
      <c r="B319" s="2">
        <v>2</v>
      </c>
      <c r="C319" s="2">
        <v>1</v>
      </c>
      <c r="D319" s="2">
        <v>45</v>
      </c>
      <c r="E319" s="2"/>
      <c r="F319">
        <v>170</v>
      </c>
      <c r="G319">
        <v>70</v>
      </c>
      <c r="H319">
        <v>0</v>
      </c>
      <c r="I319">
        <v>0</v>
      </c>
      <c r="J319">
        <v>0</v>
      </c>
      <c r="K319">
        <v>0</v>
      </c>
      <c r="L319">
        <v>0</v>
      </c>
      <c r="M319">
        <v>0</v>
      </c>
      <c r="N319">
        <v>1</v>
      </c>
      <c r="O319">
        <v>1</v>
      </c>
      <c r="P319">
        <v>2</v>
      </c>
    </row>
    <row r="320" spans="1:16" x14ac:dyDescent="0.25">
      <c r="A320" s="1">
        <v>35049629</v>
      </c>
      <c r="B320" s="2">
        <v>1</v>
      </c>
      <c r="C320" s="2">
        <v>1</v>
      </c>
      <c r="D320" s="2">
        <v>36</v>
      </c>
      <c r="E320" s="2">
        <v>11</v>
      </c>
      <c r="F320">
        <v>169</v>
      </c>
      <c r="G320">
        <v>63.5</v>
      </c>
      <c r="H320">
        <v>0</v>
      </c>
      <c r="I320">
        <v>0</v>
      </c>
      <c r="J320">
        <v>0</v>
      </c>
      <c r="K320">
        <v>0</v>
      </c>
      <c r="L320">
        <v>0</v>
      </c>
      <c r="M320">
        <v>1</v>
      </c>
      <c r="N320">
        <v>0</v>
      </c>
      <c r="O320">
        <v>0</v>
      </c>
      <c r="P320">
        <v>2</v>
      </c>
    </row>
    <row r="321" spans="1:16" x14ac:dyDescent="0.25">
      <c r="A321" s="1">
        <v>19178645</v>
      </c>
      <c r="B321" s="2">
        <v>2</v>
      </c>
      <c r="C321" s="2">
        <v>1</v>
      </c>
      <c r="D321" s="2">
        <v>35</v>
      </c>
      <c r="E321" s="2"/>
      <c r="F321">
        <v>179</v>
      </c>
      <c r="G321">
        <v>84</v>
      </c>
      <c r="H321">
        <v>0</v>
      </c>
      <c r="I321">
        <v>0</v>
      </c>
      <c r="J321">
        <v>0</v>
      </c>
      <c r="K321">
        <v>0</v>
      </c>
      <c r="L321">
        <v>0</v>
      </c>
      <c r="M321">
        <v>0</v>
      </c>
      <c r="N321">
        <v>0</v>
      </c>
      <c r="O321">
        <v>0</v>
      </c>
      <c r="P321">
        <v>2</v>
      </c>
    </row>
    <row r="322" spans="1:16" x14ac:dyDescent="0.25">
      <c r="A322" s="1">
        <v>9431877</v>
      </c>
      <c r="B322" s="2">
        <v>2</v>
      </c>
      <c r="C322" s="2">
        <v>1</v>
      </c>
      <c r="D322" s="2">
        <v>48</v>
      </c>
      <c r="E322" s="2"/>
      <c r="F322">
        <v>171</v>
      </c>
      <c r="G322">
        <v>56</v>
      </c>
      <c r="H322">
        <v>0</v>
      </c>
      <c r="I322">
        <v>0</v>
      </c>
      <c r="J322">
        <v>0</v>
      </c>
      <c r="K322">
        <v>0</v>
      </c>
      <c r="L322">
        <v>0</v>
      </c>
      <c r="M322">
        <v>1</v>
      </c>
      <c r="N322">
        <v>0</v>
      </c>
      <c r="O322">
        <v>1</v>
      </c>
      <c r="P322">
        <v>2</v>
      </c>
    </row>
    <row r="323" spans="1:16" x14ac:dyDescent="0.25">
      <c r="A323" s="1">
        <v>418104</v>
      </c>
      <c r="B323" s="2">
        <v>1</v>
      </c>
      <c r="C323" s="2">
        <v>1</v>
      </c>
      <c r="D323" s="2">
        <v>72</v>
      </c>
      <c r="E323" s="2">
        <v>5</v>
      </c>
      <c r="F323">
        <v>168</v>
      </c>
      <c r="G323">
        <v>67</v>
      </c>
      <c r="H323">
        <v>1</v>
      </c>
      <c r="I323">
        <v>0</v>
      </c>
      <c r="J323">
        <v>0</v>
      </c>
      <c r="K323">
        <v>0</v>
      </c>
      <c r="L323">
        <v>0</v>
      </c>
      <c r="M323">
        <v>1</v>
      </c>
      <c r="N323">
        <v>0</v>
      </c>
      <c r="O323">
        <v>0</v>
      </c>
      <c r="P323">
        <v>2</v>
      </c>
    </row>
    <row r="324" spans="1:16" x14ac:dyDescent="0.25">
      <c r="A324" s="1">
        <v>1061076</v>
      </c>
      <c r="B324" s="2">
        <v>1</v>
      </c>
      <c r="C324" s="2">
        <v>2</v>
      </c>
      <c r="D324" s="2">
        <v>71</v>
      </c>
      <c r="E324" s="2">
        <v>9</v>
      </c>
      <c r="F324">
        <v>158</v>
      </c>
      <c r="G324">
        <v>55</v>
      </c>
      <c r="H324">
        <v>0</v>
      </c>
      <c r="I324">
        <v>0</v>
      </c>
      <c r="J324">
        <v>0</v>
      </c>
      <c r="K324">
        <v>0</v>
      </c>
      <c r="L324">
        <v>0</v>
      </c>
      <c r="M324">
        <v>1</v>
      </c>
      <c r="N324">
        <v>0</v>
      </c>
      <c r="O324">
        <v>1</v>
      </c>
      <c r="P324">
        <v>2</v>
      </c>
    </row>
    <row r="325" spans="1:16" x14ac:dyDescent="0.25">
      <c r="A325" s="1">
        <v>32723836</v>
      </c>
      <c r="B325" s="2">
        <v>1</v>
      </c>
      <c r="C325" s="2">
        <v>1</v>
      </c>
      <c r="D325" s="2">
        <v>27</v>
      </c>
      <c r="E325" s="2">
        <v>7.9</v>
      </c>
      <c r="F325">
        <v>170</v>
      </c>
      <c r="G325">
        <v>75</v>
      </c>
      <c r="H325">
        <v>0</v>
      </c>
      <c r="I325">
        <v>0</v>
      </c>
      <c r="J325">
        <v>0</v>
      </c>
      <c r="K325">
        <v>0</v>
      </c>
      <c r="L325">
        <v>0</v>
      </c>
      <c r="M325">
        <v>1</v>
      </c>
      <c r="N325">
        <v>0</v>
      </c>
      <c r="O325">
        <v>1</v>
      </c>
      <c r="P325">
        <v>2</v>
      </c>
    </row>
    <row r="326" spans="1:16" x14ac:dyDescent="0.25">
      <c r="A326" s="1">
        <v>34819012</v>
      </c>
      <c r="B326" s="2">
        <v>2</v>
      </c>
      <c r="C326" s="2">
        <v>1</v>
      </c>
      <c r="D326" s="2">
        <v>71</v>
      </c>
      <c r="E326" s="2">
        <v>10</v>
      </c>
      <c r="F326">
        <v>162</v>
      </c>
      <c r="G326">
        <v>56</v>
      </c>
      <c r="H326">
        <v>0</v>
      </c>
      <c r="I326">
        <v>1</v>
      </c>
      <c r="J326">
        <v>0</v>
      </c>
      <c r="K326">
        <v>0</v>
      </c>
      <c r="L326">
        <v>0</v>
      </c>
      <c r="M326">
        <v>0</v>
      </c>
      <c r="N326">
        <v>0</v>
      </c>
      <c r="O326">
        <v>0</v>
      </c>
      <c r="P326">
        <v>2</v>
      </c>
    </row>
    <row r="327" spans="1:16" x14ac:dyDescent="0.25">
      <c r="A327" s="1">
        <v>35623073</v>
      </c>
      <c r="B327" s="2">
        <v>1</v>
      </c>
      <c r="C327" s="2">
        <v>2</v>
      </c>
      <c r="D327" s="2">
        <v>49</v>
      </c>
      <c r="E327" s="2">
        <v>2</v>
      </c>
      <c r="F327">
        <v>160</v>
      </c>
      <c r="G327">
        <v>56</v>
      </c>
      <c r="H327">
        <v>0</v>
      </c>
      <c r="I327">
        <v>0</v>
      </c>
      <c r="J327">
        <v>0</v>
      </c>
      <c r="K327">
        <v>0</v>
      </c>
      <c r="L327">
        <v>0</v>
      </c>
      <c r="M327">
        <v>1</v>
      </c>
      <c r="N327">
        <v>0</v>
      </c>
      <c r="O327">
        <v>0</v>
      </c>
      <c r="P327">
        <v>2</v>
      </c>
    </row>
    <row r="328" spans="1:16" x14ac:dyDescent="0.25">
      <c r="A328" s="1">
        <v>35723650</v>
      </c>
      <c r="B328" s="2">
        <v>2</v>
      </c>
      <c r="C328" s="2">
        <v>2</v>
      </c>
      <c r="D328" s="2">
        <v>54</v>
      </c>
      <c r="E328" s="2">
        <v>12</v>
      </c>
      <c r="F328">
        <v>160</v>
      </c>
      <c r="G328">
        <v>69</v>
      </c>
      <c r="H328">
        <v>0</v>
      </c>
      <c r="I328">
        <v>0</v>
      </c>
      <c r="J328">
        <v>0</v>
      </c>
      <c r="K328">
        <v>0</v>
      </c>
      <c r="L328">
        <v>0</v>
      </c>
      <c r="M328">
        <v>1</v>
      </c>
      <c r="N328">
        <v>0</v>
      </c>
      <c r="O328">
        <v>1</v>
      </c>
      <c r="P328">
        <v>2</v>
      </c>
    </row>
    <row r="329" spans="1:16" x14ac:dyDescent="0.25">
      <c r="A329" s="1">
        <v>35667676</v>
      </c>
      <c r="B329" s="2">
        <v>1</v>
      </c>
      <c r="C329" s="2">
        <v>2</v>
      </c>
      <c r="D329" s="2">
        <v>34</v>
      </c>
      <c r="E329" s="2">
        <v>10.5</v>
      </c>
      <c r="F329">
        <v>168</v>
      </c>
      <c r="G329">
        <v>61</v>
      </c>
      <c r="H329">
        <v>0</v>
      </c>
      <c r="I329">
        <v>0</v>
      </c>
      <c r="J329">
        <v>0</v>
      </c>
      <c r="K329">
        <v>0</v>
      </c>
      <c r="L329">
        <v>0</v>
      </c>
      <c r="M329">
        <v>0</v>
      </c>
      <c r="N329">
        <v>0</v>
      </c>
      <c r="O329">
        <v>0</v>
      </c>
      <c r="P329">
        <v>2</v>
      </c>
    </row>
    <row r="330" spans="1:16" x14ac:dyDescent="0.25">
      <c r="A330" s="1">
        <v>16022315</v>
      </c>
      <c r="B330" s="2">
        <v>1</v>
      </c>
      <c r="C330" s="2">
        <v>1</v>
      </c>
      <c r="D330" s="2">
        <v>63</v>
      </c>
      <c r="E330" s="2">
        <v>3</v>
      </c>
      <c r="F330">
        <v>169</v>
      </c>
      <c r="G330">
        <v>68</v>
      </c>
      <c r="H330">
        <v>0</v>
      </c>
      <c r="I330">
        <v>0</v>
      </c>
      <c r="J330">
        <v>0</v>
      </c>
      <c r="K330">
        <v>0</v>
      </c>
      <c r="L330">
        <v>0</v>
      </c>
      <c r="M330">
        <v>1</v>
      </c>
      <c r="N330">
        <v>0</v>
      </c>
      <c r="O330">
        <v>0</v>
      </c>
      <c r="P330">
        <v>2</v>
      </c>
    </row>
    <row r="331" spans="1:16" x14ac:dyDescent="0.25">
      <c r="A331" s="1">
        <v>35719969</v>
      </c>
      <c r="B331" s="2">
        <v>2</v>
      </c>
      <c r="C331" s="2">
        <v>2</v>
      </c>
      <c r="D331" s="2">
        <v>57</v>
      </c>
      <c r="E331" s="2"/>
      <c r="F331">
        <v>152</v>
      </c>
      <c r="G331">
        <v>62</v>
      </c>
      <c r="H331">
        <v>0</v>
      </c>
      <c r="I331">
        <v>0</v>
      </c>
      <c r="J331">
        <v>0</v>
      </c>
      <c r="K331">
        <v>0</v>
      </c>
      <c r="L331">
        <v>0</v>
      </c>
      <c r="M331">
        <v>0</v>
      </c>
      <c r="N331">
        <v>0</v>
      </c>
      <c r="O331">
        <v>0</v>
      </c>
      <c r="P331">
        <v>2</v>
      </c>
    </row>
    <row r="332" spans="1:16" x14ac:dyDescent="0.25">
      <c r="A332" s="1">
        <v>19081015</v>
      </c>
      <c r="B332" s="2">
        <v>2</v>
      </c>
      <c r="C332" s="2">
        <v>2</v>
      </c>
      <c r="D332" s="2">
        <v>44</v>
      </c>
      <c r="E332" s="2"/>
      <c r="F332">
        <v>160</v>
      </c>
      <c r="G332">
        <v>57.5</v>
      </c>
      <c r="H332">
        <v>0</v>
      </c>
      <c r="I332">
        <v>0</v>
      </c>
      <c r="J332">
        <v>0</v>
      </c>
      <c r="K332">
        <v>0</v>
      </c>
      <c r="L332">
        <v>0</v>
      </c>
      <c r="M332">
        <v>0</v>
      </c>
      <c r="N332">
        <v>0</v>
      </c>
      <c r="O332">
        <v>0</v>
      </c>
      <c r="P332">
        <v>2</v>
      </c>
    </row>
    <row r="333" spans="1:16" x14ac:dyDescent="0.25">
      <c r="A333" s="1">
        <v>35444948</v>
      </c>
      <c r="B333" s="2">
        <v>1</v>
      </c>
      <c r="C333" s="2">
        <v>1</v>
      </c>
      <c r="D333" s="2">
        <v>60</v>
      </c>
      <c r="E333" s="2">
        <v>8</v>
      </c>
      <c r="F333">
        <v>170</v>
      </c>
      <c r="G333">
        <v>77.5</v>
      </c>
      <c r="H333">
        <v>1</v>
      </c>
      <c r="I333">
        <v>0</v>
      </c>
      <c r="J333">
        <v>0</v>
      </c>
      <c r="K333">
        <v>0</v>
      </c>
      <c r="L333">
        <v>0</v>
      </c>
      <c r="M333">
        <v>1</v>
      </c>
      <c r="N333">
        <v>0</v>
      </c>
      <c r="O333">
        <v>1</v>
      </c>
      <c r="P333">
        <v>2</v>
      </c>
    </row>
    <row r="334" spans="1:16" x14ac:dyDescent="0.25">
      <c r="A334" s="1">
        <v>35830634</v>
      </c>
      <c r="B334" s="2">
        <v>2</v>
      </c>
      <c r="C334" s="2">
        <v>1</v>
      </c>
      <c r="D334" s="2">
        <v>67</v>
      </c>
      <c r="E334" s="2"/>
      <c r="F334">
        <v>156</v>
      </c>
      <c r="G334">
        <v>51</v>
      </c>
      <c r="H334">
        <v>0</v>
      </c>
      <c r="I334">
        <v>0</v>
      </c>
      <c r="J334">
        <v>0</v>
      </c>
      <c r="K334">
        <v>0</v>
      </c>
      <c r="L334">
        <v>0</v>
      </c>
      <c r="M334">
        <v>0</v>
      </c>
      <c r="N334">
        <v>0</v>
      </c>
      <c r="O334">
        <v>0</v>
      </c>
      <c r="P334">
        <v>2</v>
      </c>
    </row>
    <row r="335" spans="1:16" x14ac:dyDescent="0.25">
      <c r="A335" s="1">
        <v>35862630</v>
      </c>
      <c r="B335" s="2">
        <v>1</v>
      </c>
      <c r="C335" s="2">
        <v>1</v>
      </c>
      <c r="D335" s="2">
        <v>37</v>
      </c>
      <c r="E335" s="2">
        <v>5</v>
      </c>
      <c r="F335">
        <v>162</v>
      </c>
      <c r="G335">
        <v>65</v>
      </c>
      <c r="H335">
        <v>0</v>
      </c>
      <c r="I335">
        <v>0</v>
      </c>
      <c r="J335">
        <v>0</v>
      </c>
      <c r="K335">
        <v>0</v>
      </c>
      <c r="L335">
        <v>0</v>
      </c>
      <c r="M335">
        <v>1</v>
      </c>
      <c r="N335">
        <v>0</v>
      </c>
      <c r="O335">
        <v>0</v>
      </c>
      <c r="P335">
        <v>3</v>
      </c>
    </row>
    <row r="336" spans="1:16" x14ac:dyDescent="0.25">
      <c r="A336" s="1">
        <v>35942261</v>
      </c>
      <c r="B336" s="2">
        <v>2</v>
      </c>
      <c r="C336" s="2">
        <v>2</v>
      </c>
      <c r="D336" s="2">
        <v>42</v>
      </c>
      <c r="E336" s="2"/>
      <c r="F336">
        <v>165</v>
      </c>
      <c r="G336">
        <v>79</v>
      </c>
      <c r="H336">
        <v>0</v>
      </c>
      <c r="I336">
        <v>0</v>
      </c>
      <c r="J336">
        <v>0</v>
      </c>
      <c r="K336">
        <v>0</v>
      </c>
      <c r="L336">
        <v>0</v>
      </c>
      <c r="M336">
        <v>0</v>
      </c>
      <c r="N336">
        <v>0</v>
      </c>
      <c r="O336">
        <v>0</v>
      </c>
      <c r="P336">
        <v>2</v>
      </c>
    </row>
    <row r="337" spans="1:16" x14ac:dyDescent="0.25">
      <c r="A337" s="1">
        <v>33008708</v>
      </c>
      <c r="B337" s="2">
        <v>1</v>
      </c>
      <c r="C337" s="2">
        <v>2</v>
      </c>
      <c r="D337" s="2">
        <v>62</v>
      </c>
      <c r="E337" s="2">
        <v>1.5</v>
      </c>
      <c r="F337">
        <v>150</v>
      </c>
      <c r="G337">
        <v>63</v>
      </c>
      <c r="H337">
        <v>0</v>
      </c>
      <c r="I337">
        <v>0</v>
      </c>
      <c r="J337">
        <v>0</v>
      </c>
      <c r="K337">
        <v>0</v>
      </c>
      <c r="L337">
        <v>0</v>
      </c>
      <c r="M337">
        <v>0</v>
      </c>
      <c r="N337">
        <v>0</v>
      </c>
      <c r="O337">
        <v>0</v>
      </c>
      <c r="P337">
        <v>2</v>
      </c>
    </row>
    <row r="338" spans="1:16" x14ac:dyDescent="0.25">
      <c r="A338" s="1">
        <v>16969958</v>
      </c>
      <c r="B338" s="2">
        <v>2</v>
      </c>
      <c r="C338" s="2">
        <v>2</v>
      </c>
      <c r="D338" s="2">
        <v>53</v>
      </c>
      <c r="E338" s="2"/>
      <c r="F338">
        <v>160</v>
      </c>
      <c r="G338">
        <v>50</v>
      </c>
      <c r="H338">
        <v>0</v>
      </c>
      <c r="I338">
        <v>0</v>
      </c>
      <c r="J338">
        <v>0</v>
      </c>
      <c r="K338">
        <v>0</v>
      </c>
      <c r="L338">
        <v>0</v>
      </c>
      <c r="M338">
        <v>0</v>
      </c>
      <c r="N338">
        <v>0</v>
      </c>
      <c r="O338">
        <v>0</v>
      </c>
      <c r="P338">
        <v>2</v>
      </c>
    </row>
    <row r="339" spans="1:16" x14ac:dyDescent="0.25">
      <c r="A339" s="1">
        <v>36115168</v>
      </c>
      <c r="B339" s="2">
        <v>2</v>
      </c>
      <c r="C339" s="2">
        <v>1</v>
      </c>
      <c r="D339" s="2">
        <v>70</v>
      </c>
      <c r="E339" s="2"/>
      <c r="F339">
        <v>165</v>
      </c>
      <c r="G339">
        <v>51</v>
      </c>
      <c r="H339">
        <v>0</v>
      </c>
      <c r="I339">
        <v>0</v>
      </c>
      <c r="J339">
        <v>0</v>
      </c>
      <c r="K339">
        <v>0</v>
      </c>
      <c r="L339">
        <v>0</v>
      </c>
      <c r="M339">
        <v>0</v>
      </c>
      <c r="N339">
        <v>0</v>
      </c>
      <c r="O339">
        <v>0</v>
      </c>
      <c r="P339">
        <v>2</v>
      </c>
    </row>
    <row r="340" spans="1:16" x14ac:dyDescent="0.25">
      <c r="A340" s="1">
        <v>36146307</v>
      </c>
      <c r="B340" s="2">
        <v>2</v>
      </c>
      <c r="C340" s="2">
        <v>2</v>
      </c>
      <c r="D340" s="2">
        <v>46</v>
      </c>
      <c r="E340" s="2"/>
      <c r="F340">
        <v>164</v>
      </c>
      <c r="G340">
        <v>65</v>
      </c>
      <c r="H340">
        <v>0</v>
      </c>
      <c r="I340">
        <v>1</v>
      </c>
      <c r="J340">
        <v>0</v>
      </c>
      <c r="K340">
        <v>0</v>
      </c>
      <c r="L340">
        <v>0</v>
      </c>
      <c r="M340">
        <v>0</v>
      </c>
      <c r="N340">
        <v>0</v>
      </c>
      <c r="O340">
        <v>0</v>
      </c>
      <c r="P340">
        <v>2</v>
      </c>
    </row>
    <row r="341" spans="1:16" x14ac:dyDescent="0.25">
      <c r="A341" s="1">
        <v>842227</v>
      </c>
      <c r="B341" s="2">
        <v>1</v>
      </c>
      <c r="C341" s="2">
        <v>2</v>
      </c>
      <c r="D341" s="2">
        <v>48</v>
      </c>
      <c r="E341" s="2">
        <v>5.0999999999999996</v>
      </c>
      <c r="F341">
        <v>154</v>
      </c>
      <c r="G341">
        <v>51.5</v>
      </c>
      <c r="H341">
        <v>0</v>
      </c>
      <c r="I341">
        <v>0</v>
      </c>
      <c r="J341">
        <v>0</v>
      </c>
      <c r="K341">
        <v>0</v>
      </c>
      <c r="L341">
        <v>0</v>
      </c>
      <c r="M341">
        <v>0</v>
      </c>
      <c r="N341">
        <v>0</v>
      </c>
      <c r="O341">
        <v>0</v>
      </c>
      <c r="P341">
        <v>2</v>
      </c>
    </row>
    <row r="342" spans="1:16" x14ac:dyDescent="0.25">
      <c r="A342" s="1">
        <v>16795215</v>
      </c>
      <c r="B342" s="2">
        <v>2</v>
      </c>
      <c r="C342" s="2">
        <v>1</v>
      </c>
      <c r="D342" s="2">
        <v>61</v>
      </c>
      <c r="E342" s="2"/>
      <c r="F342">
        <v>175</v>
      </c>
      <c r="G342">
        <v>80</v>
      </c>
      <c r="H342">
        <v>1</v>
      </c>
      <c r="I342">
        <v>0</v>
      </c>
      <c r="J342">
        <v>0</v>
      </c>
      <c r="K342">
        <v>0</v>
      </c>
      <c r="L342">
        <v>1</v>
      </c>
      <c r="M342">
        <v>1</v>
      </c>
      <c r="N342">
        <v>0</v>
      </c>
      <c r="O342">
        <v>0</v>
      </c>
      <c r="P342">
        <v>3</v>
      </c>
    </row>
    <row r="343" spans="1:16" x14ac:dyDescent="0.25">
      <c r="A343" s="1">
        <v>13218127</v>
      </c>
      <c r="B343" s="2">
        <v>2</v>
      </c>
      <c r="C343" s="2">
        <v>2</v>
      </c>
      <c r="D343" s="2">
        <v>51</v>
      </c>
      <c r="E343" s="2">
        <v>4</v>
      </c>
      <c r="F343">
        <v>155</v>
      </c>
      <c r="G343">
        <v>53.5</v>
      </c>
      <c r="H343">
        <v>0</v>
      </c>
      <c r="I343">
        <v>0</v>
      </c>
      <c r="J343">
        <v>0</v>
      </c>
      <c r="K343">
        <v>0</v>
      </c>
      <c r="L343">
        <v>0</v>
      </c>
      <c r="M343">
        <v>1</v>
      </c>
      <c r="N343">
        <v>0</v>
      </c>
      <c r="O343">
        <v>0</v>
      </c>
      <c r="P343">
        <v>2</v>
      </c>
    </row>
    <row r="344" spans="1:16" x14ac:dyDescent="0.25">
      <c r="A344" s="1">
        <v>36237942</v>
      </c>
      <c r="B344" s="2">
        <v>1</v>
      </c>
      <c r="C344" s="2">
        <v>2</v>
      </c>
      <c r="D344" s="2">
        <v>65</v>
      </c>
      <c r="E344" s="2"/>
      <c r="F344">
        <v>165</v>
      </c>
      <c r="G344">
        <v>62</v>
      </c>
      <c r="H344">
        <v>1</v>
      </c>
      <c r="I344">
        <v>0</v>
      </c>
      <c r="J344">
        <v>0</v>
      </c>
      <c r="K344">
        <v>0</v>
      </c>
      <c r="L344">
        <v>0</v>
      </c>
      <c r="M344">
        <v>0</v>
      </c>
      <c r="N344">
        <v>0</v>
      </c>
      <c r="O344">
        <v>0</v>
      </c>
      <c r="P344">
        <v>2</v>
      </c>
    </row>
    <row r="345" spans="1:16" x14ac:dyDescent="0.25">
      <c r="A345" s="1">
        <v>1546680</v>
      </c>
      <c r="B345" s="2">
        <v>2</v>
      </c>
      <c r="C345" s="2">
        <v>1</v>
      </c>
      <c r="D345" s="2">
        <v>79</v>
      </c>
      <c r="E345" s="2">
        <v>3</v>
      </c>
      <c r="F345">
        <v>159</v>
      </c>
      <c r="G345">
        <v>48</v>
      </c>
      <c r="H345">
        <v>0</v>
      </c>
      <c r="I345">
        <v>0</v>
      </c>
      <c r="J345">
        <v>0</v>
      </c>
      <c r="K345">
        <v>0</v>
      </c>
      <c r="L345">
        <v>0</v>
      </c>
      <c r="M345">
        <v>0</v>
      </c>
      <c r="N345">
        <v>0</v>
      </c>
      <c r="O345">
        <v>0</v>
      </c>
      <c r="P345">
        <v>2</v>
      </c>
    </row>
    <row r="346" spans="1:16" x14ac:dyDescent="0.25">
      <c r="A346" s="1">
        <v>19393845</v>
      </c>
      <c r="B346" s="2">
        <v>2</v>
      </c>
      <c r="C346" s="2">
        <v>2</v>
      </c>
      <c r="D346" s="2">
        <v>63</v>
      </c>
      <c r="E346" s="2">
        <v>3</v>
      </c>
      <c r="F346">
        <v>156</v>
      </c>
      <c r="G346">
        <v>60</v>
      </c>
      <c r="H346">
        <v>0</v>
      </c>
      <c r="I346">
        <v>1</v>
      </c>
      <c r="J346">
        <v>0</v>
      </c>
      <c r="K346">
        <v>0</v>
      </c>
      <c r="L346">
        <v>0</v>
      </c>
      <c r="M346">
        <v>1</v>
      </c>
      <c r="N346">
        <v>0</v>
      </c>
      <c r="O346">
        <v>1</v>
      </c>
      <c r="P346">
        <v>2</v>
      </c>
    </row>
    <row r="347" spans="1:16" x14ac:dyDescent="0.25">
      <c r="A347" s="1">
        <v>17802997</v>
      </c>
      <c r="B347" s="2">
        <v>2</v>
      </c>
      <c r="C347" s="2">
        <v>1</v>
      </c>
      <c r="D347" s="2">
        <v>77</v>
      </c>
      <c r="E347" s="2">
        <v>6.5</v>
      </c>
      <c r="F347">
        <v>165</v>
      </c>
      <c r="G347">
        <v>64</v>
      </c>
      <c r="H347">
        <v>0</v>
      </c>
      <c r="I347">
        <v>1</v>
      </c>
      <c r="J347">
        <v>0</v>
      </c>
      <c r="K347">
        <v>0</v>
      </c>
      <c r="L347">
        <v>0</v>
      </c>
      <c r="M347">
        <v>0</v>
      </c>
      <c r="N347">
        <v>0</v>
      </c>
      <c r="O347">
        <v>1</v>
      </c>
      <c r="P347">
        <v>3</v>
      </c>
    </row>
    <row r="348" spans="1:16" x14ac:dyDescent="0.25">
      <c r="A348" s="1">
        <v>19324158</v>
      </c>
      <c r="B348" s="2">
        <v>1</v>
      </c>
      <c r="C348" s="2">
        <v>1</v>
      </c>
      <c r="D348" s="2">
        <v>72</v>
      </c>
      <c r="E348" s="2">
        <v>4</v>
      </c>
      <c r="F348">
        <v>162</v>
      </c>
      <c r="G348">
        <v>63</v>
      </c>
      <c r="H348">
        <v>1</v>
      </c>
      <c r="I348">
        <v>0</v>
      </c>
      <c r="J348">
        <v>0</v>
      </c>
      <c r="K348">
        <v>0</v>
      </c>
      <c r="L348">
        <v>0</v>
      </c>
      <c r="M348">
        <v>1</v>
      </c>
      <c r="N348">
        <v>0</v>
      </c>
      <c r="O348">
        <v>0</v>
      </c>
      <c r="P348">
        <v>3</v>
      </c>
    </row>
    <row r="349" spans="1:16" x14ac:dyDescent="0.25">
      <c r="A349" s="1">
        <v>18487688</v>
      </c>
      <c r="B349" s="2">
        <v>2</v>
      </c>
      <c r="C349" s="2">
        <v>2</v>
      </c>
      <c r="D349" s="2">
        <v>52</v>
      </c>
      <c r="E349" s="2"/>
      <c r="F349">
        <v>150</v>
      </c>
      <c r="G349">
        <v>49</v>
      </c>
      <c r="H349">
        <v>0</v>
      </c>
      <c r="I349">
        <v>0</v>
      </c>
      <c r="J349">
        <v>0</v>
      </c>
      <c r="K349">
        <v>0</v>
      </c>
      <c r="L349">
        <v>0</v>
      </c>
      <c r="M349">
        <v>0</v>
      </c>
      <c r="N349">
        <v>0</v>
      </c>
      <c r="O349">
        <v>0</v>
      </c>
      <c r="P349">
        <v>2</v>
      </c>
    </row>
    <row r="350" spans="1:16" x14ac:dyDescent="0.25">
      <c r="A350" s="1">
        <v>36675530</v>
      </c>
      <c r="B350" s="2">
        <v>2</v>
      </c>
      <c r="C350" s="2">
        <v>1</v>
      </c>
      <c r="D350" s="2">
        <v>46</v>
      </c>
      <c r="E350" s="2">
        <v>5.5</v>
      </c>
      <c r="F350">
        <v>155</v>
      </c>
      <c r="G350">
        <v>53</v>
      </c>
      <c r="H350">
        <v>0</v>
      </c>
      <c r="I350">
        <v>0</v>
      </c>
      <c r="J350">
        <v>0</v>
      </c>
      <c r="K350">
        <v>0</v>
      </c>
      <c r="L350">
        <v>0</v>
      </c>
      <c r="M350">
        <v>1</v>
      </c>
      <c r="N350">
        <v>0</v>
      </c>
      <c r="O350">
        <v>1</v>
      </c>
      <c r="P350">
        <v>2</v>
      </c>
    </row>
    <row r="351" spans="1:16" x14ac:dyDescent="0.25">
      <c r="A351" s="1">
        <v>36468992</v>
      </c>
      <c r="B351" s="2">
        <v>1</v>
      </c>
      <c r="C351" s="2">
        <v>1</v>
      </c>
      <c r="D351" s="2">
        <v>48</v>
      </c>
      <c r="E351" s="2"/>
      <c r="F351">
        <v>175</v>
      </c>
      <c r="G351">
        <v>70</v>
      </c>
      <c r="H351">
        <v>0</v>
      </c>
      <c r="I351">
        <v>1</v>
      </c>
      <c r="J351">
        <v>0</v>
      </c>
      <c r="K351">
        <v>0</v>
      </c>
      <c r="L351">
        <v>0</v>
      </c>
      <c r="M351">
        <v>0</v>
      </c>
      <c r="N351">
        <v>0</v>
      </c>
      <c r="O351">
        <v>0</v>
      </c>
      <c r="P351">
        <v>2</v>
      </c>
    </row>
    <row r="352" spans="1:16" x14ac:dyDescent="0.25">
      <c r="A352" s="1">
        <v>32681045</v>
      </c>
      <c r="B352" s="2">
        <v>2</v>
      </c>
      <c r="C352" s="2">
        <v>1</v>
      </c>
      <c r="D352" s="2">
        <v>57</v>
      </c>
      <c r="E352" s="2">
        <v>10</v>
      </c>
      <c r="F352">
        <v>172</v>
      </c>
      <c r="G352">
        <v>80</v>
      </c>
      <c r="H352">
        <v>0</v>
      </c>
      <c r="I352">
        <v>0</v>
      </c>
      <c r="J352">
        <v>0</v>
      </c>
      <c r="K352">
        <v>0</v>
      </c>
      <c r="L352">
        <v>0</v>
      </c>
      <c r="M352">
        <v>1</v>
      </c>
      <c r="N352">
        <v>0</v>
      </c>
      <c r="O352">
        <v>0</v>
      </c>
      <c r="P352">
        <v>2</v>
      </c>
    </row>
    <row r="353" spans="1:16" x14ac:dyDescent="0.25">
      <c r="A353" s="1">
        <v>21336381</v>
      </c>
      <c r="B353" s="2">
        <v>1</v>
      </c>
      <c r="C353" s="2">
        <v>1</v>
      </c>
      <c r="D353" s="2">
        <v>48</v>
      </c>
      <c r="E353" s="2">
        <v>3</v>
      </c>
      <c r="F353">
        <v>158</v>
      </c>
      <c r="G353">
        <v>70</v>
      </c>
      <c r="H353">
        <v>0</v>
      </c>
      <c r="I353">
        <v>0</v>
      </c>
      <c r="J353">
        <v>0</v>
      </c>
      <c r="K353">
        <v>0</v>
      </c>
      <c r="L353">
        <v>0</v>
      </c>
      <c r="M353">
        <v>1</v>
      </c>
      <c r="N353">
        <v>0</v>
      </c>
      <c r="O353">
        <v>1</v>
      </c>
      <c r="P353">
        <v>2</v>
      </c>
    </row>
    <row r="354" spans="1:16" x14ac:dyDescent="0.25">
      <c r="A354" s="1">
        <v>36713175</v>
      </c>
      <c r="B354" s="2">
        <v>2</v>
      </c>
      <c r="C354" s="2">
        <v>1</v>
      </c>
      <c r="D354" s="2">
        <v>52</v>
      </c>
      <c r="E354" s="2">
        <v>3.6</v>
      </c>
      <c r="F354">
        <v>170</v>
      </c>
      <c r="G354">
        <v>84</v>
      </c>
      <c r="H354">
        <v>1</v>
      </c>
      <c r="I354">
        <v>1</v>
      </c>
      <c r="J354">
        <v>0</v>
      </c>
      <c r="K354">
        <v>0</v>
      </c>
      <c r="L354">
        <v>0</v>
      </c>
      <c r="M354">
        <v>0</v>
      </c>
      <c r="N354">
        <v>0</v>
      </c>
      <c r="O354">
        <v>1</v>
      </c>
      <c r="P354">
        <v>3</v>
      </c>
    </row>
    <row r="355" spans="1:16" x14ac:dyDescent="0.25">
      <c r="A355" s="1">
        <v>36716561</v>
      </c>
      <c r="B355" s="2">
        <v>2</v>
      </c>
      <c r="C355" s="2">
        <v>2</v>
      </c>
      <c r="D355" s="2">
        <v>69</v>
      </c>
      <c r="E355" s="2"/>
      <c r="F355">
        <v>155</v>
      </c>
      <c r="G355">
        <v>53</v>
      </c>
      <c r="H355">
        <v>1</v>
      </c>
      <c r="I355">
        <v>0</v>
      </c>
      <c r="J355">
        <v>0</v>
      </c>
      <c r="K355">
        <v>0</v>
      </c>
      <c r="L355">
        <v>0</v>
      </c>
      <c r="M355">
        <v>0</v>
      </c>
      <c r="N355">
        <v>0</v>
      </c>
      <c r="O355">
        <v>1</v>
      </c>
      <c r="P355">
        <v>2</v>
      </c>
    </row>
    <row r="356" spans="1:16" x14ac:dyDescent="0.25">
      <c r="A356" s="1">
        <v>36758805</v>
      </c>
      <c r="B356" s="2">
        <v>2</v>
      </c>
      <c r="C356" s="2">
        <v>2</v>
      </c>
      <c r="D356" s="2">
        <v>61</v>
      </c>
      <c r="E356" s="2">
        <v>3.5</v>
      </c>
      <c r="F356">
        <v>158</v>
      </c>
      <c r="G356">
        <v>62</v>
      </c>
      <c r="H356">
        <v>0</v>
      </c>
      <c r="I356">
        <v>0</v>
      </c>
      <c r="J356">
        <v>0</v>
      </c>
      <c r="K356">
        <v>0</v>
      </c>
      <c r="L356">
        <v>0</v>
      </c>
      <c r="M356">
        <v>1</v>
      </c>
      <c r="N356">
        <v>0</v>
      </c>
      <c r="O356">
        <v>0</v>
      </c>
      <c r="P356">
        <v>3</v>
      </c>
    </row>
    <row r="357" spans="1:16" x14ac:dyDescent="0.25">
      <c r="A357" s="1">
        <v>17073539</v>
      </c>
      <c r="B357" s="2">
        <v>1</v>
      </c>
      <c r="C357" s="2">
        <v>1</v>
      </c>
      <c r="D357" s="2">
        <v>79</v>
      </c>
      <c r="E357" s="2"/>
      <c r="F357">
        <v>159</v>
      </c>
      <c r="G357">
        <v>52</v>
      </c>
      <c r="H357">
        <v>1</v>
      </c>
      <c r="I357">
        <v>0</v>
      </c>
      <c r="J357">
        <v>0</v>
      </c>
      <c r="K357">
        <v>1</v>
      </c>
      <c r="L357">
        <v>0</v>
      </c>
      <c r="M357">
        <v>0</v>
      </c>
      <c r="N357">
        <v>0</v>
      </c>
      <c r="O357">
        <v>0</v>
      </c>
      <c r="P357">
        <v>3</v>
      </c>
    </row>
    <row r="358" spans="1:16" x14ac:dyDescent="0.25">
      <c r="A358" s="1">
        <v>36772427</v>
      </c>
      <c r="B358" s="2">
        <v>1</v>
      </c>
      <c r="C358" s="2">
        <v>1</v>
      </c>
      <c r="D358" s="2">
        <v>47</v>
      </c>
      <c r="E358" s="2"/>
      <c r="F358">
        <v>160</v>
      </c>
      <c r="G358">
        <v>54</v>
      </c>
      <c r="H358">
        <v>0</v>
      </c>
      <c r="I358">
        <v>0</v>
      </c>
      <c r="J358">
        <v>0</v>
      </c>
      <c r="K358">
        <v>0</v>
      </c>
      <c r="L358">
        <v>0</v>
      </c>
      <c r="M358">
        <v>0</v>
      </c>
      <c r="N358">
        <v>0</v>
      </c>
      <c r="O358">
        <v>0</v>
      </c>
      <c r="P358">
        <v>2</v>
      </c>
    </row>
    <row r="359" spans="1:16" x14ac:dyDescent="0.25">
      <c r="A359" s="1">
        <v>36158464</v>
      </c>
      <c r="B359" s="2">
        <v>2</v>
      </c>
      <c r="C359" s="2">
        <v>1</v>
      </c>
      <c r="D359" s="2">
        <v>53</v>
      </c>
      <c r="E359" s="2"/>
      <c r="F359">
        <v>173</v>
      </c>
      <c r="G359">
        <v>73</v>
      </c>
      <c r="H359">
        <v>1</v>
      </c>
      <c r="I359">
        <v>0</v>
      </c>
      <c r="J359">
        <v>0</v>
      </c>
      <c r="K359">
        <v>0</v>
      </c>
      <c r="L359">
        <v>0</v>
      </c>
      <c r="M359">
        <v>1</v>
      </c>
      <c r="N359">
        <v>0</v>
      </c>
      <c r="O359">
        <v>0</v>
      </c>
      <c r="P359">
        <v>3</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A402A-5210-4C7B-AE1D-265077024232}">
  <dimension ref="A1:L359"/>
  <sheetViews>
    <sheetView topLeftCell="A22" workbookViewId="0">
      <selection activeCell="P350" sqref="P350"/>
    </sheetView>
  </sheetViews>
  <sheetFormatPr defaultRowHeight="13.8" x14ac:dyDescent="0.25"/>
  <cols>
    <col min="1" max="1" width="11.6640625" style="3" bestFit="1" customWidth="1"/>
    <col min="12" max="12" width="8.88671875" style="5"/>
  </cols>
  <sheetData>
    <row r="1" spans="1:12" ht="41.4" x14ac:dyDescent="0.25">
      <c r="A1" s="3" t="s">
        <v>0</v>
      </c>
      <c r="B1" t="s">
        <v>1</v>
      </c>
      <c r="C1" t="s">
        <v>16</v>
      </c>
      <c r="D1" t="s">
        <v>17</v>
      </c>
      <c r="E1" t="s">
        <v>18</v>
      </c>
      <c r="F1" t="s">
        <v>19</v>
      </c>
      <c r="G1" t="s">
        <v>20</v>
      </c>
      <c r="H1" t="s">
        <v>21</v>
      </c>
      <c r="I1" t="s">
        <v>22</v>
      </c>
      <c r="J1" t="s">
        <v>23</v>
      </c>
      <c r="K1" t="s">
        <v>24</v>
      </c>
      <c r="L1" s="4" t="s">
        <v>25</v>
      </c>
    </row>
    <row r="2" spans="1:12" x14ac:dyDescent="0.25">
      <c r="A2" s="3">
        <v>19381931</v>
      </c>
      <c r="B2">
        <v>2</v>
      </c>
      <c r="C2">
        <v>0</v>
      </c>
      <c r="D2">
        <v>0</v>
      </c>
      <c r="E2">
        <v>0</v>
      </c>
      <c r="F2">
        <v>0</v>
      </c>
      <c r="G2">
        <v>1600</v>
      </c>
      <c r="H2">
        <v>0</v>
      </c>
      <c r="I2">
        <f t="shared" ref="I2:I6" si="0">G2+H2</f>
        <v>1600</v>
      </c>
      <c r="K2">
        <v>0</v>
      </c>
      <c r="L2" s="5">
        <v>9</v>
      </c>
    </row>
    <row r="3" spans="1:12" x14ac:dyDescent="0.25">
      <c r="A3" s="3">
        <v>19435279</v>
      </c>
      <c r="B3">
        <v>1</v>
      </c>
      <c r="C3">
        <v>0</v>
      </c>
      <c r="D3">
        <v>0</v>
      </c>
      <c r="E3">
        <v>0</v>
      </c>
      <c r="F3">
        <v>0</v>
      </c>
      <c r="G3">
        <v>2300</v>
      </c>
      <c r="H3">
        <v>1000</v>
      </c>
      <c r="I3">
        <f t="shared" si="0"/>
        <v>3300</v>
      </c>
      <c r="J3">
        <v>800</v>
      </c>
      <c r="K3">
        <v>0</v>
      </c>
      <c r="L3" s="5">
        <v>5</v>
      </c>
    </row>
    <row r="4" spans="1:12" x14ac:dyDescent="0.25">
      <c r="A4" s="3">
        <v>19468160</v>
      </c>
      <c r="B4">
        <v>1</v>
      </c>
      <c r="C4">
        <v>0</v>
      </c>
      <c r="D4">
        <v>0</v>
      </c>
      <c r="E4">
        <v>0</v>
      </c>
      <c r="F4">
        <v>0</v>
      </c>
      <c r="G4">
        <v>1100</v>
      </c>
      <c r="H4">
        <v>1000</v>
      </c>
      <c r="I4">
        <f t="shared" si="0"/>
        <v>2100</v>
      </c>
      <c r="K4">
        <v>0</v>
      </c>
      <c r="L4" s="5">
        <v>8</v>
      </c>
    </row>
    <row r="5" spans="1:12" x14ac:dyDescent="0.25">
      <c r="A5" s="3">
        <v>4033084</v>
      </c>
      <c r="B5">
        <v>2</v>
      </c>
      <c r="C5">
        <v>0</v>
      </c>
      <c r="D5">
        <v>0</v>
      </c>
      <c r="E5">
        <v>0</v>
      </c>
      <c r="F5">
        <v>0</v>
      </c>
      <c r="G5">
        <v>2400</v>
      </c>
      <c r="H5">
        <v>1500</v>
      </c>
      <c r="I5">
        <f t="shared" si="0"/>
        <v>3900</v>
      </c>
      <c r="J5">
        <v>700</v>
      </c>
      <c r="K5">
        <v>0</v>
      </c>
      <c r="L5" s="5">
        <v>8</v>
      </c>
    </row>
    <row r="6" spans="1:12" x14ac:dyDescent="0.25">
      <c r="A6" s="3">
        <v>17612401</v>
      </c>
      <c r="B6">
        <v>2</v>
      </c>
      <c r="C6">
        <v>0</v>
      </c>
      <c r="D6">
        <v>0</v>
      </c>
      <c r="E6">
        <v>0</v>
      </c>
      <c r="F6">
        <v>0</v>
      </c>
      <c r="G6">
        <v>500</v>
      </c>
      <c r="H6">
        <v>1800</v>
      </c>
      <c r="I6">
        <f t="shared" si="0"/>
        <v>2300</v>
      </c>
      <c r="J6">
        <v>300</v>
      </c>
      <c r="K6">
        <v>0</v>
      </c>
      <c r="L6" s="5">
        <v>5</v>
      </c>
    </row>
    <row r="7" spans="1:12" x14ac:dyDescent="0.25">
      <c r="A7" s="3">
        <v>14600388</v>
      </c>
      <c r="B7">
        <v>1</v>
      </c>
      <c r="C7">
        <v>0</v>
      </c>
      <c r="D7">
        <v>0</v>
      </c>
      <c r="E7">
        <v>0</v>
      </c>
      <c r="F7">
        <v>0</v>
      </c>
      <c r="G7">
        <v>500</v>
      </c>
      <c r="H7">
        <v>1200</v>
      </c>
      <c r="I7">
        <f>G7+H7</f>
        <v>1700</v>
      </c>
      <c r="J7">
        <v>300</v>
      </c>
      <c r="K7">
        <v>0</v>
      </c>
      <c r="L7" s="5">
        <v>5</v>
      </c>
    </row>
    <row r="8" spans="1:12" x14ac:dyDescent="0.25">
      <c r="A8" s="3">
        <v>14249813</v>
      </c>
      <c r="B8">
        <v>2</v>
      </c>
      <c r="C8">
        <v>0</v>
      </c>
      <c r="D8">
        <v>0</v>
      </c>
      <c r="E8">
        <v>0</v>
      </c>
      <c r="F8">
        <v>0</v>
      </c>
      <c r="G8">
        <v>1800</v>
      </c>
      <c r="H8">
        <v>1500</v>
      </c>
      <c r="I8">
        <f t="shared" ref="I8:I12" si="1">G8+H8</f>
        <v>3300</v>
      </c>
      <c r="J8">
        <v>450</v>
      </c>
      <c r="K8">
        <v>0.5</v>
      </c>
      <c r="L8" s="5">
        <v>6</v>
      </c>
    </row>
    <row r="9" spans="1:12" x14ac:dyDescent="0.25">
      <c r="A9" s="3">
        <v>19703502</v>
      </c>
      <c r="B9">
        <v>2</v>
      </c>
      <c r="C9">
        <v>0</v>
      </c>
      <c r="D9">
        <v>0</v>
      </c>
      <c r="E9">
        <v>0</v>
      </c>
      <c r="F9">
        <v>0</v>
      </c>
      <c r="G9">
        <v>1700</v>
      </c>
      <c r="H9">
        <v>1000</v>
      </c>
      <c r="I9">
        <f t="shared" si="1"/>
        <v>2700</v>
      </c>
      <c r="K9">
        <v>0</v>
      </c>
      <c r="L9" s="5">
        <v>6</v>
      </c>
    </row>
    <row r="10" spans="1:12" x14ac:dyDescent="0.25">
      <c r="A10" s="3">
        <v>15057258</v>
      </c>
      <c r="B10">
        <v>2</v>
      </c>
      <c r="C10">
        <v>0</v>
      </c>
      <c r="D10">
        <v>0</v>
      </c>
      <c r="E10">
        <v>0</v>
      </c>
      <c r="F10">
        <v>0</v>
      </c>
      <c r="G10">
        <v>1700</v>
      </c>
      <c r="H10">
        <v>1000</v>
      </c>
      <c r="I10">
        <f t="shared" si="1"/>
        <v>2700</v>
      </c>
      <c r="J10">
        <v>700</v>
      </c>
      <c r="K10">
        <v>0</v>
      </c>
      <c r="L10" s="5">
        <v>6</v>
      </c>
    </row>
    <row r="11" spans="1:12" x14ac:dyDescent="0.25">
      <c r="A11" s="3">
        <v>19634811</v>
      </c>
      <c r="B11">
        <v>1</v>
      </c>
      <c r="C11">
        <v>0</v>
      </c>
      <c r="D11">
        <v>0</v>
      </c>
      <c r="E11">
        <v>0</v>
      </c>
      <c r="F11">
        <v>0</v>
      </c>
      <c r="G11">
        <v>1100</v>
      </c>
      <c r="H11">
        <v>700</v>
      </c>
      <c r="I11">
        <f t="shared" si="1"/>
        <v>1800</v>
      </c>
      <c r="J11">
        <v>700</v>
      </c>
      <c r="K11">
        <v>0</v>
      </c>
      <c r="L11" s="5">
        <v>8</v>
      </c>
    </row>
    <row r="12" spans="1:12" x14ac:dyDescent="0.25">
      <c r="A12" s="3">
        <v>19561269</v>
      </c>
      <c r="B12">
        <v>1</v>
      </c>
      <c r="C12">
        <v>0</v>
      </c>
      <c r="D12">
        <v>7.5</v>
      </c>
      <c r="E12">
        <v>1200</v>
      </c>
      <c r="F12">
        <v>0</v>
      </c>
      <c r="G12">
        <v>4700</v>
      </c>
      <c r="H12">
        <v>1000</v>
      </c>
      <c r="I12">
        <f t="shared" si="1"/>
        <v>5700</v>
      </c>
      <c r="K12">
        <v>0.1</v>
      </c>
      <c r="L12" s="5">
        <v>13</v>
      </c>
    </row>
    <row r="13" spans="1:12" x14ac:dyDescent="0.25">
      <c r="A13" s="3">
        <v>19722125</v>
      </c>
      <c r="B13">
        <v>2</v>
      </c>
      <c r="C13">
        <v>0</v>
      </c>
      <c r="D13">
        <v>0</v>
      </c>
      <c r="E13">
        <v>0</v>
      </c>
      <c r="F13">
        <v>0</v>
      </c>
      <c r="G13">
        <v>2100</v>
      </c>
      <c r="H13">
        <v>1000</v>
      </c>
      <c r="I13">
        <f>G13+H13</f>
        <v>3100</v>
      </c>
      <c r="J13">
        <v>900</v>
      </c>
      <c r="K13">
        <v>0</v>
      </c>
      <c r="L13" s="5">
        <v>6</v>
      </c>
    </row>
    <row r="14" spans="1:12" x14ac:dyDescent="0.25">
      <c r="A14" s="3">
        <v>19774190</v>
      </c>
      <c r="B14">
        <v>1</v>
      </c>
      <c r="C14">
        <v>0</v>
      </c>
      <c r="D14">
        <v>0</v>
      </c>
      <c r="E14">
        <v>0</v>
      </c>
      <c r="F14">
        <v>0</v>
      </c>
      <c r="G14">
        <v>1000</v>
      </c>
      <c r="H14">
        <v>1000</v>
      </c>
      <c r="I14">
        <f>G14+H14</f>
        <v>2000</v>
      </c>
      <c r="J14">
        <v>250</v>
      </c>
      <c r="K14">
        <v>0</v>
      </c>
      <c r="L14" s="5">
        <v>12</v>
      </c>
    </row>
    <row r="15" spans="1:12" x14ac:dyDescent="0.25">
      <c r="A15" s="3">
        <v>19648482</v>
      </c>
      <c r="B15">
        <v>2</v>
      </c>
      <c r="C15">
        <v>0</v>
      </c>
      <c r="D15">
        <v>0</v>
      </c>
      <c r="E15">
        <v>0</v>
      </c>
      <c r="F15">
        <v>0</v>
      </c>
      <c r="G15">
        <v>1600</v>
      </c>
      <c r="H15">
        <v>1000</v>
      </c>
      <c r="I15">
        <f t="shared" ref="I15:I18" si="2">G15+H15</f>
        <v>2600</v>
      </c>
      <c r="J15">
        <v>200</v>
      </c>
      <c r="K15">
        <v>0</v>
      </c>
      <c r="L15" s="5">
        <v>6</v>
      </c>
    </row>
    <row r="16" spans="1:12" x14ac:dyDescent="0.25">
      <c r="A16" s="3">
        <v>19653171</v>
      </c>
      <c r="B16">
        <v>2</v>
      </c>
      <c r="C16">
        <v>0</v>
      </c>
      <c r="D16">
        <v>0</v>
      </c>
      <c r="E16">
        <v>0</v>
      </c>
      <c r="F16">
        <v>0</v>
      </c>
      <c r="G16">
        <v>1400</v>
      </c>
      <c r="H16">
        <v>1000</v>
      </c>
      <c r="I16">
        <f t="shared" si="2"/>
        <v>2400</v>
      </c>
      <c r="J16">
        <v>200</v>
      </c>
      <c r="K16">
        <v>0</v>
      </c>
      <c r="L16" s="5">
        <v>6</v>
      </c>
    </row>
    <row r="17" spans="1:12" x14ac:dyDescent="0.25">
      <c r="A17" s="3">
        <v>15978449</v>
      </c>
      <c r="B17">
        <v>1</v>
      </c>
      <c r="C17">
        <v>0</v>
      </c>
      <c r="D17">
        <v>0</v>
      </c>
      <c r="E17">
        <v>0</v>
      </c>
      <c r="F17">
        <v>0</v>
      </c>
      <c r="G17">
        <v>2250</v>
      </c>
      <c r="H17">
        <v>1500</v>
      </c>
      <c r="I17">
        <f t="shared" si="2"/>
        <v>3750</v>
      </c>
      <c r="J17">
        <v>1000</v>
      </c>
      <c r="K17">
        <v>0</v>
      </c>
      <c r="L17" s="5">
        <v>5</v>
      </c>
    </row>
    <row r="18" spans="1:12" x14ac:dyDescent="0.25">
      <c r="A18" s="3">
        <v>19918687</v>
      </c>
      <c r="B18">
        <v>1</v>
      </c>
      <c r="C18">
        <v>0</v>
      </c>
      <c r="D18">
        <v>0</v>
      </c>
      <c r="E18">
        <v>0</v>
      </c>
      <c r="F18">
        <v>0</v>
      </c>
      <c r="G18">
        <v>2500</v>
      </c>
      <c r="H18">
        <v>1500</v>
      </c>
      <c r="I18">
        <f t="shared" si="2"/>
        <v>4000</v>
      </c>
      <c r="J18">
        <v>650</v>
      </c>
      <c r="K18">
        <v>0</v>
      </c>
      <c r="L18" s="5">
        <v>5</v>
      </c>
    </row>
    <row r="19" spans="1:12" x14ac:dyDescent="0.25">
      <c r="A19" s="3">
        <v>20040283</v>
      </c>
      <c r="B19">
        <v>2</v>
      </c>
      <c r="C19">
        <v>0</v>
      </c>
      <c r="D19">
        <v>0</v>
      </c>
      <c r="E19">
        <v>0</v>
      </c>
      <c r="F19">
        <v>0</v>
      </c>
      <c r="G19">
        <v>1100</v>
      </c>
      <c r="H19">
        <v>500</v>
      </c>
      <c r="I19">
        <f>G19+H19</f>
        <v>1600</v>
      </c>
      <c r="J19">
        <v>550</v>
      </c>
      <c r="K19">
        <v>0</v>
      </c>
      <c r="L19" s="5">
        <v>8</v>
      </c>
    </row>
    <row r="20" spans="1:12" x14ac:dyDescent="0.25">
      <c r="A20" s="3">
        <v>20000895</v>
      </c>
      <c r="B20">
        <v>1</v>
      </c>
      <c r="C20">
        <v>0</v>
      </c>
      <c r="D20">
        <v>0</v>
      </c>
      <c r="E20">
        <v>0</v>
      </c>
      <c r="F20">
        <v>0</v>
      </c>
      <c r="G20">
        <v>3700</v>
      </c>
      <c r="H20">
        <v>2000</v>
      </c>
      <c r="I20">
        <f t="shared" ref="I20:I26" si="3">G20+H20</f>
        <v>5700</v>
      </c>
      <c r="J20">
        <v>500</v>
      </c>
      <c r="K20">
        <v>0</v>
      </c>
      <c r="L20" s="5">
        <v>7</v>
      </c>
    </row>
    <row r="21" spans="1:12" x14ac:dyDescent="0.25">
      <c r="A21" s="3">
        <v>19964769</v>
      </c>
      <c r="B21">
        <v>1</v>
      </c>
      <c r="C21">
        <v>0</v>
      </c>
      <c r="D21">
        <v>0</v>
      </c>
      <c r="E21">
        <v>0</v>
      </c>
      <c r="F21">
        <v>0</v>
      </c>
      <c r="G21">
        <v>1300</v>
      </c>
      <c r="H21">
        <v>1000</v>
      </c>
      <c r="I21">
        <f t="shared" si="3"/>
        <v>2300</v>
      </c>
      <c r="J21">
        <v>1300</v>
      </c>
      <c r="K21">
        <v>0</v>
      </c>
      <c r="L21" s="5">
        <v>9</v>
      </c>
    </row>
    <row r="22" spans="1:12" x14ac:dyDescent="0.25">
      <c r="A22" s="3">
        <v>20063440</v>
      </c>
      <c r="B22">
        <v>1</v>
      </c>
      <c r="C22">
        <v>0</v>
      </c>
      <c r="D22">
        <v>0</v>
      </c>
      <c r="E22">
        <v>0</v>
      </c>
      <c r="F22">
        <v>0</v>
      </c>
      <c r="G22">
        <v>2000</v>
      </c>
      <c r="H22">
        <v>1000</v>
      </c>
      <c r="I22">
        <f t="shared" si="3"/>
        <v>3000</v>
      </c>
      <c r="J22">
        <v>1100</v>
      </c>
      <c r="K22">
        <v>0</v>
      </c>
      <c r="L22" s="5">
        <v>6</v>
      </c>
    </row>
    <row r="23" spans="1:12" x14ac:dyDescent="0.25">
      <c r="A23" s="3">
        <v>20086407</v>
      </c>
      <c r="B23">
        <v>1</v>
      </c>
      <c r="C23">
        <v>0</v>
      </c>
      <c r="D23">
        <v>0</v>
      </c>
      <c r="E23">
        <v>0</v>
      </c>
      <c r="F23">
        <v>0</v>
      </c>
      <c r="G23">
        <v>1400</v>
      </c>
      <c r="H23">
        <v>1000</v>
      </c>
      <c r="I23">
        <f t="shared" si="3"/>
        <v>2400</v>
      </c>
      <c r="J23">
        <v>400</v>
      </c>
      <c r="K23">
        <v>0</v>
      </c>
      <c r="L23" s="5">
        <v>14</v>
      </c>
    </row>
    <row r="24" spans="1:12" x14ac:dyDescent="0.25">
      <c r="A24" s="3">
        <v>20190701</v>
      </c>
      <c r="B24">
        <v>1</v>
      </c>
      <c r="C24">
        <v>0</v>
      </c>
      <c r="D24">
        <v>0</v>
      </c>
      <c r="E24">
        <v>0</v>
      </c>
      <c r="F24">
        <v>0</v>
      </c>
      <c r="G24">
        <v>2100</v>
      </c>
      <c r="H24">
        <v>1000</v>
      </c>
      <c r="I24">
        <f t="shared" si="3"/>
        <v>3100</v>
      </c>
      <c r="J24">
        <v>600</v>
      </c>
      <c r="K24">
        <v>0</v>
      </c>
      <c r="L24" s="5">
        <v>20</v>
      </c>
    </row>
    <row r="25" spans="1:12" x14ac:dyDescent="0.25">
      <c r="A25" s="3">
        <v>16075240</v>
      </c>
      <c r="B25">
        <v>1</v>
      </c>
      <c r="C25">
        <v>0</v>
      </c>
      <c r="D25">
        <v>0</v>
      </c>
      <c r="E25">
        <v>0</v>
      </c>
      <c r="F25">
        <v>0</v>
      </c>
      <c r="G25">
        <v>2300</v>
      </c>
      <c r="H25">
        <v>1100</v>
      </c>
      <c r="I25">
        <f t="shared" si="3"/>
        <v>3400</v>
      </c>
      <c r="J25">
        <v>400</v>
      </c>
      <c r="K25">
        <v>0</v>
      </c>
      <c r="L25" s="5">
        <v>10</v>
      </c>
    </row>
    <row r="26" spans="1:12" x14ac:dyDescent="0.25">
      <c r="A26" s="3">
        <v>19518486</v>
      </c>
      <c r="B26">
        <v>1</v>
      </c>
      <c r="C26">
        <v>0</v>
      </c>
      <c r="D26">
        <v>0</v>
      </c>
      <c r="E26">
        <v>0</v>
      </c>
      <c r="F26">
        <v>0</v>
      </c>
      <c r="G26">
        <v>3350</v>
      </c>
      <c r="H26">
        <v>500</v>
      </c>
      <c r="I26">
        <f t="shared" si="3"/>
        <v>3850</v>
      </c>
      <c r="J26">
        <v>200</v>
      </c>
      <c r="K26">
        <v>0</v>
      </c>
      <c r="L26" s="5">
        <v>9</v>
      </c>
    </row>
    <row r="27" spans="1:12" x14ac:dyDescent="0.25">
      <c r="A27" s="3">
        <v>20230684</v>
      </c>
      <c r="B27">
        <v>2</v>
      </c>
      <c r="C27">
        <v>0</v>
      </c>
      <c r="D27">
        <v>0</v>
      </c>
      <c r="E27">
        <v>0</v>
      </c>
      <c r="F27">
        <v>0</v>
      </c>
      <c r="G27">
        <v>3200</v>
      </c>
      <c r="H27">
        <v>1000</v>
      </c>
      <c r="I27">
        <f>G27+H27</f>
        <v>4200</v>
      </c>
      <c r="J27">
        <v>300</v>
      </c>
      <c r="K27">
        <v>0</v>
      </c>
      <c r="L27" s="5">
        <v>7</v>
      </c>
    </row>
    <row r="28" spans="1:12" x14ac:dyDescent="0.25">
      <c r="A28" s="3">
        <v>6906683</v>
      </c>
      <c r="B28">
        <v>1</v>
      </c>
      <c r="C28">
        <v>0</v>
      </c>
      <c r="D28">
        <v>0</v>
      </c>
      <c r="E28">
        <v>0</v>
      </c>
      <c r="F28">
        <v>0</v>
      </c>
      <c r="G28">
        <v>1800</v>
      </c>
      <c r="H28">
        <v>1000</v>
      </c>
      <c r="I28">
        <f t="shared" ref="I28:I32" si="4">G28+H28</f>
        <v>2800</v>
      </c>
      <c r="J28">
        <v>300</v>
      </c>
      <c r="K28">
        <v>0</v>
      </c>
      <c r="L28" s="5">
        <v>13</v>
      </c>
    </row>
    <row r="29" spans="1:12" x14ac:dyDescent="0.25">
      <c r="A29" s="3">
        <v>20332771</v>
      </c>
      <c r="B29">
        <v>1</v>
      </c>
      <c r="C29">
        <v>0</v>
      </c>
      <c r="D29">
        <v>0</v>
      </c>
      <c r="E29">
        <v>0</v>
      </c>
      <c r="F29">
        <v>0</v>
      </c>
      <c r="G29">
        <v>1500</v>
      </c>
      <c r="H29">
        <v>1000</v>
      </c>
      <c r="I29">
        <f t="shared" si="4"/>
        <v>2500</v>
      </c>
      <c r="J29">
        <v>300</v>
      </c>
      <c r="K29">
        <v>0</v>
      </c>
      <c r="L29" s="5">
        <v>5</v>
      </c>
    </row>
    <row r="30" spans="1:12" x14ac:dyDescent="0.25">
      <c r="A30" s="3">
        <v>18902870</v>
      </c>
      <c r="B30">
        <v>1</v>
      </c>
      <c r="C30">
        <v>0</v>
      </c>
      <c r="D30">
        <v>0</v>
      </c>
      <c r="E30">
        <v>0</v>
      </c>
      <c r="F30">
        <v>0</v>
      </c>
      <c r="G30">
        <v>2500</v>
      </c>
      <c r="H30">
        <v>1000</v>
      </c>
      <c r="I30">
        <f t="shared" si="4"/>
        <v>3500</v>
      </c>
      <c r="J30">
        <v>600</v>
      </c>
      <c r="K30">
        <v>0</v>
      </c>
      <c r="L30" s="5">
        <v>5</v>
      </c>
    </row>
    <row r="31" spans="1:12" x14ac:dyDescent="0.25">
      <c r="A31" s="3">
        <v>20431303</v>
      </c>
      <c r="B31">
        <v>1</v>
      </c>
      <c r="C31">
        <v>0</v>
      </c>
      <c r="D31">
        <v>0</v>
      </c>
      <c r="E31">
        <v>0</v>
      </c>
      <c r="F31">
        <v>0</v>
      </c>
      <c r="G31">
        <v>2100</v>
      </c>
      <c r="H31">
        <v>1000</v>
      </c>
      <c r="I31">
        <f t="shared" si="4"/>
        <v>3100</v>
      </c>
      <c r="J31">
        <v>350</v>
      </c>
      <c r="K31">
        <v>0</v>
      </c>
      <c r="L31" s="5">
        <v>11</v>
      </c>
    </row>
    <row r="32" spans="1:12" x14ac:dyDescent="0.25">
      <c r="A32" s="3">
        <v>10236636</v>
      </c>
      <c r="B32">
        <v>1</v>
      </c>
      <c r="C32">
        <v>0</v>
      </c>
      <c r="D32">
        <v>1.5</v>
      </c>
      <c r="E32">
        <v>0</v>
      </c>
      <c r="F32">
        <v>0</v>
      </c>
      <c r="G32">
        <v>2000</v>
      </c>
      <c r="H32">
        <v>1500</v>
      </c>
      <c r="I32">
        <f t="shared" si="4"/>
        <v>3500</v>
      </c>
      <c r="J32">
        <v>800</v>
      </c>
      <c r="K32">
        <v>0</v>
      </c>
      <c r="L32" s="5">
        <v>9</v>
      </c>
    </row>
    <row r="33" spans="1:12" x14ac:dyDescent="0.25">
      <c r="A33" s="3">
        <v>20409209</v>
      </c>
      <c r="B33">
        <v>2</v>
      </c>
      <c r="C33">
        <v>0</v>
      </c>
      <c r="D33">
        <v>0</v>
      </c>
      <c r="E33">
        <v>0</v>
      </c>
      <c r="F33">
        <v>0</v>
      </c>
      <c r="G33">
        <v>2400</v>
      </c>
      <c r="H33">
        <v>1000</v>
      </c>
      <c r="I33">
        <f>G33+H33</f>
        <v>3400</v>
      </c>
      <c r="J33">
        <v>400</v>
      </c>
      <c r="K33">
        <v>0</v>
      </c>
      <c r="L33" s="5">
        <v>9</v>
      </c>
    </row>
    <row r="34" spans="1:12" x14ac:dyDescent="0.25">
      <c r="A34" s="3">
        <v>16111149</v>
      </c>
      <c r="B34">
        <v>1</v>
      </c>
      <c r="C34">
        <v>0</v>
      </c>
      <c r="D34">
        <v>2</v>
      </c>
      <c r="E34">
        <v>450</v>
      </c>
      <c r="F34">
        <v>0</v>
      </c>
      <c r="G34">
        <v>2500</v>
      </c>
      <c r="H34">
        <v>2000</v>
      </c>
      <c r="I34">
        <f t="shared" ref="I34:I36" si="5">G34+H34</f>
        <v>4500</v>
      </c>
      <c r="J34">
        <v>500</v>
      </c>
      <c r="K34">
        <v>0</v>
      </c>
      <c r="L34" s="5">
        <v>7</v>
      </c>
    </row>
    <row r="35" spans="1:12" x14ac:dyDescent="0.25">
      <c r="A35" s="3">
        <v>20389015</v>
      </c>
      <c r="B35">
        <v>1</v>
      </c>
      <c r="C35">
        <v>0</v>
      </c>
      <c r="D35">
        <v>0</v>
      </c>
      <c r="E35">
        <v>0</v>
      </c>
      <c r="F35">
        <v>0</v>
      </c>
      <c r="G35">
        <v>2200</v>
      </c>
      <c r="H35">
        <v>2000</v>
      </c>
      <c r="I35">
        <f t="shared" si="5"/>
        <v>4200</v>
      </c>
      <c r="J35">
        <v>600</v>
      </c>
      <c r="K35">
        <v>0</v>
      </c>
      <c r="L35" s="5">
        <v>8</v>
      </c>
    </row>
    <row r="36" spans="1:12" x14ac:dyDescent="0.25">
      <c r="A36" s="3">
        <v>20387371</v>
      </c>
      <c r="B36">
        <v>1</v>
      </c>
      <c r="C36">
        <v>0</v>
      </c>
      <c r="D36">
        <v>0</v>
      </c>
      <c r="E36">
        <v>0</v>
      </c>
      <c r="F36">
        <v>0</v>
      </c>
      <c r="G36">
        <v>1500</v>
      </c>
      <c r="H36">
        <v>1000</v>
      </c>
      <c r="I36">
        <f t="shared" si="5"/>
        <v>2500</v>
      </c>
      <c r="J36">
        <v>300</v>
      </c>
      <c r="K36">
        <v>0</v>
      </c>
      <c r="L36" s="5">
        <v>26</v>
      </c>
    </row>
    <row r="37" spans="1:12" x14ac:dyDescent="0.25">
      <c r="A37" s="3">
        <v>19503168</v>
      </c>
      <c r="B37">
        <v>2</v>
      </c>
      <c r="C37">
        <v>0</v>
      </c>
      <c r="D37">
        <v>0</v>
      </c>
      <c r="E37">
        <v>0</v>
      </c>
      <c r="F37">
        <v>0</v>
      </c>
      <c r="G37">
        <v>1800</v>
      </c>
      <c r="H37">
        <v>500</v>
      </c>
      <c r="I37">
        <f>G37+H37</f>
        <v>2300</v>
      </c>
      <c r="J37">
        <v>200</v>
      </c>
      <c r="K37">
        <v>0</v>
      </c>
      <c r="L37" s="5">
        <v>5</v>
      </c>
    </row>
    <row r="38" spans="1:12" x14ac:dyDescent="0.25">
      <c r="A38" s="3">
        <v>18583467</v>
      </c>
      <c r="B38">
        <v>1</v>
      </c>
      <c r="C38">
        <v>0</v>
      </c>
      <c r="D38">
        <v>0</v>
      </c>
      <c r="E38">
        <v>0</v>
      </c>
      <c r="F38">
        <v>0</v>
      </c>
      <c r="G38">
        <v>1700</v>
      </c>
      <c r="H38">
        <v>1000</v>
      </c>
      <c r="I38">
        <f t="shared" ref="I38:I42" si="6">G38+H38</f>
        <v>2700</v>
      </c>
      <c r="J38">
        <v>300</v>
      </c>
      <c r="K38">
        <v>0</v>
      </c>
      <c r="L38" s="5">
        <v>6</v>
      </c>
    </row>
    <row r="39" spans="1:12" x14ac:dyDescent="0.25">
      <c r="A39" s="3">
        <v>19324158</v>
      </c>
      <c r="B39">
        <v>1</v>
      </c>
      <c r="C39">
        <v>0</v>
      </c>
      <c r="D39">
        <v>0</v>
      </c>
      <c r="E39">
        <v>0</v>
      </c>
      <c r="F39">
        <v>0</v>
      </c>
      <c r="G39">
        <v>1900</v>
      </c>
      <c r="H39">
        <v>1500</v>
      </c>
      <c r="I39">
        <f t="shared" si="6"/>
        <v>3400</v>
      </c>
      <c r="K39">
        <v>0</v>
      </c>
      <c r="L39" s="5">
        <v>5</v>
      </c>
    </row>
    <row r="40" spans="1:12" x14ac:dyDescent="0.25">
      <c r="A40" s="3">
        <v>5301557</v>
      </c>
      <c r="B40">
        <v>1</v>
      </c>
      <c r="C40">
        <v>0</v>
      </c>
      <c r="D40">
        <v>0</v>
      </c>
      <c r="E40">
        <v>0</v>
      </c>
      <c r="F40">
        <v>0</v>
      </c>
      <c r="G40">
        <v>2000</v>
      </c>
      <c r="H40">
        <v>500</v>
      </c>
      <c r="I40">
        <f t="shared" si="6"/>
        <v>2500</v>
      </c>
      <c r="J40">
        <v>200</v>
      </c>
      <c r="K40">
        <v>0</v>
      </c>
      <c r="L40" s="5">
        <v>6</v>
      </c>
    </row>
    <row r="41" spans="1:12" x14ac:dyDescent="0.25">
      <c r="A41" s="3">
        <v>4033084</v>
      </c>
      <c r="B41">
        <v>2</v>
      </c>
      <c r="C41">
        <v>0</v>
      </c>
      <c r="D41">
        <v>2</v>
      </c>
      <c r="E41">
        <v>450</v>
      </c>
      <c r="F41">
        <v>0</v>
      </c>
      <c r="G41">
        <v>4750</v>
      </c>
      <c r="H41">
        <v>1500</v>
      </c>
      <c r="I41">
        <f t="shared" si="6"/>
        <v>6250</v>
      </c>
      <c r="K41">
        <v>0.4</v>
      </c>
      <c r="L41" s="5">
        <v>12</v>
      </c>
    </row>
    <row r="42" spans="1:12" x14ac:dyDescent="0.25">
      <c r="A42" s="3">
        <v>19275316</v>
      </c>
      <c r="B42">
        <v>2</v>
      </c>
      <c r="C42">
        <v>0</v>
      </c>
      <c r="D42">
        <v>0</v>
      </c>
      <c r="E42">
        <v>0</v>
      </c>
      <c r="F42">
        <v>0</v>
      </c>
      <c r="G42">
        <v>1200</v>
      </c>
      <c r="H42">
        <v>500</v>
      </c>
      <c r="I42">
        <f t="shared" si="6"/>
        <v>1700</v>
      </c>
      <c r="J42">
        <v>300</v>
      </c>
      <c r="K42">
        <v>0</v>
      </c>
      <c r="L42" s="5">
        <v>6</v>
      </c>
    </row>
    <row r="43" spans="1:12" x14ac:dyDescent="0.25">
      <c r="A43" s="3">
        <v>19321411</v>
      </c>
      <c r="B43">
        <v>1</v>
      </c>
      <c r="C43">
        <v>0</v>
      </c>
      <c r="D43">
        <v>0</v>
      </c>
      <c r="E43">
        <v>0</v>
      </c>
      <c r="F43">
        <v>0</v>
      </c>
      <c r="G43">
        <v>1000</v>
      </c>
      <c r="H43">
        <v>1000</v>
      </c>
      <c r="I43">
        <f>G43+H43</f>
        <v>2000</v>
      </c>
      <c r="J43">
        <v>250</v>
      </c>
      <c r="K43">
        <v>0</v>
      </c>
      <c r="L43" s="5">
        <v>7</v>
      </c>
    </row>
    <row r="44" spans="1:12" x14ac:dyDescent="0.25">
      <c r="A44" s="3">
        <v>20661321</v>
      </c>
      <c r="B44">
        <v>2</v>
      </c>
      <c r="C44">
        <v>0</v>
      </c>
      <c r="D44">
        <v>0</v>
      </c>
      <c r="E44">
        <v>0</v>
      </c>
      <c r="F44">
        <v>0</v>
      </c>
      <c r="G44">
        <v>2750</v>
      </c>
      <c r="H44">
        <v>500</v>
      </c>
      <c r="I44">
        <f t="shared" ref="I44:I51" si="7">G44+H44</f>
        <v>3250</v>
      </c>
      <c r="J44">
        <v>300</v>
      </c>
      <c r="K44">
        <v>0</v>
      </c>
      <c r="L44" s="5">
        <v>7</v>
      </c>
    </row>
    <row r="45" spans="1:12" x14ac:dyDescent="0.25">
      <c r="A45" s="3">
        <v>1151335</v>
      </c>
      <c r="B45">
        <v>2</v>
      </c>
      <c r="C45">
        <v>0</v>
      </c>
      <c r="D45">
        <v>0</v>
      </c>
      <c r="E45">
        <v>0</v>
      </c>
      <c r="F45">
        <v>0</v>
      </c>
      <c r="G45">
        <v>3600</v>
      </c>
      <c r="H45">
        <v>0</v>
      </c>
      <c r="I45">
        <f t="shared" si="7"/>
        <v>3600</v>
      </c>
      <c r="J45">
        <v>1000</v>
      </c>
      <c r="K45">
        <v>0</v>
      </c>
      <c r="L45" s="5">
        <v>7</v>
      </c>
    </row>
    <row r="46" spans="1:12" x14ac:dyDescent="0.25">
      <c r="A46" s="3">
        <v>8767762</v>
      </c>
      <c r="B46">
        <v>2</v>
      </c>
      <c r="C46">
        <v>0</v>
      </c>
      <c r="D46">
        <v>0</v>
      </c>
      <c r="E46">
        <v>0</v>
      </c>
      <c r="F46">
        <v>0</v>
      </c>
      <c r="G46">
        <v>1500</v>
      </c>
      <c r="H46">
        <v>500</v>
      </c>
      <c r="I46">
        <f t="shared" si="7"/>
        <v>2000</v>
      </c>
      <c r="J46">
        <v>150</v>
      </c>
      <c r="K46">
        <v>0</v>
      </c>
      <c r="L46" s="5">
        <v>6</v>
      </c>
    </row>
    <row r="47" spans="1:12" x14ac:dyDescent="0.25">
      <c r="A47" s="3">
        <v>327275</v>
      </c>
      <c r="B47">
        <v>2</v>
      </c>
      <c r="C47">
        <v>0</v>
      </c>
      <c r="D47">
        <v>0</v>
      </c>
      <c r="E47">
        <v>0</v>
      </c>
      <c r="F47">
        <v>0</v>
      </c>
      <c r="G47">
        <v>1900</v>
      </c>
      <c r="H47">
        <v>500</v>
      </c>
      <c r="I47">
        <f t="shared" si="7"/>
        <v>2400</v>
      </c>
      <c r="J47">
        <v>600</v>
      </c>
      <c r="K47">
        <v>0</v>
      </c>
      <c r="L47" s="5">
        <v>7</v>
      </c>
    </row>
    <row r="48" spans="1:12" x14ac:dyDescent="0.25">
      <c r="A48" s="3">
        <v>2235541</v>
      </c>
      <c r="B48">
        <v>2</v>
      </c>
      <c r="C48">
        <v>0</v>
      </c>
      <c r="D48">
        <v>0</v>
      </c>
      <c r="E48">
        <v>0</v>
      </c>
      <c r="F48">
        <v>0</v>
      </c>
      <c r="G48">
        <v>1900</v>
      </c>
      <c r="H48">
        <v>1000</v>
      </c>
      <c r="I48">
        <f t="shared" si="7"/>
        <v>2900</v>
      </c>
      <c r="J48">
        <v>600</v>
      </c>
      <c r="K48">
        <v>0</v>
      </c>
      <c r="L48" s="5">
        <v>6</v>
      </c>
    </row>
    <row r="49" spans="1:12" x14ac:dyDescent="0.25">
      <c r="A49" s="3">
        <v>20798902</v>
      </c>
      <c r="B49">
        <v>2</v>
      </c>
      <c r="C49">
        <v>0</v>
      </c>
      <c r="D49">
        <v>0</v>
      </c>
      <c r="E49">
        <v>0</v>
      </c>
      <c r="F49">
        <v>0</v>
      </c>
      <c r="G49">
        <v>3100</v>
      </c>
      <c r="H49">
        <v>1000</v>
      </c>
      <c r="I49">
        <f t="shared" si="7"/>
        <v>4100</v>
      </c>
      <c r="J49">
        <v>600</v>
      </c>
      <c r="K49">
        <v>0</v>
      </c>
      <c r="L49" s="5">
        <v>6</v>
      </c>
    </row>
    <row r="50" spans="1:12" x14ac:dyDescent="0.25">
      <c r="A50" s="3">
        <v>20893862</v>
      </c>
      <c r="B50">
        <v>1</v>
      </c>
      <c r="C50">
        <v>0</v>
      </c>
      <c r="D50">
        <v>0</v>
      </c>
      <c r="E50">
        <v>0</v>
      </c>
      <c r="F50">
        <v>0</v>
      </c>
      <c r="G50">
        <v>2100</v>
      </c>
      <c r="H50">
        <v>500</v>
      </c>
      <c r="I50">
        <f t="shared" si="7"/>
        <v>2600</v>
      </c>
      <c r="J50">
        <v>1000</v>
      </c>
      <c r="K50">
        <v>0</v>
      </c>
      <c r="L50" s="5">
        <v>7</v>
      </c>
    </row>
    <row r="51" spans="1:12" x14ac:dyDescent="0.25">
      <c r="A51" s="3">
        <v>20731750</v>
      </c>
      <c r="B51">
        <v>1</v>
      </c>
      <c r="C51">
        <v>0</v>
      </c>
      <c r="D51">
        <v>0</v>
      </c>
      <c r="E51">
        <v>0</v>
      </c>
      <c r="F51">
        <v>0</v>
      </c>
      <c r="G51">
        <v>1400</v>
      </c>
      <c r="H51">
        <v>1000</v>
      </c>
      <c r="I51">
        <f t="shared" si="7"/>
        <v>2400</v>
      </c>
      <c r="J51">
        <v>600</v>
      </c>
      <c r="K51">
        <v>0.2</v>
      </c>
      <c r="L51" s="5">
        <v>6</v>
      </c>
    </row>
    <row r="52" spans="1:12" x14ac:dyDescent="0.25">
      <c r="A52" s="3">
        <v>20955499</v>
      </c>
      <c r="B52">
        <v>2</v>
      </c>
      <c r="C52">
        <v>0</v>
      </c>
      <c r="D52">
        <v>0</v>
      </c>
      <c r="E52">
        <v>0</v>
      </c>
      <c r="F52">
        <v>0</v>
      </c>
      <c r="G52">
        <v>2000</v>
      </c>
      <c r="H52">
        <v>1000</v>
      </c>
      <c r="I52">
        <f>G52+H52</f>
        <v>3000</v>
      </c>
      <c r="J52">
        <v>250</v>
      </c>
      <c r="K52">
        <v>0</v>
      </c>
      <c r="L52" s="5">
        <v>6</v>
      </c>
    </row>
    <row r="53" spans="1:12" x14ac:dyDescent="0.25">
      <c r="A53" s="3">
        <v>20890406</v>
      </c>
      <c r="B53">
        <v>1</v>
      </c>
      <c r="C53">
        <v>0</v>
      </c>
      <c r="D53">
        <v>0</v>
      </c>
      <c r="E53">
        <v>0</v>
      </c>
      <c r="F53">
        <v>0</v>
      </c>
      <c r="G53">
        <v>950</v>
      </c>
      <c r="H53">
        <v>500</v>
      </c>
      <c r="I53">
        <f>G53+H53</f>
        <v>1450</v>
      </c>
      <c r="J53">
        <v>400</v>
      </c>
      <c r="K53">
        <v>0</v>
      </c>
      <c r="L53" s="5">
        <v>6</v>
      </c>
    </row>
    <row r="54" spans="1:12" x14ac:dyDescent="0.25">
      <c r="A54" s="3">
        <v>7775223</v>
      </c>
      <c r="B54">
        <v>2</v>
      </c>
      <c r="C54">
        <v>0</v>
      </c>
      <c r="D54">
        <v>0</v>
      </c>
      <c r="E54">
        <v>0</v>
      </c>
      <c r="F54">
        <v>0</v>
      </c>
      <c r="G54">
        <v>1850</v>
      </c>
      <c r="H54">
        <v>1000</v>
      </c>
      <c r="I54">
        <f>G54+H54</f>
        <v>2850</v>
      </c>
      <c r="K54">
        <v>0</v>
      </c>
      <c r="L54" s="5">
        <v>7</v>
      </c>
    </row>
    <row r="55" spans="1:12" x14ac:dyDescent="0.25">
      <c r="A55" s="3">
        <v>20529979</v>
      </c>
      <c r="B55">
        <v>1</v>
      </c>
      <c r="C55">
        <v>0</v>
      </c>
      <c r="D55">
        <v>0</v>
      </c>
      <c r="E55">
        <v>0</v>
      </c>
      <c r="F55">
        <v>0</v>
      </c>
      <c r="G55">
        <v>1100</v>
      </c>
      <c r="H55">
        <v>500</v>
      </c>
      <c r="I55">
        <f t="shared" ref="I55:I60" si="8">G55+H55</f>
        <v>1600</v>
      </c>
      <c r="J55">
        <v>1200</v>
      </c>
      <c r="K55">
        <v>0</v>
      </c>
      <c r="L55" s="5">
        <v>6</v>
      </c>
    </row>
    <row r="56" spans="1:12" x14ac:dyDescent="0.25">
      <c r="A56" s="3">
        <v>21030536</v>
      </c>
      <c r="B56">
        <v>1</v>
      </c>
      <c r="C56">
        <v>0</v>
      </c>
      <c r="D56">
        <v>7</v>
      </c>
      <c r="E56">
        <v>350</v>
      </c>
      <c r="F56">
        <v>0</v>
      </c>
      <c r="G56">
        <v>2350</v>
      </c>
      <c r="H56">
        <v>2000</v>
      </c>
      <c r="I56">
        <f t="shared" si="8"/>
        <v>4350</v>
      </c>
      <c r="J56">
        <v>650</v>
      </c>
      <c r="K56">
        <v>1.3</v>
      </c>
      <c r="L56" s="5">
        <v>10</v>
      </c>
    </row>
    <row r="57" spans="1:12" x14ac:dyDescent="0.25">
      <c r="A57" s="3">
        <v>21053888</v>
      </c>
      <c r="B57">
        <v>2</v>
      </c>
      <c r="C57">
        <v>0</v>
      </c>
      <c r="D57">
        <v>0</v>
      </c>
      <c r="E57">
        <v>0</v>
      </c>
      <c r="F57">
        <v>0</v>
      </c>
      <c r="G57">
        <v>3800</v>
      </c>
      <c r="H57">
        <v>1500</v>
      </c>
      <c r="I57">
        <f t="shared" si="8"/>
        <v>5300</v>
      </c>
      <c r="J57">
        <v>1400</v>
      </c>
      <c r="K57">
        <v>0</v>
      </c>
      <c r="L57" s="5">
        <v>6</v>
      </c>
    </row>
    <row r="58" spans="1:12" x14ac:dyDescent="0.25">
      <c r="A58" s="3">
        <v>17258851</v>
      </c>
      <c r="B58">
        <v>2</v>
      </c>
      <c r="C58">
        <v>0</v>
      </c>
      <c r="D58">
        <v>0</v>
      </c>
      <c r="E58">
        <v>0</v>
      </c>
      <c r="F58">
        <v>0</v>
      </c>
      <c r="G58">
        <v>800</v>
      </c>
      <c r="H58">
        <v>500</v>
      </c>
      <c r="I58">
        <f t="shared" si="8"/>
        <v>1300</v>
      </c>
      <c r="J58">
        <v>500</v>
      </c>
      <c r="K58">
        <v>0</v>
      </c>
      <c r="L58" s="5">
        <v>6</v>
      </c>
    </row>
    <row r="59" spans="1:12" x14ac:dyDescent="0.25">
      <c r="A59" s="3">
        <v>20886920</v>
      </c>
      <c r="B59">
        <v>2</v>
      </c>
      <c r="C59">
        <v>0</v>
      </c>
      <c r="D59">
        <v>0</v>
      </c>
      <c r="E59">
        <v>0</v>
      </c>
      <c r="F59">
        <v>0</v>
      </c>
      <c r="G59">
        <v>1800</v>
      </c>
      <c r="H59">
        <v>1000</v>
      </c>
      <c r="I59">
        <f t="shared" si="8"/>
        <v>2800</v>
      </c>
      <c r="J59">
        <v>300</v>
      </c>
      <c r="K59">
        <v>0</v>
      </c>
      <c r="L59" s="5">
        <v>7</v>
      </c>
    </row>
    <row r="60" spans="1:12" x14ac:dyDescent="0.25">
      <c r="A60" s="3">
        <v>21080375</v>
      </c>
      <c r="B60">
        <v>2</v>
      </c>
      <c r="C60">
        <v>0</v>
      </c>
      <c r="D60">
        <v>0</v>
      </c>
      <c r="E60">
        <v>0</v>
      </c>
      <c r="F60">
        <v>0</v>
      </c>
      <c r="G60">
        <v>1700</v>
      </c>
      <c r="H60">
        <v>1000</v>
      </c>
      <c r="I60">
        <f t="shared" si="8"/>
        <v>2700</v>
      </c>
      <c r="K60">
        <v>0</v>
      </c>
      <c r="L60" s="5">
        <v>6</v>
      </c>
    </row>
    <row r="61" spans="1:12" x14ac:dyDescent="0.25">
      <c r="A61" s="3">
        <v>19715681</v>
      </c>
      <c r="B61">
        <v>1</v>
      </c>
      <c r="C61">
        <v>0</v>
      </c>
      <c r="D61">
        <v>0</v>
      </c>
      <c r="E61">
        <v>0</v>
      </c>
      <c r="F61">
        <v>0</v>
      </c>
      <c r="G61">
        <v>2400</v>
      </c>
      <c r="H61">
        <v>1000</v>
      </c>
      <c r="I61">
        <f>G61+H61</f>
        <v>3400</v>
      </c>
      <c r="J61">
        <v>550</v>
      </c>
      <c r="K61">
        <v>0.7</v>
      </c>
      <c r="L61" s="5">
        <v>8</v>
      </c>
    </row>
    <row r="62" spans="1:12" x14ac:dyDescent="0.25">
      <c r="A62" s="3">
        <v>19744042</v>
      </c>
      <c r="B62">
        <v>2</v>
      </c>
      <c r="C62">
        <v>0</v>
      </c>
      <c r="D62">
        <v>0</v>
      </c>
      <c r="E62">
        <v>0</v>
      </c>
      <c r="F62">
        <v>0</v>
      </c>
      <c r="G62">
        <v>2100</v>
      </c>
      <c r="H62">
        <v>500</v>
      </c>
      <c r="I62">
        <f>G62+H62</f>
        <v>2600</v>
      </c>
      <c r="K62">
        <v>0</v>
      </c>
      <c r="L62" s="5">
        <v>7</v>
      </c>
    </row>
    <row r="63" spans="1:12" x14ac:dyDescent="0.25">
      <c r="A63" s="3">
        <v>18337941</v>
      </c>
      <c r="B63">
        <v>1</v>
      </c>
      <c r="C63">
        <v>0</v>
      </c>
      <c r="D63">
        <v>0</v>
      </c>
      <c r="E63">
        <v>0</v>
      </c>
      <c r="F63">
        <v>0</v>
      </c>
      <c r="G63">
        <v>1400</v>
      </c>
      <c r="H63">
        <v>500</v>
      </c>
      <c r="I63">
        <f t="shared" ref="I63:I80" si="9">G63+H63</f>
        <v>1900</v>
      </c>
      <c r="J63">
        <v>150</v>
      </c>
      <c r="K63">
        <v>0.1</v>
      </c>
      <c r="L63" s="5">
        <v>5</v>
      </c>
    </row>
    <row r="64" spans="1:12" x14ac:dyDescent="0.25">
      <c r="A64" s="3">
        <v>19287409</v>
      </c>
      <c r="B64">
        <v>1</v>
      </c>
      <c r="C64">
        <v>0</v>
      </c>
      <c r="D64">
        <v>0</v>
      </c>
      <c r="E64">
        <v>0</v>
      </c>
      <c r="F64">
        <v>0</v>
      </c>
      <c r="G64">
        <v>1400</v>
      </c>
      <c r="H64">
        <v>500</v>
      </c>
      <c r="I64">
        <f t="shared" si="9"/>
        <v>1900</v>
      </c>
      <c r="J64">
        <v>700</v>
      </c>
      <c r="K64">
        <v>0</v>
      </c>
      <c r="L64" s="5">
        <v>5</v>
      </c>
    </row>
    <row r="65" spans="1:12" x14ac:dyDescent="0.25">
      <c r="A65" s="3">
        <v>617870</v>
      </c>
      <c r="B65">
        <v>1</v>
      </c>
      <c r="C65">
        <v>0</v>
      </c>
      <c r="D65">
        <v>0</v>
      </c>
      <c r="E65">
        <v>0</v>
      </c>
      <c r="F65">
        <v>0</v>
      </c>
      <c r="G65">
        <v>1400</v>
      </c>
      <c r="H65">
        <v>1000</v>
      </c>
      <c r="I65">
        <f t="shared" si="9"/>
        <v>2400</v>
      </c>
      <c r="J65">
        <v>500</v>
      </c>
      <c r="K65">
        <v>0</v>
      </c>
      <c r="L65" s="5">
        <v>7</v>
      </c>
    </row>
    <row r="66" spans="1:12" x14ac:dyDescent="0.25">
      <c r="A66" s="3">
        <v>20975423</v>
      </c>
      <c r="B66">
        <v>1</v>
      </c>
      <c r="C66">
        <v>0</v>
      </c>
      <c r="D66">
        <v>1.5</v>
      </c>
      <c r="E66">
        <v>400</v>
      </c>
      <c r="F66">
        <v>0</v>
      </c>
      <c r="G66">
        <v>7400</v>
      </c>
      <c r="H66">
        <v>400</v>
      </c>
      <c r="I66">
        <f t="shared" si="9"/>
        <v>7800</v>
      </c>
      <c r="J66">
        <v>1100</v>
      </c>
      <c r="K66">
        <v>0.9</v>
      </c>
      <c r="L66" s="5">
        <v>12</v>
      </c>
    </row>
    <row r="67" spans="1:12" x14ac:dyDescent="0.25">
      <c r="A67" s="3">
        <v>21127910</v>
      </c>
      <c r="B67">
        <v>1</v>
      </c>
      <c r="C67">
        <v>0</v>
      </c>
      <c r="D67">
        <v>0</v>
      </c>
      <c r="E67">
        <v>0</v>
      </c>
      <c r="F67">
        <v>0</v>
      </c>
      <c r="G67">
        <v>1100</v>
      </c>
      <c r="H67">
        <v>1000</v>
      </c>
      <c r="I67">
        <f t="shared" si="9"/>
        <v>2100</v>
      </c>
      <c r="J67">
        <v>100</v>
      </c>
      <c r="K67">
        <v>0</v>
      </c>
      <c r="L67" s="5">
        <v>4</v>
      </c>
    </row>
    <row r="68" spans="1:12" x14ac:dyDescent="0.25">
      <c r="A68" s="3">
        <v>17806752</v>
      </c>
      <c r="B68">
        <v>1</v>
      </c>
      <c r="C68">
        <v>0</v>
      </c>
      <c r="D68">
        <v>0</v>
      </c>
      <c r="E68">
        <v>0</v>
      </c>
      <c r="F68">
        <v>0</v>
      </c>
      <c r="G68">
        <v>1500</v>
      </c>
      <c r="H68">
        <v>500</v>
      </c>
      <c r="I68">
        <f t="shared" si="9"/>
        <v>2000</v>
      </c>
      <c r="K68">
        <v>0</v>
      </c>
      <c r="L68" s="5">
        <v>5</v>
      </c>
    </row>
    <row r="69" spans="1:12" x14ac:dyDescent="0.25">
      <c r="A69" s="3">
        <v>21329810</v>
      </c>
      <c r="B69">
        <v>1</v>
      </c>
      <c r="C69">
        <v>0</v>
      </c>
      <c r="D69">
        <v>0</v>
      </c>
      <c r="E69">
        <v>0</v>
      </c>
      <c r="F69">
        <v>0</v>
      </c>
      <c r="G69">
        <v>1500</v>
      </c>
      <c r="H69">
        <v>1000</v>
      </c>
      <c r="I69">
        <f t="shared" si="9"/>
        <v>2500</v>
      </c>
      <c r="J69">
        <v>150</v>
      </c>
      <c r="K69">
        <v>0</v>
      </c>
      <c r="L69" s="5">
        <v>6</v>
      </c>
    </row>
    <row r="70" spans="1:12" x14ac:dyDescent="0.25">
      <c r="A70" s="3">
        <v>5104585</v>
      </c>
      <c r="B70">
        <v>1</v>
      </c>
      <c r="C70">
        <v>0</v>
      </c>
      <c r="D70">
        <v>0</v>
      </c>
      <c r="E70">
        <v>0</v>
      </c>
      <c r="F70">
        <v>0</v>
      </c>
      <c r="G70">
        <v>2300</v>
      </c>
      <c r="H70">
        <v>1500</v>
      </c>
      <c r="I70">
        <f t="shared" si="9"/>
        <v>3800</v>
      </c>
      <c r="J70">
        <v>1000</v>
      </c>
      <c r="K70">
        <v>0</v>
      </c>
      <c r="L70" s="5">
        <v>8</v>
      </c>
    </row>
    <row r="71" spans="1:12" x14ac:dyDescent="0.25">
      <c r="A71" s="3">
        <v>15433415</v>
      </c>
      <c r="B71">
        <v>1</v>
      </c>
      <c r="C71">
        <v>0</v>
      </c>
      <c r="D71">
        <v>2</v>
      </c>
      <c r="E71">
        <v>0</v>
      </c>
      <c r="F71">
        <v>0</v>
      </c>
      <c r="G71">
        <v>1100</v>
      </c>
      <c r="H71">
        <v>1000</v>
      </c>
      <c r="I71">
        <f t="shared" si="9"/>
        <v>2100</v>
      </c>
      <c r="J71">
        <v>250</v>
      </c>
      <c r="K71">
        <v>0</v>
      </c>
      <c r="L71" s="5">
        <v>8</v>
      </c>
    </row>
    <row r="72" spans="1:12" x14ac:dyDescent="0.25">
      <c r="A72" s="3">
        <v>21453376</v>
      </c>
      <c r="B72">
        <v>1</v>
      </c>
      <c r="C72">
        <v>0</v>
      </c>
      <c r="D72">
        <v>0</v>
      </c>
      <c r="E72">
        <v>0</v>
      </c>
      <c r="F72">
        <v>0</v>
      </c>
      <c r="G72">
        <v>1400</v>
      </c>
      <c r="H72">
        <v>1000</v>
      </c>
      <c r="I72">
        <f t="shared" si="9"/>
        <v>2400</v>
      </c>
      <c r="J72">
        <v>300</v>
      </c>
      <c r="K72">
        <v>0</v>
      </c>
      <c r="L72" s="5">
        <v>9</v>
      </c>
    </row>
    <row r="73" spans="1:12" x14ac:dyDescent="0.25">
      <c r="A73" s="3">
        <v>21554189</v>
      </c>
      <c r="B73">
        <v>1</v>
      </c>
      <c r="C73">
        <v>0</v>
      </c>
      <c r="D73">
        <v>0</v>
      </c>
      <c r="E73">
        <v>0</v>
      </c>
      <c r="F73">
        <v>0</v>
      </c>
      <c r="G73">
        <v>2300</v>
      </c>
      <c r="H73">
        <v>500</v>
      </c>
      <c r="I73">
        <f t="shared" si="9"/>
        <v>2800</v>
      </c>
      <c r="J73">
        <v>600</v>
      </c>
      <c r="K73">
        <v>0</v>
      </c>
      <c r="L73" s="5">
        <v>9</v>
      </c>
    </row>
    <row r="74" spans="1:12" x14ac:dyDescent="0.25">
      <c r="A74" s="3">
        <v>5407472</v>
      </c>
      <c r="B74">
        <v>1</v>
      </c>
      <c r="C74">
        <v>0</v>
      </c>
      <c r="D74">
        <v>0</v>
      </c>
      <c r="E74">
        <v>0</v>
      </c>
      <c r="F74">
        <v>0</v>
      </c>
      <c r="G74">
        <v>2700</v>
      </c>
      <c r="H74">
        <v>1500</v>
      </c>
      <c r="I74">
        <f t="shared" si="9"/>
        <v>4200</v>
      </c>
      <c r="J74">
        <v>550</v>
      </c>
      <c r="K74">
        <v>0</v>
      </c>
      <c r="L74" s="5">
        <v>8</v>
      </c>
    </row>
    <row r="75" spans="1:12" x14ac:dyDescent="0.25">
      <c r="A75" s="3">
        <v>3149227</v>
      </c>
      <c r="B75">
        <v>1</v>
      </c>
      <c r="C75">
        <v>0</v>
      </c>
      <c r="D75">
        <v>2</v>
      </c>
      <c r="E75">
        <v>0</v>
      </c>
      <c r="F75">
        <v>0</v>
      </c>
      <c r="G75">
        <v>3800</v>
      </c>
      <c r="H75">
        <v>2000</v>
      </c>
      <c r="I75">
        <f t="shared" si="9"/>
        <v>5800</v>
      </c>
      <c r="J75">
        <v>1250</v>
      </c>
      <c r="K75">
        <v>0</v>
      </c>
      <c r="L75" s="5">
        <v>8</v>
      </c>
    </row>
    <row r="76" spans="1:12" x14ac:dyDescent="0.25">
      <c r="A76" s="3">
        <v>32103174</v>
      </c>
      <c r="B76">
        <v>1</v>
      </c>
      <c r="C76">
        <v>0</v>
      </c>
      <c r="D76">
        <v>0</v>
      </c>
      <c r="E76">
        <v>0</v>
      </c>
      <c r="F76">
        <v>0</v>
      </c>
      <c r="G76">
        <v>1800</v>
      </c>
      <c r="H76">
        <v>1000</v>
      </c>
      <c r="I76">
        <f t="shared" si="9"/>
        <v>2800</v>
      </c>
      <c r="J76">
        <v>400</v>
      </c>
      <c r="K76">
        <v>0</v>
      </c>
      <c r="L76" s="5">
        <v>22</v>
      </c>
    </row>
    <row r="77" spans="1:12" x14ac:dyDescent="0.25">
      <c r="A77" s="3">
        <v>20040283</v>
      </c>
      <c r="B77">
        <v>2</v>
      </c>
      <c r="C77">
        <v>0</v>
      </c>
      <c r="D77">
        <v>0</v>
      </c>
      <c r="E77">
        <v>0</v>
      </c>
      <c r="F77">
        <v>0</v>
      </c>
      <c r="G77">
        <v>1300</v>
      </c>
      <c r="H77">
        <v>500</v>
      </c>
      <c r="I77">
        <f t="shared" si="9"/>
        <v>1800</v>
      </c>
      <c r="J77">
        <v>250</v>
      </c>
      <c r="K77">
        <v>0</v>
      </c>
      <c r="L77" s="5">
        <v>6</v>
      </c>
    </row>
    <row r="78" spans="1:12" x14ac:dyDescent="0.25">
      <c r="A78" s="3">
        <v>32184639</v>
      </c>
      <c r="B78">
        <v>2</v>
      </c>
      <c r="C78">
        <v>0</v>
      </c>
      <c r="D78">
        <v>0</v>
      </c>
      <c r="E78">
        <v>0</v>
      </c>
      <c r="F78">
        <v>0</v>
      </c>
      <c r="G78">
        <v>1700</v>
      </c>
      <c r="H78">
        <v>1000</v>
      </c>
      <c r="I78">
        <f t="shared" si="9"/>
        <v>2700</v>
      </c>
      <c r="J78">
        <v>400</v>
      </c>
      <c r="K78">
        <v>0</v>
      </c>
      <c r="L78" s="5">
        <v>7</v>
      </c>
    </row>
    <row r="79" spans="1:12" x14ac:dyDescent="0.25">
      <c r="A79" s="3">
        <v>14973505</v>
      </c>
      <c r="B79">
        <v>2</v>
      </c>
      <c r="C79">
        <v>0</v>
      </c>
      <c r="D79">
        <v>0</v>
      </c>
      <c r="E79">
        <v>0</v>
      </c>
      <c r="F79">
        <v>0</v>
      </c>
      <c r="G79">
        <v>2500</v>
      </c>
      <c r="H79">
        <v>1000</v>
      </c>
      <c r="I79">
        <f t="shared" si="9"/>
        <v>3500</v>
      </c>
      <c r="J79">
        <v>600</v>
      </c>
      <c r="K79">
        <v>0</v>
      </c>
      <c r="L79" s="5">
        <v>6</v>
      </c>
    </row>
    <row r="80" spans="1:12" x14ac:dyDescent="0.25">
      <c r="A80" s="3">
        <v>32194884</v>
      </c>
      <c r="B80">
        <v>2</v>
      </c>
      <c r="C80">
        <v>0</v>
      </c>
      <c r="D80">
        <v>0</v>
      </c>
      <c r="E80">
        <v>0</v>
      </c>
      <c r="F80">
        <v>0</v>
      </c>
      <c r="G80">
        <v>3900</v>
      </c>
      <c r="H80">
        <v>500</v>
      </c>
      <c r="I80">
        <f t="shared" si="9"/>
        <v>4400</v>
      </c>
      <c r="J80">
        <v>600</v>
      </c>
      <c r="K80">
        <v>0</v>
      </c>
      <c r="L80" s="5">
        <v>6</v>
      </c>
    </row>
    <row r="81" spans="1:12" x14ac:dyDescent="0.25">
      <c r="A81" s="3">
        <v>32192725</v>
      </c>
      <c r="B81">
        <v>1</v>
      </c>
      <c r="C81">
        <v>0</v>
      </c>
      <c r="D81">
        <v>0</v>
      </c>
      <c r="E81">
        <v>0</v>
      </c>
      <c r="F81">
        <v>0</v>
      </c>
      <c r="G81">
        <v>2900</v>
      </c>
      <c r="H81">
        <v>1500</v>
      </c>
      <c r="I81">
        <f>G81+H81</f>
        <v>4400</v>
      </c>
      <c r="J81">
        <v>400</v>
      </c>
      <c r="K81">
        <v>0</v>
      </c>
      <c r="L81" s="5">
        <v>11</v>
      </c>
    </row>
    <row r="82" spans="1:12" x14ac:dyDescent="0.25">
      <c r="A82" s="3">
        <v>32167527</v>
      </c>
      <c r="B82">
        <v>2</v>
      </c>
      <c r="C82">
        <v>0</v>
      </c>
      <c r="D82">
        <v>0</v>
      </c>
      <c r="E82">
        <v>0</v>
      </c>
      <c r="F82">
        <v>0</v>
      </c>
      <c r="G82">
        <v>1200</v>
      </c>
      <c r="H82">
        <v>500</v>
      </c>
      <c r="I82">
        <f>G82+H82</f>
        <v>1700</v>
      </c>
      <c r="K82">
        <v>0</v>
      </c>
      <c r="L82" s="5">
        <v>6</v>
      </c>
    </row>
    <row r="83" spans="1:12" x14ac:dyDescent="0.25">
      <c r="A83" s="3">
        <v>20609405</v>
      </c>
      <c r="B83">
        <v>1</v>
      </c>
      <c r="C83">
        <v>0</v>
      </c>
      <c r="D83">
        <v>0</v>
      </c>
      <c r="E83">
        <v>0</v>
      </c>
      <c r="F83">
        <v>0</v>
      </c>
      <c r="G83">
        <v>1600</v>
      </c>
      <c r="H83">
        <v>500</v>
      </c>
      <c r="I83">
        <f t="shared" ref="I83:I86" si="10">G83+H83</f>
        <v>2100</v>
      </c>
      <c r="J83">
        <v>6000</v>
      </c>
      <c r="K83">
        <v>0</v>
      </c>
      <c r="L83" s="5">
        <v>6</v>
      </c>
    </row>
    <row r="84" spans="1:12" x14ac:dyDescent="0.25">
      <c r="A84" s="3">
        <v>32207346</v>
      </c>
      <c r="B84">
        <v>1</v>
      </c>
      <c r="C84">
        <v>0</v>
      </c>
      <c r="D84">
        <v>0</v>
      </c>
      <c r="E84">
        <v>0</v>
      </c>
      <c r="F84">
        <v>0</v>
      </c>
      <c r="G84">
        <v>1800</v>
      </c>
      <c r="H84">
        <v>1000</v>
      </c>
      <c r="I84">
        <f t="shared" si="10"/>
        <v>2800</v>
      </c>
      <c r="J84">
        <v>150</v>
      </c>
      <c r="K84">
        <v>0</v>
      </c>
      <c r="L84" s="5">
        <v>11</v>
      </c>
    </row>
    <row r="85" spans="1:12" x14ac:dyDescent="0.25">
      <c r="A85" s="3">
        <v>32193898</v>
      </c>
      <c r="B85">
        <v>2</v>
      </c>
      <c r="C85">
        <v>0</v>
      </c>
      <c r="D85">
        <v>0</v>
      </c>
      <c r="E85">
        <v>0</v>
      </c>
      <c r="F85">
        <v>0</v>
      </c>
      <c r="G85">
        <v>1500</v>
      </c>
      <c r="H85">
        <v>1000</v>
      </c>
      <c r="I85">
        <f t="shared" si="10"/>
        <v>2500</v>
      </c>
      <c r="K85">
        <v>0</v>
      </c>
      <c r="L85" s="5">
        <v>8</v>
      </c>
    </row>
    <row r="86" spans="1:12" x14ac:dyDescent="0.25">
      <c r="A86" s="3">
        <v>32224609</v>
      </c>
      <c r="B86">
        <v>2</v>
      </c>
      <c r="C86">
        <v>0</v>
      </c>
      <c r="D86">
        <v>0</v>
      </c>
      <c r="E86">
        <v>0</v>
      </c>
      <c r="F86">
        <v>0</v>
      </c>
      <c r="G86">
        <v>1400</v>
      </c>
      <c r="H86">
        <v>1000</v>
      </c>
      <c r="I86">
        <f t="shared" si="10"/>
        <v>2400</v>
      </c>
      <c r="J86">
        <v>750</v>
      </c>
      <c r="K86">
        <v>0</v>
      </c>
      <c r="L86" s="5">
        <v>6</v>
      </c>
    </row>
    <row r="87" spans="1:12" x14ac:dyDescent="0.25">
      <c r="A87" s="3">
        <v>2530407</v>
      </c>
      <c r="B87">
        <v>1</v>
      </c>
      <c r="C87">
        <v>0</v>
      </c>
      <c r="D87">
        <v>0</v>
      </c>
      <c r="E87">
        <v>0</v>
      </c>
      <c r="F87">
        <v>0</v>
      </c>
      <c r="G87">
        <v>2200</v>
      </c>
      <c r="H87">
        <v>1000</v>
      </c>
      <c r="I87">
        <f>G87+H87</f>
        <v>3200</v>
      </c>
      <c r="J87">
        <v>1400</v>
      </c>
      <c r="K87">
        <v>0</v>
      </c>
      <c r="L87" s="5">
        <v>8</v>
      </c>
    </row>
    <row r="88" spans="1:12" x14ac:dyDescent="0.25">
      <c r="A88" s="3">
        <v>17854939</v>
      </c>
      <c r="B88">
        <v>2</v>
      </c>
      <c r="C88">
        <v>0</v>
      </c>
      <c r="D88">
        <v>0</v>
      </c>
      <c r="E88">
        <v>0</v>
      </c>
      <c r="F88">
        <v>0</v>
      </c>
      <c r="G88">
        <v>1900</v>
      </c>
      <c r="H88">
        <v>500</v>
      </c>
      <c r="I88">
        <f>G88+H88</f>
        <v>2400</v>
      </c>
      <c r="J88">
        <v>200</v>
      </c>
      <c r="K88">
        <v>0</v>
      </c>
      <c r="L88" s="5">
        <v>7</v>
      </c>
    </row>
    <row r="89" spans="1:12" x14ac:dyDescent="0.25">
      <c r="A89" s="3">
        <v>2162883</v>
      </c>
      <c r="B89">
        <v>1</v>
      </c>
      <c r="C89">
        <v>0</v>
      </c>
      <c r="D89">
        <v>0</v>
      </c>
      <c r="E89">
        <v>0</v>
      </c>
      <c r="F89">
        <v>0</v>
      </c>
      <c r="G89">
        <v>1800</v>
      </c>
      <c r="H89">
        <v>1000</v>
      </c>
      <c r="I89">
        <f t="shared" ref="I89:I90" si="11">G89+H89</f>
        <v>2800</v>
      </c>
      <c r="J89">
        <v>1300</v>
      </c>
      <c r="K89">
        <v>0</v>
      </c>
      <c r="L89" s="5">
        <v>9</v>
      </c>
    </row>
    <row r="90" spans="1:12" x14ac:dyDescent="0.25">
      <c r="A90" s="3">
        <v>32261782</v>
      </c>
      <c r="B90">
        <v>1</v>
      </c>
      <c r="C90">
        <v>0</v>
      </c>
      <c r="D90">
        <v>0</v>
      </c>
      <c r="E90">
        <v>600</v>
      </c>
      <c r="F90">
        <v>0</v>
      </c>
      <c r="G90">
        <v>1150</v>
      </c>
      <c r="H90">
        <v>1000</v>
      </c>
      <c r="I90">
        <f t="shared" si="11"/>
        <v>2150</v>
      </c>
      <c r="J90">
        <v>350</v>
      </c>
      <c r="K90">
        <v>0.4</v>
      </c>
      <c r="L90" s="5">
        <v>8</v>
      </c>
    </row>
    <row r="91" spans="1:12" x14ac:dyDescent="0.25">
      <c r="A91" s="3">
        <v>19275316</v>
      </c>
      <c r="B91">
        <v>2</v>
      </c>
      <c r="C91">
        <v>0</v>
      </c>
      <c r="D91">
        <v>0</v>
      </c>
      <c r="E91">
        <v>0</v>
      </c>
      <c r="F91">
        <v>0</v>
      </c>
      <c r="G91">
        <v>2300</v>
      </c>
      <c r="H91">
        <v>1500</v>
      </c>
      <c r="I91">
        <f>G91+H91</f>
        <v>3800</v>
      </c>
      <c r="J91">
        <v>600</v>
      </c>
      <c r="K91">
        <v>0</v>
      </c>
      <c r="L91" s="5">
        <v>7</v>
      </c>
    </row>
    <row r="92" spans="1:12" x14ac:dyDescent="0.25">
      <c r="A92" s="3">
        <v>32433345</v>
      </c>
      <c r="B92">
        <v>1</v>
      </c>
      <c r="C92">
        <v>0</v>
      </c>
      <c r="D92">
        <v>0</v>
      </c>
      <c r="E92">
        <v>0</v>
      </c>
      <c r="F92">
        <v>0</v>
      </c>
      <c r="G92">
        <v>1800</v>
      </c>
      <c r="H92">
        <v>1000</v>
      </c>
      <c r="I92">
        <f>G92+H92</f>
        <v>2800</v>
      </c>
      <c r="J92">
        <v>300</v>
      </c>
      <c r="K92">
        <v>0.9</v>
      </c>
      <c r="L92" s="5">
        <v>4</v>
      </c>
    </row>
    <row r="93" spans="1:12" x14ac:dyDescent="0.25">
      <c r="A93" s="3">
        <v>32412572</v>
      </c>
      <c r="B93">
        <v>2</v>
      </c>
      <c r="C93">
        <v>0</v>
      </c>
      <c r="D93">
        <v>0</v>
      </c>
      <c r="E93">
        <v>0</v>
      </c>
      <c r="F93">
        <v>0</v>
      </c>
      <c r="G93">
        <v>2000</v>
      </c>
      <c r="H93">
        <v>1500</v>
      </c>
      <c r="I93">
        <f>G93+H93</f>
        <v>3500</v>
      </c>
      <c r="J93">
        <v>1550</v>
      </c>
      <c r="K93">
        <v>0</v>
      </c>
      <c r="L93" s="5">
        <v>9</v>
      </c>
    </row>
    <row r="94" spans="1:12" x14ac:dyDescent="0.25">
      <c r="A94" s="3">
        <v>10447498</v>
      </c>
      <c r="B94">
        <v>1</v>
      </c>
      <c r="C94">
        <v>0</v>
      </c>
      <c r="D94">
        <v>0</v>
      </c>
      <c r="E94">
        <v>0</v>
      </c>
      <c r="F94">
        <v>0</v>
      </c>
      <c r="G94">
        <v>1000</v>
      </c>
      <c r="H94">
        <v>500</v>
      </c>
      <c r="I94">
        <f>G94+H94</f>
        <v>1500</v>
      </c>
      <c r="J94">
        <v>800</v>
      </c>
      <c r="K94">
        <v>0</v>
      </c>
      <c r="L94" s="5">
        <v>4</v>
      </c>
    </row>
    <row r="95" spans="1:12" x14ac:dyDescent="0.25">
      <c r="A95" s="3">
        <v>9181778</v>
      </c>
      <c r="B95">
        <v>2</v>
      </c>
      <c r="C95">
        <v>0</v>
      </c>
      <c r="D95">
        <v>0</v>
      </c>
      <c r="E95">
        <v>0</v>
      </c>
      <c r="F95">
        <v>0</v>
      </c>
      <c r="G95">
        <v>1300</v>
      </c>
      <c r="H95">
        <v>1000</v>
      </c>
      <c r="I95">
        <f t="shared" ref="I95:I103" si="12">G95+H95</f>
        <v>2300</v>
      </c>
      <c r="K95">
        <v>0</v>
      </c>
      <c r="L95" s="5">
        <v>9</v>
      </c>
    </row>
    <row r="96" spans="1:12" x14ac:dyDescent="0.25">
      <c r="A96" s="3">
        <v>18468080</v>
      </c>
      <c r="B96">
        <v>2</v>
      </c>
      <c r="C96">
        <v>0</v>
      </c>
      <c r="D96">
        <v>0</v>
      </c>
      <c r="E96">
        <v>0</v>
      </c>
      <c r="F96">
        <v>0</v>
      </c>
      <c r="G96">
        <v>1100</v>
      </c>
      <c r="H96">
        <v>1000</v>
      </c>
      <c r="I96">
        <f t="shared" si="12"/>
        <v>2100</v>
      </c>
      <c r="J96">
        <v>400</v>
      </c>
      <c r="K96">
        <v>0</v>
      </c>
      <c r="L96" s="5">
        <v>6</v>
      </c>
    </row>
    <row r="97" spans="1:12" x14ac:dyDescent="0.25">
      <c r="A97" s="3">
        <v>5909262</v>
      </c>
      <c r="B97">
        <v>1</v>
      </c>
      <c r="C97">
        <v>0</v>
      </c>
      <c r="D97">
        <v>0</v>
      </c>
      <c r="E97">
        <v>0</v>
      </c>
      <c r="F97">
        <v>0</v>
      </c>
      <c r="G97">
        <v>1900</v>
      </c>
      <c r="H97">
        <v>1000</v>
      </c>
      <c r="I97">
        <f t="shared" si="12"/>
        <v>2900</v>
      </c>
      <c r="J97">
        <v>550</v>
      </c>
      <c r="K97">
        <v>0</v>
      </c>
      <c r="L97" s="5">
        <v>5</v>
      </c>
    </row>
    <row r="98" spans="1:12" x14ac:dyDescent="0.25">
      <c r="A98" s="3">
        <v>14809260</v>
      </c>
      <c r="B98">
        <v>1</v>
      </c>
      <c r="C98">
        <v>0</v>
      </c>
      <c r="D98">
        <v>0</v>
      </c>
      <c r="E98">
        <v>0</v>
      </c>
      <c r="F98">
        <v>0</v>
      </c>
      <c r="G98">
        <v>1100</v>
      </c>
      <c r="H98">
        <v>1000</v>
      </c>
      <c r="I98">
        <f t="shared" si="12"/>
        <v>2100</v>
      </c>
      <c r="J98">
        <v>400</v>
      </c>
      <c r="K98">
        <v>0.5</v>
      </c>
      <c r="L98" s="5">
        <v>32</v>
      </c>
    </row>
    <row r="99" spans="1:12" x14ac:dyDescent="0.25">
      <c r="A99" s="3">
        <v>15433415</v>
      </c>
      <c r="B99">
        <v>1</v>
      </c>
      <c r="C99">
        <v>0</v>
      </c>
      <c r="D99">
        <v>0</v>
      </c>
      <c r="E99">
        <v>0</v>
      </c>
      <c r="F99">
        <v>0</v>
      </c>
      <c r="G99">
        <v>1200</v>
      </c>
      <c r="H99">
        <v>1000</v>
      </c>
      <c r="I99">
        <f t="shared" si="12"/>
        <v>2200</v>
      </c>
      <c r="J99">
        <v>100</v>
      </c>
      <c r="K99">
        <v>0</v>
      </c>
      <c r="L99" s="5">
        <v>6</v>
      </c>
    </row>
    <row r="100" spans="1:12" x14ac:dyDescent="0.25">
      <c r="A100" s="3">
        <v>471105</v>
      </c>
      <c r="B100">
        <v>2</v>
      </c>
      <c r="C100">
        <v>0</v>
      </c>
      <c r="D100">
        <v>0</v>
      </c>
      <c r="E100">
        <v>0</v>
      </c>
      <c r="F100">
        <v>0</v>
      </c>
      <c r="G100">
        <v>2500</v>
      </c>
      <c r="H100">
        <v>500</v>
      </c>
      <c r="I100">
        <f t="shared" si="12"/>
        <v>3000</v>
      </c>
      <c r="J100">
        <v>150</v>
      </c>
      <c r="K100">
        <v>0</v>
      </c>
      <c r="L100" s="5">
        <v>6</v>
      </c>
    </row>
    <row r="101" spans="1:12" x14ac:dyDescent="0.25">
      <c r="A101" s="3">
        <v>17167473</v>
      </c>
      <c r="B101">
        <v>2</v>
      </c>
      <c r="C101">
        <v>0</v>
      </c>
      <c r="D101">
        <v>1.5</v>
      </c>
      <c r="E101">
        <v>400</v>
      </c>
      <c r="F101">
        <v>0</v>
      </c>
      <c r="G101">
        <v>3600</v>
      </c>
      <c r="H101">
        <v>500</v>
      </c>
      <c r="I101">
        <f t="shared" si="12"/>
        <v>4100</v>
      </c>
      <c r="J101">
        <v>300</v>
      </c>
      <c r="K101">
        <v>0</v>
      </c>
      <c r="L101" s="5">
        <v>6</v>
      </c>
    </row>
    <row r="102" spans="1:12" x14ac:dyDescent="0.25">
      <c r="A102" s="3">
        <v>32304096</v>
      </c>
      <c r="B102">
        <v>1</v>
      </c>
      <c r="C102">
        <v>0</v>
      </c>
      <c r="D102">
        <v>0</v>
      </c>
      <c r="E102">
        <v>0</v>
      </c>
      <c r="F102">
        <v>0</v>
      </c>
      <c r="G102">
        <v>1700</v>
      </c>
      <c r="H102">
        <v>2000</v>
      </c>
      <c r="I102">
        <f t="shared" si="12"/>
        <v>3700</v>
      </c>
      <c r="K102">
        <v>0</v>
      </c>
      <c r="L102" s="5">
        <v>8</v>
      </c>
    </row>
    <row r="103" spans="1:12" x14ac:dyDescent="0.25">
      <c r="A103" s="3">
        <v>8456303</v>
      </c>
      <c r="B103">
        <v>1</v>
      </c>
      <c r="C103">
        <v>0</v>
      </c>
      <c r="D103">
        <v>0</v>
      </c>
      <c r="E103">
        <v>450</v>
      </c>
      <c r="F103">
        <v>0</v>
      </c>
      <c r="G103">
        <v>3100</v>
      </c>
      <c r="H103">
        <v>2500</v>
      </c>
      <c r="I103">
        <f t="shared" si="12"/>
        <v>5600</v>
      </c>
      <c r="J103">
        <v>650</v>
      </c>
      <c r="K103">
        <v>0</v>
      </c>
      <c r="L103" s="5">
        <v>11</v>
      </c>
    </row>
    <row r="104" spans="1:12" x14ac:dyDescent="0.25">
      <c r="A104" s="3">
        <v>32644338</v>
      </c>
      <c r="B104">
        <v>2</v>
      </c>
      <c r="C104">
        <v>0</v>
      </c>
      <c r="D104">
        <v>0</v>
      </c>
      <c r="E104">
        <v>0</v>
      </c>
      <c r="F104">
        <v>0</v>
      </c>
      <c r="G104">
        <v>1800</v>
      </c>
      <c r="H104">
        <v>1000</v>
      </c>
      <c r="I104">
        <f>G104+H104</f>
        <v>2800</v>
      </c>
      <c r="J104">
        <v>500</v>
      </c>
      <c r="K104">
        <v>0</v>
      </c>
      <c r="L104" s="5">
        <v>5</v>
      </c>
    </row>
    <row r="105" spans="1:12" x14ac:dyDescent="0.25">
      <c r="A105" s="3">
        <v>32692232</v>
      </c>
      <c r="B105">
        <v>1</v>
      </c>
      <c r="C105">
        <v>0</v>
      </c>
      <c r="D105">
        <v>0</v>
      </c>
      <c r="E105">
        <v>400</v>
      </c>
      <c r="F105">
        <v>0</v>
      </c>
      <c r="G105">
        <v>1350</v>
      </c>
      <c r="H105">
        <v>2000</v>
      </c>
      <c r="I105">
        <f>G105+H105</f>
        <v>3350</v>
      </c>
      <c r="J105">
        <v>1550</v>
      </c>
      <c r="K105">
        <v>0.6</v>
      </c>
      <c r="L105" s="5">
        <v>8</v>
      </c>
    </row>
    <row r="106" spans="1:12" x14ac:dyDescent="0.25">
      <c r="A106" s="3">
        <v>32658956</v>
      </c>
      <c r="B106">
        <v>2</v>
      </c>
      <c r="C106">
        <v>0</v>
      </c>
      <c r="D106">
        <v>0</v>
      </c>
      <c r="E106">
        <v>0</v>
      </c>
      <c r="F106">
        <v>0</v>
      </c>
      <c r="G106">
        <v>2250</v>
      </c>
      <c r="H106">
        <v>1000</v>
      </c>
      <c r="I106">
        <f t="shared" ref="I106:I107" si="13">G106+H106</f>
        <v>3250</v>
      </c>
      <c r="J106">
        <v>500</v>
      </c>
      <c r="K106">
        <v>0</v>
      </c>
      <c r="L106" s="5">
        <v>6</v>
      </c>
    </row>
    <row r="107" spans="1:12" x14ac:dyDescent="0.25">
      <c r="A107" s="3">
        <v>32711917</v>
      </c>
      <c r="B107">
        <v>2</v>
      </c>
      <c r="C107">
        <v>0</v>
      </c>
      <c r="D107">
        <v>0</v>
      </c>
      <c r="E107">
        <v>0</v>
      </c>
      <c r="F107">
        <v>0</v>
      </c>
      <c r="G107">
        <v>3000</v>
      </c>
      <c r="H107">
        <v>1500</v>
      </c>
      <c r="I107">
        <f t="shared" si="13"/>
        <v>4500</v>
      </c>
      <c r="J107">
        <v>300</v>
      </c>
      <c r="K107">
        <v>0</v>
      </c>
      <c r="L107" s="5">
        <v>5</v>
      </c>
    </row>
    <row r="108" spans="1:12" x14ac:dyDescent="0.25">
      <c r="A108" s="3">
        <v>9213437</v>
      </c>
      <c r="B108">
        <v>1</v>
      </c>
      <c r="C108">
        <v>0</v>
      </c>
      <c r="D108">
        <v>0</v>
      </c>
      <c r="E108">
        <v>0</v>
      </c>
      <c r="F108">
        <v>0</v>
      </c>
      <c r="G108">
        <v>2000</v>
      </c>
      <c r="H108">
        <v>1000</v>
      </c>
      <c r="I108">
        <f>G108+H108</f>
        <v>3000</v>
      </c>
      <c r="J108">
        <v>200</v>
      </c>
      <c r="K108">
        <v>0</v>
      </c>
      <c r="L108" s="5">
        <v>3</v>
      </c>
    </row>
    <row r="109" spans="1:12" x14ac:dyDescent="0.25">
      <c r="A109" s="3">
        <v>2883012</v>
      </c>
      <c r="B109">
        <v>2</v>
      </c>
      <c r="C109">
        <v>0</v>
      </c>
      <c r="D109">
        <v>0</v>
      </c>
      <c r="E109">
        <v>0</v>
      </c>
      <c r="F109">
        <v>0</v>
      </c>
      <c r="G109">
        <v>1500</v>
      </c>
      <c r="H109">
        <v>1000</v>
      </c>
      <c r="I109">
        <f t="shared" ref="I109:I114" si="14">G109+H109</f>
        <v>2500</v>
      </c>
      <c r="K109">
        <v>0</v>
      </c>
      <c r="L109" s="5">
        <v>5</v>
      </c>
    </row>
    <row r="110" spans="1:12" x14ac:dyDescent="0.25">
      <c r="A110" s="3">
        <v>3727195</v>
      </c>
      <c r="B110">
        <v>2</v>
      </c>
      <c r="C110">
        <v>0</v>
      </c>
      <c r="D110">
        <v>0</v>
      </c>
      <c r="E110">
        <v>0</v>
      </c>
      <c r="F110">
        <v>0</v>
      </c>
      <c r="G110">
        <v>900</v>
      </c>
      <c r="H110">
        <v>1000</v>
      </c>
      <c r="I110">
        <f t="shared" si="14"/>
        <v>1900</v>
      </c>
      <c r="J110">
        <v>150</v>
      </c>
      <c r="K110">
        <v>0</v>
      </c>
      <c r="L110" s="5">
        <v>6</v>
      </c>
    </row>
    <row r="111" spans="1:12" x14ac:dyDescent="0.25">
      <c r="A111" s="3">
        <v>32695389</v>
      </c>
      <c r="B111">
        <v>1</v>
      </c>
      <c r="C111">
        <v>0</v>
      </c>
      <c r="D111">
        <v>0</v>
      </c>
      <c r="E111">
        <v>0</v>
      </c>
      <c r="F111">
        <v>0</v>
      </c>
      <c r="G111">
        <v>3200</v>
      </c>
      <c r="H111">
        <v>0</v>
      </c>
      <c r="I111">
        <f t="shared" si="14"/>
        <v>3200</v>
      </c>
      <c r="J111">
        <v>700</v>
      </c>
      <c r="K111">
        <v>0</v>
      </c>
      <c r="L111" s="5">
        <v>5</v>
      </c>
    </row>
    <row r="112" spans="1:12" x14ac:dyDescent="0.25">
      <c r="A112" s="3">
        <v>32776635</v>
      </c>
      <c r="B112">
        <v>1</v>
      </c>
      <c r="C112">
        <v>0</v>
      </c>
      <c r="D112">
        <v>0</v>
      </c>
      <c r="E112">
        <v>0</v>
      </c>
      <c r="F112">
        <v>0</v>
      </c>
      <c r="G112">
        <v>3200</v>
      </c>
      <c r="H112">
        <v>1500</v>
      </c>
      <c r="I112">
        <f t="shared" si="14"/>
        <v>4700</v>
      </c>
      <c r="J112">
        <v>800</v>
      </c>
      <c r="K112">
        <v>0</v>
      </c>
      <c r="L112" s="5">
        <v>8</v>
      </c>
    </row>
    <row r="113" spans="1:12" x14ac:dyDescent="0.25">
      <c r="A113" s="3">
        <v>21625373</v>
      </c>
      <c r="B113">
        <v>2</v>
      </c>
      <c r="C113">
        <v>0</v>
      </c>
      <c r="D113">
        <v>0</v>
      </c>
      <c r="E113">
        <v>0</v>
      </c>
      <c r="F113">
        <v>0</v>
      </c>
      <c r="G113">
        <v>1200</v>
      </c>
      <c r="H113">
        <v>1000</v>
      </c>
      <c r="I113">
        <f t="shared" si="14"/>
        <v>2200</v>
      </c>
      <c r="J113">
        <v>100</v>
      </c>
      <c r="K113">
        <v>0</v>
      </c>
      <c r="L113" s="5">
        <v>6</v>
      </c>
    </row>
    <row r="114" spans="1:12" x14ac:dyDescent="0.25">
      <c r="A114" s="3">
        <v>18973618</v>
      </c>
      <c r="B114">
        <v>2</v>
      </c>
      <c r="C114">
        <v>0</v>
      </c>
      <c r="D114">
        <v>0</v>
      </c>
      <c r="E114">
        <v>0</v>
      </c>
      <c r="F114">
        <v>0</v>
      </c>
      <c r="G114">
        <v>2300</v>
      </c>
      <c r="H114">
        <v>500</v>
      </c>
      <c r="I114">
        <f t="shared" si="14"/>
        <v>2800</v>
      </c>
      <c r="J114">
        <v>250</v>
      </c>
      <c r="K114">
        <v>0</v>
      </c>
      <c r="L114" s="5">
        <v>7</v>
      </c>
    </row>
    <row r="115" spans="1:12" x14ac:dyDescent="0.25">
      <c r="A115" s="3">
        <v>32542267</v>
      </c>
      <c r="B115">
        <v>1</v>
      </c>
      <c r="C115">
        <v>0</v>
      </c>
      <c r="D115">
        <v>0</v>
      </c>
      <c r="E115">
        <v>0</v>
      </c>
      <c r="F115">
        <v>0</v>
      </c>
      <c r="G115">
        <v>2500</v>
      </c>
      <c r="H115">
        <v>1000</v>
      </c>
      <c r="I115">
        <f>G115+H115</f>
        <v>3500</v>
      </c>
      <c r="J115">
        <v>1200</v>
      </c>
      <c r="K115">
        <v>0</v>
      </c>
      <c r="L115" s="5">
        <v>6</v>
      </c>
    </row>
    <row r="116" spans="1:12" x14ac:dyDescent="0.25">
      <c r="A116" s="3">
        <v>572416</v>
      </c>
      <c r="B116">
        <v>2</v>
      </c>
      <c r="C116">
        <v>0</v>
      </c>
      <c r="D116">
        <v>0</v>
      </c>
      <c r="E116">
        <v>0</v>
      </c>
      <c r="F116">
        <v>0</v>
      </c>
      <c r="G116">
        <v>2500</v>
      </c>
      <c r="H116">
        <v>1000</v>
      </c>
      <c r="I116">
        <f t="shared" ref="I116:I119" si="15">G116+H116</f>
        <v>3500</v>
      </c>
      <c r="J116">
        <v>150</v>
      </c>
      <c r="K116">
        <v>0</v>
      </c>
      <c r="L116" s="5">
        <v>9</v>
      </c>
    </row>
    <row r="117" spans="1:12" x14ac:dyDescent="0.25">
      <c r="A117" s="3">
        <v>32778839</v>
      </c>
      <c r="B117">
        <v>2</v>
      </c>
      <c r="C117">
        <v>0</v>
      </c>
      <c r="D117">
        <v>0</v>
      </c>
      <c r="E117">
        <v>0</v>
      </c>
      <c r="F117">
        <v>0</v>
      </c>
      <c r="G117">
        <v>2300</v>
      </c>
      <c r="H117">
        <v>1000</v>
      </c>
      <c r="I117">
        <f t="shared" si="15"/>
        <v>3300</v>
      </c>
      <c r="J117">
        <v>200</v>
      </c>
      <c r="K117">
        <v>0</v>
      </c>
      <c r="L117" s="5">
        <v>6</v>
      </c>
    </row>
    <row r="118" spans="1:12" x14ac:dyDescent="0.25">
      <c r="A118" s="3">
        <v>20155100</v>
      </c>
      <c r="B118">
        <v>2</v>
      </c>
      <c r="C118">
        <v>0</v>
      </c>
      <c r="D118">
        <v>0</v>
      </c>
      <c r="E118">
        <v>0</v>
      </c>
      <c r="F118">
        <v>0</v>
      </c>
      <c r="G118">
        <v>800</v>
      </c>
      <c r="H118">
        <v>1000</v>
      </c>
      <c r="I118">
        <f t="shared" si="15"/>
        <v>1800</v>
      </c>
      <c r="K118">
        <v>0</v>
      </c>
      <c r="L118" s="5">
        <v>7</v>
      </c>
    </row>
    <row r="119" spans="1:12" x14ac:dyDescent="0.25">
      <c r="A119" s="3">
        <v>17455538</v>
      </c>
      <c r="B119">
        <v>2</v>
      </c>
      <c r="C119">
        <v>0</v>
      </c>
      <c r="D119">
        <v>0</v>
      </c>
      <c r="E119">
        <v>0</v>
      </c>
      <c r="F119">
        <v>0</v>
      </c>
      <c r="G119">
        <v>2200</v>
      </c>
      <c r="H119">
        <v>1000</v>
      </c>
      <c r="I119">
        <f t="shared" si="15"/>
        <v>3200</v>
      </c>
      <c r="K119">
        <v>0</v>
      </c>
      <c r="L119" s="5">
        <v>6</v>
      </c>
    </row>
    <row r="120" spans="1:12" x14ac:dyDescent="0.25">
      <c r="A120" s="3">
        <v>20769370</v>
      </c>
      <c r="B120">
        <v>1</v>
      </c>
      <c r="C120">
        <v>0</v>
      </c>
      <c r="D120">
        <v>0</v>
      </c>
      <c r="E120">
        <v>0</v>
      </c>
      <c r="F120">
        <v>0</v>
      </c>
      <c r="G120">
        <v>1700</v>
      </c>
      <c r="H120">
        <v>1000</v>
      </c>
      <c r="I120">
        <f>G120+H120</f>
        <v>2700</v>
      </c>
      <c r="J120">
        <v>250</v>
      </c>
      <c r="K120">
        <v>0</v>
      </c>
      <c r="L120" s="5">
        <v>6</v>
      </c>
    </row>
    <row r="121" spans="1:12" x14ac:dyDescent="0.25">
      <c r="A121" s="3">
        <v>19873347</v>
      </c>
      <c r="B121">
        <v>2</v>
      </c>
      <c r="C121">
        <v>0</v>
      </c>
      <c r="D121">
        <v>0</v>
      </c>
      <c r="E121">
        <v>0</v>
      </c>
      <c r="F121">
        <v>0</v>
      </c>
      <c r="G121">
        <v>1700</v>
      </c>
      <c r="H121">
        <v>0</v>
      </c>
      <c r="I121">
        <f t="shared" ref="I121:I127" si="16">G121+H121</f>
        <v>1700</v>
      </c>
      <c r="J121">
        <v>300</v>
      </c>
      <c r="K121">
        <v>0</v>
      </c>
      <c r="L121" s="5">
        <v>6</v>
      </c>
    </row>
    <row r="122" spans="1:12" x14ac:dyDescent="0.25">
      <c r="A122" s="3">
        <v>32817664</v>
      </c>
      <c r="B122">
        <v>2</v>
      </c>
      <c r="C122">
        <v>0</v>
      </c>
      <c r="D122">
        <v>0</v>
      </c>
      <c r="E122">
        <v>0</v>
      </c>
      <c r="F122">
        <v>0</v>
      </c>
      <c r="G122">
        <v>1050</v>
      </c>
      <c r="H122">
        <v>1000</v>
      </c>
      <c r="I122">
        <f t="shared" si="16"/>
        <v>2050</v>
      </c>
      <c r="J122">
        <v>500</v>
      </c>
      <c r="K122">
        <v>0</v>
      </c>
      <c r="L122" s="5">
        <v>6</v>
      </c>
    </row>
    <row r="123" spans="1:12" x14ac:dyDescent="0.25">
      <c r="A123" s="3">
        <v>3961172</v>
      </c>
      <c r="B123">
        <v>2</v>
      </c>
      <c r="C123">
        <v>0</v>
      </c>
      <c r="D123">
        <v>0</v>
      </c>
      <c r="E123">
        <v>0</v>
      </c>
      <c r="F123">
        <v>0</v>
      </c>
      <c r="G123">
        <v>600</v>
      </c>
      <c r="H123">
        <v>100</v>
      </c>
      <c r="I123">
        <f t="shared" si="16"/>
        <v>700</v>
      </c>
      <c r="J123">
        <v>250</v>
      </c>
      <c r="K123">
        <v>0</v>
      </c>
      <c r="L123" s="5">
        <v>5</v>
      </c>
    </row>
    <row r="124" spans="1:12" x14ac:dyDescent="0.25">
      <c r="A124" s="3">
        <v>1439686</v>
      </c>
      <c r="B124">
        <v>2</v>
      </c>
      <c r="C124">
        <v>0</v>
      </c>
      <c r="D124">
        <v>0</v>
      </c>
      <c r="E124">
        <v>0</v>
      </c>
      <c r="F124">
        <v>0</v>
      </c>
      <c r="G124">
        <v>1600</v>
      </c>
      <c r="H124">
        <v>1000</v>
      </c>
      <c r="I124">
        <f t="shared" si="16"/>
        <v>2600</v>
      </c>
      <c r="J124">
        <v>150</v>
      </c>
      <c r="K124">
        <v>0</v>
      </c>
      <c r="L124" s="5">
        <v>7</v>
      </c>
    </row>
    <row r="125" spans="1:12" x14ac:dyDescent="0.25">
      <c r="A125" s="3">
        <v>16975680</v>
      </c>
      <c r="B125">
        <v>2</v>
      </c>
      <c r="C125">
        <v>0</v>
      </c>
      <c r="D125">
        <v>0</v>
      </c>
      <c r="E125">
        <v>0</v>
      </c>
      <c r="F125">
        <v>0</v>
      </c>
      <c r="G125">
        <v>2200</v>
      </c>
      <c r="H125">
        <v>1000</v>
      </c>
      <c r="I125">
        <f t="shared" si="16"/>
        <v>3200</v>
      </c>
      <c r="K125">
        <v>0</v>
      </c>
      <c r="L125" s="5">
        <v>6</v>
      </c>
    </row>
    <row r="126" spans="1:12" x14ac:dyDescent="0.25">
      <c r="A126" s="3">
        <v>3697642</v>
      </c>
      <c r="B126">
        <v>2</v>
      </c>
      <c r="C126">
        <v>0</v>
      </c>
      <c r="D126">
        <v>0</v>
      </c>
      <c r="E126">
        <v>0</v>
      </c>
      <c r="F126">
        <v>0</v>
      </c>
      <c r="G126">
        <v>1400</v>
      </c>
      <c r="H126">
        <v>500</v>
      </c>
      <c r="I126">
        <f t="shared" si="16"/>
        <v>1900</v>
      </c>
      <c r="J126">
        <v>200</v>
      </c>
      <c r="K126">
        <v>0</v>
      </c>
      <c r="L126" s="5">
        <v>9</v>
      </c>
    </row>
    <row r="127" spans="1:12" x14ac:dyDescent="0.25">
      <c r="A127" s="3">
        <v>32810678</v>
      </c>
      <c r="B127">
        <v>2</v>
      </c>
      <c r="C127">
        <v>0</v>
      </c>
      <c r="D127">
        <v>0</v>
      </c>
      <c r="E127">
        <v>0</v>
      </c>
      <c r="F127">
        <v>0</v>
      </c>
      <c r="G127">
        <v>900</v>
      </c>
      <c r="H127">
        <v>1000</v>
      </c>
      <c r="I127">
        <f t="shared" si="16"/>
        <v>1900</v>
      </c>
      <c r="J127">
        <v>2000</v>
      </c>
      <c r="K127">
        <v>0</v>
      </c>
      <c r="L127" s="5">
        <v>6</v>
      </c>
    </row>
    <row r="128" spans="1:12" x14ac:dyDescent="0.25">
      <c r="A128" s="3">
        <v>32498820</v>
      </c>
      <c r="B128">
        <v>1</v>
      </c>
      <c r="C128">
        <v>0</v>
      </c>
      <c r="D128">
        <v>0</v>
      </c>
      <c r="E128">
        <v>0</v>
      </c>
      <c r="F128">
        <v>0</v>
      </c>
      <c r="G128">
        <v>1700</v>
      </c>
      <c r="H128">
        <v>500</v>
      </c>
      <c r="I128">
        <f>G128+H128</f>
        <v>2200</v>
      </c>
      <c r="K128">
        <v>0</v>
      </c>
      <c r="L128" s="5">
        <v>7</v>
      </c>
    </row>
    <row r="129" spans="1:12" x14ac:dyDescent="0.25">
      <c r="A129" s="3">
        <v>628656</v>
      </c>
      <c r="B129">
        <v>2</v>
      </c>
      <c r="C129">
        <v>0</v>
      </c>
      <c r="D129">
        <v>0</v>
      </c>
      <c r="E129">
        <v>0</v>
      </c>
      <c r="F129">
        <v>0</v>
      </c>
      <c r="G129">
        <v>1600</v>
      </c>
      <c r="H129">
        <v>500</v>
      </c>
      <c r="I129">
        <f t="shared" ref="I129:I130" si="17">G129+H129</f>
        <v>2100</v>
      </c>
      <c r="J129">
        <v>100</v>
      </c>
      <c r="K129">
        <v>0</v>
      </c>
      <c r="L129" s="5">
        <v>5</v>
      </c>
    </row>
    <row r="130" spans="1:12" x14ac:dyDescent="0.25">
      <c r="A130" s="3">
        <v>32757295</v>
      </c>
      <c r="B130">
        <v>2</v>
      </c>
      <c r="C130">
        <v>0</v>
      </c>
      <c r="D130">
        <v>0</v>
      </c>
      <c r="E130">
        <v>0</v>
      </c>
      <c r="F130">
        <v>0</v>
      </c>
      <c r="G130">
        <v>1400</v>
      </c>
      <c r="H130">
        <v>0</v>
      </c>
      <c r="I130">
        <f t="shared" si="17"/>
        <v>1400</v>
      </c>
      <c r="J130">
        <v>750</v>
      </c>
      <c r="K130">
        <v>0</v>
      </c>
      <c r="L130" s="5">
        <v>4</v>
      </c>
    </row>
    <row r="131" spans="1:12" x14ac:dyDescent="0.25">
      <c r="A131" s="3">
        <v>32641506</v>
      </c>
      <c r="B131">
        <v>1</v>
      </c>
      <c r="C131">
        <v>0</v>
      </c>
      <c r="D131" t="s">
        <v>26</v>
      </c>
      <c r="E131" t="s">
        <v>27</v>
      </c>
      <c r="F131">
        <v>0</v>
      </c>
      <c r="G131">
        <v>6900</v>
      </c>
      <c r="H131">
        <v>2000</v>
      </c>
      <c r="I131">
        <f>G131+H131</f>
        <v>8900</v>
      </c>
      <c r="J131">
        <v>900</v>
      </c>
      <c r="K131">
        <v>5.6</v>
      </c>
      <c r="L131" s="5">
        <v>11</v>
      </c>
    </row>
    <row r="132" spans="1:12" x14ac:dyDescent="0.25">
      <c r="A132" s="3">
        <v>2994634</v>
      </c>
      <c r="B132">
        <v>2</v>
      </c>
      <c r="C132">
        <v>0</v>
      </c>
      <c r="D132">
        <v>0</v>
      </c>
      <c r="E132">
        <v>0</v>
      </c>
      <c r="F132">
        <v>0</v>
      </c>
      <c r="G132">
        <v>1800</v>
      </c>
      <c r="H132">
        <v>500</v>
      </c>
      <c r="I132">
        <f t="shared" ref="I132:I138" si="18">G132+H132</f>
        <v>2300</v>
      </c>
      <c r="J132">
        <v>1300</v>
      </c>
      <c r="K132">
        <v>0</v>
      </c>
      <c r="L132" s="5">
        <v>6</v>
      </c>
    </row>
    <row r="133" spans="1:12" x14ac:dyDescent="0.25">
      <c r="A133" s="3">
        <v>10137782</v>
      </c>
      <c r="B133">
        <v>2</v>
      </c>
      <c r="C133">
        <v>0</v>
      </c>
      <c r="D133">
        <v>3.5</v>
      </c>
      <c r="E133">
        <v>400</v>
      </c>
      <c r="F133">
        <v>0</v>
      </c>
      <c r="G133">
        <v>3200</v>
      </c>
      <c r="H133">
        <v>1500</v>
      </c>
      <c r="I133">
        <f t="shared" si="18"/>
        <v>4700</v>
      </c>
      <c r="J133">
        <v>100</v>
      </c>
      <c r="K133">
        <v>0</v>
      </c>
      <c r="L133" s="5">
        <v>6</v>
      </c>
    </row>
    <row r="134" spans="1:12" x14ac:dyDescent="0.25">
      <c r="A134" s="3">
        <v>21533458</v>
      </c>
      <c r="B134">
        <v>2</v>
      </c>
      <c r="C134">
        <v>0</v>
      </c>
      <c r="D134">
        <v>0</v>
      </c>
      <c r="E134">
        <v>0</v>
      </c>
      <c r="F134">
        <v>0</v>
      </c>
      <c r="G134">
        <v>1600</v>
      </c>
      <c r="H134">
        <v>600</v>
      </c>
      <c r="I134">
        <f t="shared" si="18"/>
        <v>2200</v>
      </c>
      <c r="J134">
        <v>500</v>
      </c>
      <c r="K134">
        <v>0</v>
      </c>
      <c r="L134" s="5">
        <v>6</v>
      </c>
    </row>
    <row r="135" spans="1:12" x14ac:dyDescent="0.25">
      <c r="A135" s="3">
        <v>32894470</v>
      </c>
      <c r="B135">
        <v>2</v>
      </c>
      <c r="C135">
        <v>0</v>
      </c>
      <c r="D135">
        <v>3</v>
      </c>
      <c r="E135">
        <v>800</v>
      </c>
      <c r="F135">
        <v>0</v>
      </c>
      <c r="G135">
        <v>3000</v>
      </c>
      <c r="H135">
        <v>1500</v>
      </c>
      <c r="I135">
        <f t="shared" si="18"/>
        <v>4500</v>
      </c>
      <c r="J135">
        <v>700</v>
      </c>
      <c r="K135">
        <v>0</v>
      </c>
      <c r="L135" s="5">
        <v>12</v>
      </c>
    </row>
    <row r="136" spans="1:12" x14ac:dyDescent="0.25">
      <c r="A136" s="3">
        <v>32820466</v>
      </c>
      <c r="B136">
        <v>2</v>
      </c>
      <c r="C136">
        <v>0</v>
      </c>
      <c r="D136">
        <v>1.5</v>
      </c>
      <c r="E136">
        <v>0</v>
      </c>
      <c r="F136">
        <v>0</v>
      </c>
      <c r="G136">
        <v>3100</v>
      </c>
      <c r="H136">
        <v>1500</v>
      </c>
      <c r="I136">
        <f t="shared" si="18"/>
        <v>4600</v>
      </c>
      <c r="J136">
        <v>1300</v>
      </c>
      <c r="K136">
        <v>0</v>
      </c>
      <c r="L136" s="5">
        <v>8</v>
      </c>
    </row>
    <row r="137" spans="1:12" x14ac:dyDescent="0.25">
      <c r="A137" s="3">
        <v>6840498</v>
      </c>
      <c r="B137">
        <v>2</v>
      </c>
      <c r="C137">
        <v>0</v>
      </c>
      <c r="D137">
        <v>0</v>
      </c>
      <c r="E137">
        <v>0</v>
      </c>
      <c r="F137">
        <v>0</v>
      </c>
      <c r="G137">
        <v>2100</v>
      </c>
      <c r="H137">
        <v>500</v>
      </c>
      <c r="I137">
        <f t="shared" si="18"/>
        <v>2600</v>
      </c>
      <c r="J137">
        <v>100</v>
      </c>
      <c r="K137">
        <v>0</v>
      </c>
      <c r="L137" s="5">
        <v>5</v>
      </c>
    </row>
    <row r="138" spans="1:12" x14ac:dyDescent="0.25">
      <c r="A138" s="3">
        <v>32194099</v>
      </c>
      <c r="B138">
        <v>2</v>
      </c>
      <c r="C138">
        <v>0</v>
      </c>
      <c r="D138">
        <v>0</v>
      </c>
      <c r="E138">
        <v>0</v>
      </c>
      <c r="F138">
        <v>0</v>
      </c>
      <c r="G138">
        <v>3000</v>
      </c>
      <c r="H138">
        <v>1500</v>
      </c>
      <c r="I138">
        <f t="shared" si="18"/>
        <v>4500</v>
      </c>
      <c r="J138">
        <v>500</v>
      </c>
      <c r="K138">
        <v>0</v>
      </c>
      <c r="L138" s="5">
        <v>6</v>
      </c>
    </row>
    <row r="139" spans="1:12" x14ac:dyDescent="0.25">
      <c r="A139" s="3">
        <v>15677928</v>
      </c>
      <c r="B139">
        <v>1</v>
      </c>
      <c r="C139">
        <v>0</v>
      </c>
      <c r="D139">
        <v>0</v>
      </c>
      <c r="E139">
        <v>0</v>
      </c>
      <c r="F139">
        <v>0</v>
      </c>
      <c r="G139">
        <v>1200</v>
      </c>
      <c r="H139">
        <v>1000</v>
      </c>
      <c r="I139">
        <f>G139+H139</f>
        <v>2200</v>
      </c>
      <c r="J139">
        <v>300</v>
      </c>
      <c r="K139">
        <v>0</v>
      </c>
      <c r="L139" s="5">
        <v>5</v>
      </c>
    </row>
    <row r="140" spans="1:12" x14ac:dyDescent="0.25">
      <c r="A140" s="3">
        <v>10118044</v>
      </c>
      <c r="B140">
        <v>2</v>
      </c>
      <c r="C140">
        <v>0</v>
      </c>
      <c r="D140">
        <v>0</v>
      </c>
      <c r="E140">
        <v>0</v>
      </c>
      <c r="F140">
        <v>0</v>
      </c>
      <c r="G140">
        <v>1300</v>
      </c>
      <c r="H140">
        <v>500</v>
      </c>
      <c r="I140">
        <f t="shared" ref="I140:I141" si="19">G140+H140</f>
        <v>1800</v>
      </c>
      <c r="J140">
        <v>200</v>
      </c>
      <c r="K140">
        <v>0</v>
      </c>
      <c r="L140" s="5">
        <v>6</v>
      </c>
    </row>
    <row r="141" spans="1:12" x14ac:dyDescent="0.25">
      <c r="A141" s="3">
        <v>19834796</v>
      </c>
      <c r="B141">
        <v>2</v>
      </c>
      <c r="C141">
        <v>0</v>
      </c>
      <c r="D141">
        <v>0</v>
      </c>
      <c r="E141">
        <v>0</v>
      </c>
      <c r="F141">
        <v>0</v>
      </c>
      <c r="G141">
        <v>2000</v>
      </c>
      <c r="H141">
        <v>500</v>
      </c>
      <c r="I141">
        <f t="shared" si="19"/>
        <v>2500</v>
      </c>
      <c r="J141">
        <v>800</v>
      </c>
      <c r="K141">
        <v>0</v>
      </c>
      <c r="L141" s="5">
        <v>6</v>
      </c>
    </row>
    <row r="142" spans="1:12" x14ac:dyDescent="0.25">
      <c r="A142" s="3">
        <v>14832502</v>
      </c>
      <c r="B142">
        <v>1</v>
      </c>
      <c r="C142">
        <v>0</v>
      </c>
      <c r="D142">
        <v>0</v>
      </c>
      <c r="E142">
        <v>0</v>
      </c>
      <c r="F142">
        <v>0</v>
      </c>
      <c r="G142">
        <v>2100</v>
      </c>
      <c r="H142">
        <v>1000</v>
      </c>
      <c r="I142">
        <f>G142+H142</f>
        <v>3100</v>
      </c>
      <c r="J142">
        <v>600</v>
      </c>
      <c r="K142">
        <v>0</v>
      </c>
      <c r="L142" s="5">
        <v>4</v>
      </c>
    </row>
    <row r="143" spans="1:12" x14ac:dyDescent="0.25">
      <c r="A143" s="3">
        <v>1497341</v>
      </c>
      <c r="B143">
        <v>2</v>
      </c>
      <c r="C143">
        <v>0</v>
      </c>
      <c r="D143">
        <v>0</v>
      </c>
      <c r="E143">
        <v>0</v>
      </c>
      <c r="F143">
        <v>0</v>
      </c>
      <c r="G143">
        <v>2800</v>
      </c>
      <c r="H143">
        <v>500</v>
      </c>
      <c r="I143">
        <f t="shared" ref="I143:I148" si="20">G143+H143</f>
        <v>3300</v>
      </c>
      <c r="J143">
        <v>800</v>
      </c>
      <c r="K143">
        <v>0</v>
      </c>
      <c r="L143" s="5">
        <v>7</v>
      </c>
    </row>
    <row r="144" spans="1:12" x14ac:dyDescent="0.25">
      <c r="A144" s="3">
        <v>19431479</v>
      </c>
      <c r="B144">
        <v>2</v>
      </c>
      <c r="C144">
        <v>0</v>
      </c>
      <c r="D144">
        <v>0</v>
      </c>
      <c r="E144">
        <v>0</v>
      </c>
      <c r="F144">
        <v>0</v>
      </c>
      <c r="G144">
        <v>1600</v>
      </c>
      <c r="H144">
        <v>500</v>
      </c>
      <c r="I144">
        <f t="shared" si="20"/>
        <v>2100</v>
      </c>
      <c r="J144">
        <v>400</v>
      </c>
      <c r="K144">
        <v>0</v>
      </c>
      <c r="L144" s="5">
        <v>9</v>
      </c>
    </row>
    <row r="145" spans="1:12" x14ac:dyDescent="0.25">
      <c r="A145" s="3">
        <v>32995586</v>
      </c>
      <c r="B145">
        <v>2</v>
      </c>
      <c r="C145">
        <v>0</v>
      </c>
      <c r="D145">
        <v>0</v>
      </c>
      <c r="E145">
        <v>0</v>
      </c>
      <c r="F145">
        <v>0</v>
      </c>
      <c r="G145">
        <v>2500</v>
      </c>
      <c r="H145">
        <v>1000</v>
      </c>
      <c r="I145">
        <f t="shared" si="20"/>
        <v>3500</v>
      </c>
      <c r="J145">
        <v>300</v>
      </c>
      <c r="K145">
        <v>0</v>
      </c>
      <c r="L145" s="5">
        <v>6</v>
      </c>
    </row>
    <row r="146" spans="1:12" x14ac:dyDescent="0.25">
      <c r="A146" s="3">
        <v>32777753</v>
      </c>
      <c r="B146">
        <v>2</v>
      </c>
      <c r="C146">
        <v>0</v>
      </c>
      <c r="D146">
        <v>5</v>
      </c>
      <c r="E146">
        <v>500</v>
      </c>
      <c r="F146">
        <v>0</v>
      </c>
      <c r="G146">
        <v>2900</v>
      </c>
      <c r="H146">
        <v>1000</v>
      </c>
      <c r="I146">
        <f t="shared" si="20"/>
        <v>3900</v>
      </c>
      <c r="J146">
        <v>500</v>
      </c>
      <c r="K146">
        <v>0</v>
      </c>
      <c r="L146" s="5">
        <v>7</v>
      </c>
    </row>
    <row r="147" spans="1:12" x14ac:dyDescent="0.25">
      <c r="A147" s="3">
        <v>32986637</v>
      </c>
      <c r="B147">
        <v>2</v>
      </c>
      <c r="C147">
        <v>0</v>
      </c>
      <c r="D147">
        <v>0</v>
      </c>
      <c r="E147">
        <v>0</v>
      </c>
      <c r="F147">
        <v>0</v>
      </c>
      <c r="G147">
        <v>1300</v>
      </c>
      <c r="H147">
        <v>0</v>
      </c>
      <c r="I147">
        <f t="shared" si="20"/>
        <v>1300</v>
      </c>
      <c r="J147">
        <v>100</v>
      </c>
      <c r="K147">
        <v>0</v>
      </c>
      <c r="L147" s="5">
        <v>5</v>
      </c>
    </row>
    <row r="148" spans="1:12" x14ac:dyDescent="0.25">
      <c r="A148" s="3">
        <v>32822908</v>
      </c>
      <c r="B148">
        <v>2</v>
      </c>
      <c r="C148">
        <v>0</v>
      </c>
      <c r="D148">
        <v>0</v>
      </c>
      <c r="E148">
        <v>0</v>
      </c>
      <c r="F148">
        <v>0</v>
      </c>
      <c r="G148">
        <v>2400</v>
      </c>
      <c r="H148">
        <v>1000</v>
      </c>
      <c r="I148">
        <f t="shared" si="20"/>
        <v>3400</v>
      </c>
      <c r="J148">
        <v>100</v>
      </c>
      <c r="K148">
        <v>0</v>
      </c>
      <c r="L148" s="5">
        <v>6</v>
      </c>
    </row>
    <row r="149" spans="1:12" x14ac:dyDescent="0.25">
      <c r="A149" s="3">
        <v>19683671</v>
      </c>
      <c r="B149">
        <v>1</v>
      </c>
      <c r="C149">
        <v>0</v>
      </c>
      <c r="D149">
        <v>7</v>
      </c>
      <c r="E149">
        <v>350</v>
      </c>
      <c r="F149">
        <v>0</v>
      </c>
      <c r="G149">
        <v>4000</v>
      </c>
      <c r="H149">
        <v>1500</v>
      </c>
      <c r="I149">
        <f>G149+H149</f>
        <v>5500</v>
      </c>
      <c r="J149">
        <v>2000</v>
      </c>
      <c r="K149">
        <v>0</v>
      </c>
      <c r="L149" s="5">
        <v>9</v>
      </c>
    </row>
    <row r="150" spans="1:12" x14ac:dyDescent="0.25">
      <c r="A150" s="3">
        <v>32849866</v>
      </c>
      <c r="B150">
        <v>2</v>
      </c>
      <c r="C150">
        <v>0</v>
      </c>
      <c r="D150">
        <v>0</v>
      </c>
      <c r="E150">
        <v>0</v>
      </c>
      <c r="F150">
        <v>0</v>
      </c>
      <c r="I150">
        <f t="shared" ref="I150:I151" si="21">G150+H150</f>
        <v>0</v>
      </c>
      <c r="L150" s="5">
        <v>4</v>
      </c>
    </row>
    <row r="151" spans="1:12" x14ac:dyDescent="0.25">
      <c r="A151" s="3">
        <v>15202884</v>
      </c>
      <c r="B151">
        <v>2</v>
      </c>
      <c r="C151">
        <v>0</v>
      </c>
      <c r="D151">
        <v>0</v>
      </c>
      <c r="E151">
        <v>0</v>
      </c>
      <c r="F151">
        <v>0</v>
      </c>
      <c r="G151">
        <v>1500</v>
      </c>
      <c r="H151">
        <v>1000</v>
      </c>
      <c r="I151">
        <f t="shared" si="21"/>
        <v>2500</v>
      </c>
      <c r="J151">
        <v>30</v>
      </c>
      <c r="K151">
        <v>0</v>
      </c>
      <c r="L151" s="5">
        <v>6</v>
      </c>
    </row>
    <row r="152" spans="1:12" x14ac:dyDescent="0.25">
      <c r="A152" s="3">
        <v>15196043</v>
      </c>
      <c r="B152">
        <v>1</v>
      </c>
      <c r="C152">
        <v>0</v>
      </c>
      <c r="D152">
        <v>0</v>
      </c>
      <c r="E152">
        <v>0</v>
      </c>
      <c r="F152">
        <v>0</v>
      </c>
      <c r="G152">
        <v>1300</v>
      </c>
      <c r="H152">
        <v>500</v>
      </c>
      <c r="I152">
        <f>G152+H152</f>
        <v>1800</v>
      </c>
      <c r="J152">
        <v>500</v>
      </c>
      <c r="K152">
        <v>0</v>
      </c>
      <c r="L152" s="5">
        <v>4</v>
      </c>
    </row>
    <row r="153" spans="1:12" x14ac:dyDescent="0.25">
      <c r="A153" s="3">
        <v>33068757</v>
      </c>
      <c r="B153">
        <v>2</v>
      </c>
      <c r="C153">
        <v>0</v>
      </c>
      <c r="D153">
        <v>0</v>
      </c>
      <c r="E153">
        <v>0</v>
      </c>
      <c r="F153">
        <v>0</v>
      </c>
      <c r="G153">
        <v>2400</v>
      </c>
      <c r="H153">
        <v>100</v>
      </c>
      <c r="I153">
        <f t="shared" ref="I153:I157" si="22">G153+H153</f>
        <v>2500</v>
      </c>
      <c r="J153">
        <v>1000</v>
      </c>
      <c r="K153">
        <v>0</v>
      </c>
      <c r="L153" s="5">
        <v>5</v>
      </c>
    </row>
    <row r="154" spans="1:12" x14ac:dyDescent="0.25">
      <c r="A154" s="3">
        <v>7884814</v>
      </c>
      <c r="B154">
        <v>2</v>
      </c>
      <c r="C154">
        <v>0</v>
      </c>
      <c r="D154" t="s">
        <v>28</v>
      </c>
      <c r="E154">
        <v>0</v>
      </c>
      <c r="F154">
        <v>0</v>
      </c>
      <c r="G154">
        <v>3100</v>
      </c>
      <c r="H154">
        <v>1500</v>
      </c>
      <c r="I154">
        <f t="shared" si="22"/>
        <v>4600</v>
      </c>
      <c r="J154">
        <v>200</v>
      </c>
      <c r="K154">
        <v>0</v>
      </c>
      <c r="L154" s="5">
        <v>7</v>
      </c>
    </row>
    <row r="155" spans="1:12" x14ac:dyDescent="0.25">
      <c r="A155" s="3">
        <v>21619694</v>
      </c>
      <c r="B155">
        <v>2</v>
      </c>
      <c r="C155">
        <v>0</v>
      </c>
      <c r="D155">
        <v>0</v>
      </c>
      <c r="E155">
        <v>0</v>
      </c>
      <c r="F155">
        <v>0</v>
      </c>
      <c r="G155">
        <v>2000</v>
      </c>
      <c r="H155">
        <v>500</v>
      </c>
      <c r="I155">
        <f t="shared" si="22"/>
        <v>2500</v>
      </c>
      <c r="J155">
        <v>350</v>
      </c>
      <c r="K155">
        <v>0</v>
      </c>
      <c r="L155" s="5">
        <v>5</v>
      </c>
    </row>
    <row r="156" spans="1:12" x14ac:dyDescent="0.25">
      <c r="A156" s="3">
        <v>33036287</v>
      </c>
      <c r="B156">
        <v>2</v>
      </c>
      <c r="C156">
        <v>0</v>
      </c>
      <c r="D156">
        <v>0</v>
      </c>
      <c r="E156">
        <v>0</v>
      </c>
      <c r="F156">
        <v>0</v>
      </c>
      <c r="G156">
        <v>1700</v>
      </c>
      <c r="H156">
        <v>1500</v>
      </c>
      <c r="I156">
        <f t="shared" si="22"/>
        <v>3200</v>
      </c>
      <c r="J156">
        <v>600</v>
      </c>
      <c r="K156">
        <v>0</v>
      </c>
      <c r="L156" s="5">
        <v>10</v>
      </c>
    </row>
    <row r="157" spans="1:12" x14ac:dyDescent="0.25">
      <c r="A157" s="3">
        <v>18899360</v>
      </c>
      <c r="B157">
        <v>2</v>
      </c>
      <c r="C157">
        <v>0</v>
      </c>
      <c r="D157">
        <v>0</v>
      </c>
      <c r="E157">
        <v>0</v>
      </c>
      <c r="F157">
        <v>0</v>
      </c>
      <c r="G157">
        <v>1800</v>
      </c>
      <c r="H157">
        <v>500</v>
      </c>
      <c r="I157">
        <f t="shared" si="22"/>
        <v>2300</v>
      </c>
      <c r="J157">
        <v>100</v>
      </c>
      <c r="K157">
        <v>0</v>
      </c>
      <c r="L157" s="5">
        <v>7</v>
      </c>
    </row>
    <row r="158" spans="1:12" x14ac:dyDescent="0.25">
      <c r="A158" s="3">
        <v>21582540</v>
      </c>
      <c r="B158">
        <v>1</v>
      </c>
      <c r="C158">
        <v>0</v>
      </c>
      <c r="D158">
        <v>0</v>
      </c>
      <c r="E158">
        <v>0</v>
      </c>
      <c r="F158">
        <v>0</v>
      </c>
      <c r="G158">
        <v>1800</v>
      </c>
      <c r="H158">
        <v>500</v>
      </c>
      <c r="I158">
        <f>G158+H158</f>
        <v>2300</v>
      </c>
      <c r="J158">
        <v>600</v>
      </c>
      <c r="K158">
        <v>0</v>
      </c>
      <c r="L158" s="5">
        <v>3</v>
      </c>
    </row>
    <row r="159" spans="1:12" x14ac:dyDescent="0.25">
      <c r="A159" s="3">
        <v>33002455</v>
      </c>
      <c r="B159">
        <v>2</v>
      </c>
      <c r="C159">
        <v>0</v>
      </c>
      <c r="D159">
        <v>0</v>
      </c>
      <c r="E159">
        <v>0</v>
      </c>
      <c r="F159">
        <v>0</v>
      </c>
      <c r="G159">
        <v>3100</v>
      </c>
      <c r="H159">
        <v>500</v>
      </c>
      <c r="I159">
        <f t="shared" ref="I159:I162" si="23">G159+H159</f>
        <v>3600</v>
      </c>
      <c r="J159">
        <v>500</v>
      </c>
      <c r="K159">
        <v>0</v>
      </c>
      <c r="L159" s="5">
        <v>6</v>
      </c>
    </row>
    <row r="160" spans="1:12" x14ac:dyDescent="0.25">
      <c r="A160" s="3">
        <v>33090917</v>
      </c>
      <c r="B160">
        <v>2</v>
      </c>
      <c r="C160">
        <v>0</v>
      </c>
      <c r="D160">
        <v>0</v>
      </c>
      <c r="E160">
        <v>0</v>
      </c>
      <c r="F160">
        <v>0</v>
      </c>
      <c r="G160">
        <v>3000</v>
      </c>
      <c r="H160">
        <v>1000</v>
      </c>
      <c r="I160">
        <f t="shared" si="23"/>
        <v>4000</v>
      </c>
      <c r="J160">
        <v>700</v>
      </c>
      <c r="K160">
        <v>0</v>
      </c>
      <c r="L160" s="5">
        <v>7</v>
      </c>
    </row>
    <row r="161" spans="1:12" x14ac:dyDescent="0.25">
      <c r="A161" s="3">
        <v>33125202</v>
      </c>
      <c r="B161">
        <v>2</v>
      </c>
      <c r="C161">
        <v>0</v>
      </c>
      <c r="D161">
        <v>0</v>
      </c>
      <c r="E161">
        <v>0</v>
      </c>
      <c r="F161">
        <v>0</v>
      </c>
      <c r="G161">
        <v>1300</v>
      </c>
      <c r="H161">
        <v>500</v>
      </c>
      <c r="I161">
        <f t="shared" si="23"/>
        <v>1800</v>
      </c>
      <c r="J161">
        <v>100</v>
      </c>
      <c r="K161">
        <v>0</v>
      </c>
      <c r="L161" s="5">
        <v>6</v>
      </c>
    </row>
    <row r="162" spans="1:12" x14ac:dyDescent="0.25">
      <c r="A162" s="3">
        <v>33144532</v>
      </c>
      <c r="B162">
        <v>2</v>
      </c>
      <c r="C162">
        <v>0</v>
      </c>
      <c r="D162">
        <v>0</v>
      </c>
      <c r="E162">
        <v>0</v>
      </c>
      <c r="F162">
        <v>0</v>
      </c>
      <c r="G162">
        <v>2000</v>
      </c>
      <c r="H162">
        <v>500</v>
      </c>
      <c r="I162">
        <f t="shared" si="23"/>
        <v>2500</v>
      </c>
      <c r="J162">
        <v>400</v>
      </c>
      <c r="K162">
        <v>0</v>
      </c>
      <c r="L162" s="5">
        <v>5</v>
      </c>
    </row>
    <row r="163" spans="1:12" x14ac:dyDescent="0.25">
      <c r="A163" s="3">
        <v>32447306</v>
      </c>
      <c r="B163">
        <v>1</v>
      </c>
      <c r="C163">
        <v>0</v>
      </c>
      <c r="D163">
        <v>4</v>
      </c>
      <c r="E163">
        <v>600</v>
      </c>
      <c r="F163">
        <v>0</v>
      </c>
      <c r="G163">
        <v>4200</v>
      </c>
      <c r="H163">
        <v>2500</v>
      </c>
      <c r="I163">
        <f>G163+H163</f>
        <v>6700</v>
      </c>
      <c r="J163">
        <v>900</v>
      </c>
      <c r="K163">
        <v>0.1</v>
      </c>
      <c r="L163" s="5">
        <v>6</v>
      </c>
    </row>
    <row r="164" spans="1:12" x14ac:dyDescent="0.25">
      <c r="A164" s="3">
        <v>33181909</v>
      </c>
      <c r="B164">
        <v>2</v>
      </c>
      <c r="C164">
        <v>0</v>
      </c>
      <c r="D164">
        <v>0</v>
      </c>
      <c r="E164">
        <v>0</v>
      </c>
      <c r="F164">
        <v>0</v>
      </c>
      <c r="G164">
        <v>1700</v>
      </c>
      <c r="H164">
        <v>1000</v>
      </c>
      <c r="I164">
        <f t="shared" ref="I164:I169" si="24">G164+H164</f>
        <v>2700</v>
      </c>
      <c r="J164">
        <v>50</v>
      </c>
      <c r="K164">
        <v>0</v>
      </c>
      <c r="L164" s="5">
        <v>5</v>
      </c>
    </row>
    <row r="165" spans="1:12" x14ac:dyDescent="0.25">
      <c r="A165" s="3">
        <v>6979926</v>
      </c>
      <c r="B165">
        <v>2</v>
      </c>
      <c r="C165">
        <v>0</v>
      </c>
      <c r="D165">
        <v>0</v>
      </c>
      <c r="E165">
        <v>0</v>
      </c>
      <c r="F165">
        <v>0</v>
      </c>
      <c r="G165">
        <v>2200</v>
      </c>
      <c r="H165">
        <v>1200</v>
      </c>
      <c r="I165">
        <f t="shared" si="24"/>
        <v>3400</v>
      </c>
      <c r="J165">
        <v>200</v>
      </c>
      <c r="K165">
        <v>0</v>
      </c>
      <c r="L165" s="5">
        <v>7</v>
      </c>
    </row>
    <row r="166" spans="1:12" x14ac:dyDescent="0.25">
      <c r="A166" s="3">
        <v>33182488</v>
      </c>
      <c r="B166">
        <v>2</v>
      </c>
      <c r="C166">
        <v>0</v>
      </c>
      <c r="D166">
        <v>3.5</v>
      </c>
      <c r="E166">
        <v>550</v>
      </c>
      <c r="F166">
        <v>0</v>
      </c>
      <c r="G166">
        <v>1800</v>
      </c>
      <c r="H166">
        <v>1500</v>
      </c>
      <c r="I166">
        <f t="shared" si="24"/>
        <v>3300</v>
      </c>
      <c r="J166">
        <v>500</v>
      </c>
      <c r="K166">
        <v>0</v>
      </c>
      <c r="L166" s="5">
        <v>6</v>
      </c>
    </row>
    <row r="167" spans="1:12" x14ac:dyDescent="0.25">
      <c r="A167" s="3">
        <v>7904198</v>
      </c>
      <c r="B167">
        <v>2</v>
      </c>
      <c r="C167">
        <v>0</v>
      </c>
      <c r="D167">
        <v>0</v>
      </c>
      <c r="E167">
        <v>0</v>
      </c>
      <c r="F167">
        <v>0</v>
      </c>
      <c r="G167">
        <v>1700</v>
      </c>
      <c r="H167">
        <v>500</v>
      </c>
      <c r="I167">
        <f t="shared" si="24"/>
        <v>2200</v>
      </c>
      <c r="J167">
        <v>200</v>
      </c>
      <c r="K167">
        <v>0</v>
      </c>
      <c r="L167" s="5">
        <v>6</v>
      </c>
    </row>
    <row r="168" spans="1:12" x14ac:dyDescent="0.25">
      <c r="A168" s="3">
        <v>33241827</v>
      </c>
      <c r="B168">
        <v>2</v>
      </c>
      <c r="C168">
        <v>0</v>
      </c>
      <c r="D168">
        <v>0</v>
      </c>
      <c r="E168">
        <v>400</v>
      </c>
      <c r="F168">
        <v>0</v>
      </c>
      <c r="G168">
        <v>1800</v>
      </c>
      <c r="H168">
        <v>1000</v>
      </c>
      <c r="I168">
        <f t="shared" si="24"/>
        <v>2800</v>
      </c>
      <c r="J168">
        <v>1200</v>
      </c>
      <c r="K168">
        <v>0</v>
      </c>
      <c r="L168" s="5">
        <v>7</v>
      </c>
    </row>
    <row r="169" spans="1:12" x14ac:dyDescent="0.25">
      <c r="A169" s="3">
        <v>33247212</v>
      </c>
      <c r="B169">
        <v>2</v>
      </c>
      <c r="C169">
        <v>0</v>
      </c>
      <c r="D169">
        <v>0</v>
      </c>
      <c r="E169">
        <v>0</v>
      </c>
      <c r="F169">
        <v>0</v>
      </c>
      <c r="G169">
        <v>2000</v>
      </c>
      <c r="H169">
        <v>1000</v>
      </c>
      <c r="I169">
        <f t="shared" si="24"/>
        <v>3000</v>
      </c>
      <c r="J169">
        <v>650</v>
      </c>
      <c r="K169">
        <v>0</v>
      </c>
      <c r="L169" s="5">
        <v>5</v>
      </c>
    </row>
    <row r="170" spans="1:12" x14ac:dyDescent="0.25">
      <c r="A170" s="3">
        <v>33300504</v>
      </c>
      <c r="B170">
        <v>1</v>
      </c>
      <c r="C170">
        <v>0</v>
      </c>
      <c r="D170">
        <v>0</v>
      </c>
      <c r="E170">
        <v>0</v>
      </c>
      <c r="F170">
        <v>0</v>
      </c>
      <c r="G170">
        <v>2000</v>
      </c>
      <c r="H170">
        <v>500</v>
      </c>
      <c r="I170">
        <f>G170+H170</f>
        <v>2500</v>
      </c>
      <c r="J170">
        <v>250</v>
      </c>
      <c r="K170">
        <v>0</v>
      </c>
      <c r="L170" s="5">
        <v>4</v>
      </c>
    </row>
    <row r="171" spans="1:12" x14ac:dyDescent="0.25">
      <c r="A171" s="3">
        <v>32294069</v>
      </c>
      <c r="B171">
        <v>2</v>
      </c>
      <c r="C171">
        <v>0</v>
      </c>
      <c r="D171">
        <v>0</v>
      </c>
      <c r="E171">
        <v>0</v>
      </c>
      <c r="F171">
        <v>0</v>
      </c>
      <c r="G171">
        <v>1200</v>
      </c>
      <c r="H171">
        <v>500</v>
      </c>
      <c r="I171">
        <f t="shared" ref="I171:I176" si="25">G171+H171</f>
        <v>1700</v>
      </c>
      <c r="J171">
        <v>300</v>
      </c>
      <c r="K171">
        <v>0</v>
      </c>
      <c r="L171" s="5">
        <v>4</v>
      </c>
    </row>
    <row r="172" spans="1:12" x14ac:dyDescent="0.25">
      <c r="A172" s="3">
        <v>18508739</v>
      </c>
      <c r="B172">
        <v>2</v>
      </c>
      <c r="C172">
        <v>0</v>
      </c>
      <c r="D172">
        <v>0</v>
      </c>
      <c r="E172">
        <v>0</v>
      </c>
      <c r="F172">
        <v>0</v>
      </c>
      <c r="G172">
        <v>1100</v>
      </c>
      <c r="H172">
        <v>500</v>
      </c>
      <c r="I172">
        <f t="shared" si="25"/>
        <v>1600</v>
      </c>
      <c r="J172">
        <v>250</v>
      </c>
      <c r="K172">
        <v>0</v>
      </c>
      <c r="L172" s="5">
        <v>6</v>
      </c>
    </row>
    <row r="173" spans="1:12" x14ac:dyDescent="0.25">
      <c r="A173" s="3">
        <v>33305110</v>
      </c>
      <c r="B173">
        <v>2</v>
      </c>
      <c r="C173">
        <v>0</v>
      </c>
      <c r="D173">
        <v>0</v>
      </c>
      <c r="E173">
        <v>0</v>
      </c>
      <c r="F173">
        <v>0</v>
      </c>
      <c r="G173">
        <v>2700</v>
      </c>
      <c r="H173">
        <v>1500</v>
      </c>
      <c r="I173">
        <f t="shared" si="25"/>
        <v>4200</v>
      </c>
      <c r="J173">
        <v>650</v>
      </c>
      <c r="K173">
        <v>0.3</v>
      </c>
      <c r="L173" s="5">
        <v>6</v>
      </c>
    </row>
    <row r="174" spans="1:12" x14ac:dyDescent="0.25">
      <c r="A174" s="3">
        <v>33341094</v>
      </c>
      <c r="B174">
        <v>2</v>
      </c>
      <c r="C174">
        <v>0</v>
      </c>
      <c r="D174">
        <v>0</v>
      </c>
      <c r="E174">
        <v>0</v>
      </c>
      <c r="F174">
        <v>0</v>
      </c>
      <c r="G174">
        <v>1200</v>
      </c>
      <c r="H174">
        <v>500</v>
      </c>
      <c r="I174">
        <f t="shared" si="25"/>
        <v>1700</v>
      </c>
      <c r="J174">
        <v>200</v>
      </c>
      <c r="K174">
        <v>0</v>
      </c>
      <c r="L174" s="5">
        <v>6</v>
      </c>
    </row>
    <row r="175" spans="1:12" x14ac:dyDescent="0.25">
      <c r="A175" s="3">
        <v>19675138</v>
      </c>
      <c r="B175">
        <v>2</v>
      </c>
      <c r="C175">
        <v>0</v>
      </c>
      <c r="D175">
        <v>0</v>
      </c>
      <c r="E175">
        <v>0</v>
      </c>
      <c r="F175">
        <v>0</v>
      </c>
      <c r="G175">
        <v>1200</v>
      </c>
      <c r="H175">
        <v>1000</v>
      </c>
      <c r="I175">
        <f t="shared" si="25"/>
        <v>2200</v>
      </c>
      <c r="J175">
        <v>400</v>
      </c>
      <c r="K175">
        <v>0</v>
      </c>
      <c r="L175" s="5">
        <v>5</v>
      </c>
    </row>
    <row r="176" spans="1:12" x14ac:dyDescent="0.25">
      <c r="A176" s="3">
        <v>33229652</v>
      </c>
      <c r="B176">
        <v>2</v>
      </c>
      <c r="C176">
        <v>0</v>
      </c>
      <c r="D176">
        <v>0</v>
      </c>
      <c r="E176">
        <v>0</v>
      </c>
      <c r="F176">
        <v>0</v>
      </c>
      <c r="G176">
        <v>2000</v>
      </c>
      <c r="H176">
        <v>1000</v>
      </c>
      <c r="I176">
        <f t="shared" si="25"/>
        <v>3000</v>
      </c>
      <c r="J176">
        <v>450</v>
      </c>
      <c r="K176">
        <v>0</v>
      </c>
      <c r="L176" s="5">
        <v>5</v>
      </c>
    </row>
    <row r="177" spans="1:12" x14ac:dyDescent="0.25">
      <c r="A177" s="3">
        <v>7271283</v>
      </c>
      <c r="B177">
        <v>1</v>
      </c>
      <c r="C177">
        <v>0</v>
      </c>
      <c r="D177">
        <v>0</v>
      </c>
      <c r="E177">
        <v>0</v>
      </c>
      <c r="F177">
        <v>0</v>
      </c>
      <c r="G177">
        <v>1600</v>
      </c>
      <c r="H177">
        <v>1000</v>
      </c>
      <c r="I177">
        <f>G177+H177</f>
        <v>2600</v>
      </c>
      <c r="J177">
        <v>200</v>
      </c>
      <c r="K177">
        <v>0</v>
      </c>
      <c r="L177" s="5">
        <v>6</v>
      </c>
    </row>
    <row r="178" spans="1:12" x14ac:dyDescent="0.25">
      <c r="A178" s="3">
        <v>33384849</v>
      </c>
      <c r="B178">
        <v>2</v>
      </c>
      <c r="C178">
        <v>0</v>
      </c>
      <c r="D178">
        <v>0</v>
      </c>
      <c r="E178">
        <v>0</v>
      </c>
      <c r="F178">
        <v>0</v>
      </c>
      <c r="G178">
        <v>1900</v>
      </c>
      <c r="H178">
        <v>1000</v>
      </c>
      <c r="I178">
        <f t="shared" ref="I178:I186" si="26">G178+H178</f>
        <v>2900</v>
      </c>
      <c r="J178">
        <v>350</v>
      </c>
      <c r="K178">
        <v>0.3</v>
      </c>
      <c r="L178" s="5">
        <v>7</v>
      </c>
    </row>
    <row r="179" spans="1:12" x14ac:dyDescent="0.25">
      <c r="A179" s="3">
        <v>16753500</v>
      </c>
      <c r="B179">
        <v>2</v>
      </c>
      <c r="C179">
        <v>0</v>
      </c>
      <c r="D179">
        <v>0</v>
      </c>
      <c r="E179">
        <v>0</v>
      </c>
      <c r="F179">
        <v>0</v>
      </c>
      <c r="G179">
        <v>1700</v>
      </c>
      <c r="H179">
        <v>500</v>
      </c>
      <c r="I179">
        <f t="shared" si="26"/>
        <v>2200</v>
      </c>
      <c r="J179">
        <v>200</v>
      </c>
      <c r="K179">
        <v>0</v>
      </c>
      <c r="L179" s="5">
        <v>4</v>
      </c>
    </row>
    <row r="180" spans="1:12" x14ac:dyDescent="0.25">
      <c r="A180" s="3">
        <v>33374493</v>
      </c>
      <c r="B180">
        <v>2</v>
      </c>
      <c r="C180">
        <v>0</v>
      </c>
      <c r="D180">
        <v>0</v>
      </c>
      <c r="E180">
        <v>0</v>
      </c>
      <c r="F180">
        <v>0</v>
      </c>
      <c r="G180">
        <v>1050</v>
      </c>
      <c r="H180">
        <v>1000</v>
      </c>
      <c r="I180">
        <f t="shared" si="26"/>
        <v>2050</v>
      </c>
      <c r="J180">
        <v>400</v>
      </c>
      <c r="K180">
        <v>0</v>
      </c>
      <c r="L180" s="5">
        <v>5</v>
      </c>
    </row>
    <row r="181" spans="1:12" x14ac:dyDescent="0.25">
      <c r="A181" s="3">
        <v>8781188</v>
      </c>
      <c r="B181">
        <v>2</v>
      </c>
      <c r="C181">
        <v>0</v>
      </c>
      <c r="D181">
        <v>0</v>
      </c>
      <c r="E181">
        <v>0</v>
      </c>
      <c r="F181">
        <v>0</v>
      </c>
      <c r="G181">
        <v>1900</v>
      </c>
      <c r="H181">
        <v>1500</v>
      </c>
      <c r="I181">
        <f t="shared" si="26"/>
        <v>3400</v>
      </c>
      <c r="J181">
        <v>300</v>
      </c>
      <c r="K181">
        <v>0</v>
      </c>
      <c r="L181" s="5">
        <v>6</v>
      </c>
    </row>
    <row r="182" spans="1:12" x14ac:dyDescent="0.25">
      <c r="A182" s="3">
        <v>33522367</v>
      </c>
      <c r="B182">
        <v>2</v>
      </c>
      <c r="C182">
        <v>0</v>
      </c>
      <c r="D182">
        <v>0</v>
      </c>
      <c r="E182">
        <v>0</v>
      </c>
      <c r="F182">
        <v>0</v>
      </c>
      <c r="G182">
        <v>1800</v>
      </c>
      <c r="H182">
        <v>1000</v>
      </c>
      <c r="I182">
        <f t="shared" si="26"/>
        <v>2800</v>
      </c>
      <c r="J182">
        <v>400</v>
      </c>
      <c r="K182">
        <v>0</v>
      </c>
      <c r="L182" s="5">
        <v>20</v>
      </c>
    </row>
    <row r="183" spans="1:12" x14ac:dyDescent="0.25">
      <c r="A183" s="3">
        <v>18077617</v>
      </c>
      <c r="B183">
        <v>2</v>
      </c>
      <c r="C183">
        <v>0</v>
      </c>
      <c r="D183">
        <v>0</v>
      </c>
      <c r="E183">
        <v>0</v>
      </c>
      <c r="F183">
        <v>0</v>
      </c>
      <c r="G183">
        <v>1200</v>
      </c>
      <c r="H183">
        <v>500</v>
      </c>
      <c r="I183">
        <f t="shared" si="26"/>
        <v>1700</v>
      </c>
      <c r="J183">
        <v>500</v>
      </c>
      <c r="K183">
        <v>0</v>
      </c>
      <c r="L183" s="5">
        <v>6</v>
      </c>
    </row>
    <row r="184" spans="1:12" x14ac:dyDescent="0.25">
      <c r="A184" s="3">
        <v>3460775</v>
      </c>
      <c r="B184">
        <v>2</v>
      </c>
      <c r="C184">
        <v>0</v>
      </c>
      <c r="D184">
        <v>0</v>
      </c>
      <c r="E184">
        <v>0</v>
      </c>
      <c r="F184">
        <v>0</v>
      </c>
      <c r="G184">
        <v>1500</v>
      </c>
      <c r="H184">
        <v>0</v>
      </c>
      <c r="I184">
        <f t="shared" si="26"/>
        <v>1500</v>
      </c>
      <c r="J184">
        <v>150</v>
      </c>
      <c r="K184">
        <v>0</v>
      </c>
      <c r="L184" s="5">
        <v>6</v>
      </c>
    </row>
    <row r="185" spans="1:12" x14ac:dyDescent="0.25">
      <c r="A185" s="3">
        <v>19953261</v>
      </c>
      <c r="B185">
        <v>2</v>
      </c>
      <c r="C185">
        <v>0</v>
      </c>
      <c r="D185">
        <v>0</v>
      </c>
      <c r="E185">
        <v>0</v>
      </c>
      <c r="F185">
        <v>0</v>
      </c>
      <c r="G185">
        <v>180</v>
      </c>
      <c r="H185">
        <v>500</v>
      </c>
      <c r="I185">
        <f t="shared" si="26"/>
        <v>680</v>
      </c>
      <c r="J185">
        <v>250</v>
      </c>
      <c r="K185">
        <v>0</v>
      </c>
      <c r="L185" s="5">
        <v>5</v>
      </c>
    </row>
    <row r="186" spans="1:12" x14ac:dyDescent="0.25">
      <c r="A186" s="3">
        <v>14063897</v>
      </c>
      <c r="B186">
        <v>2</v>
      </c>
      <c r="C186">
        <v>0</v>
      </c>
      <c r="D186">
        <v>0</v>
      </c>
      <c r="E186">
        <v>0</v>
      </c>
      <c r="F186">
        <v>0</v>
      </c>
      <c r="G186">
        <v>3600</v>
      </c>
      <c r="H186">
        <v>1500</v>
      </c>
      <c r="I186">
        <f t="shared" si="26"/>
        <v>5100</v>
      </c>
      <c r="J186">
        <v>350</v>
      </c>
      <c r="K186">
        <v>0</v>
      </c>
      <c r="L186" s="5">
        <v>6</v>
      </c>
    </row>
    <row r="187" spans="1:12" x14ac:dyDescent="0.25">
      <c r="A187" s="3">
        <v>33582648</v>
      </c>
      <c r="B187">
        <v>1</v>
      </c>
      <c r="C187">
        <v>0</v>
      </c>
      <c r="D187">
        <v>0</v>
      </c>
      <c r="E187">
        <v>0</v>
      </c>
      <c r="F187">
        <v>0</v>
      </c>
      <c r="G187">
        <v>2450</v>
      </c>
      <c r="H187">
        <v>1000</v>
      </c>
      <c r="I187">
        <f>G187+H187</f>
        <v>3450</v>
      </c>
      <c r="J187">
        <v>800</v>
      </c>
      <c r="K187">
        <v>0</v>
      </c>
      <c r="L187" s="5">
        <v>4</v>
      </c>
    </row>
    <row r="188" spans="1:12" x14ac:dyDescent="0.25">
      <c r="A188" s="3">
        <v>33538562</v>
      </c>
      <c r="B188">
        <v>2</v>
      </c>
      <c r="C188">
        <v>0</v>
      </c>
      <c r="D188">
        <v>0</v>
      </c>
      <c r="E188">
        <v>0</v>
      </c>
      <c r="F188">
        <v>0</v>
      </c>
      <c r="G188">
        <v>1500</v>
      </c>
      <c r="H188">
        <v>500</v>
      </c>
      <c r="I188">
        <f t="shared" ref="I188:I191" si="27">G188+H188</f>
        <v>2000</v>
      </c>
      <c r="J188">
        <v>100</v>
      </c>
      <c r="K188">
        <v>0</v>
      </c>
      <c r="L188" s="5">
        <v>6</v>
      </c>
    </row>
    <row r="189" spans="1:12" x14ac:dyDescent="0.25">
      <c r="A189" s="3">
        <v>48099</v>
      </c>
      <c r="B189">
        <v>2</v>
      </c>
      <c r="C189">
        <v>0</v>
      </c>
      <c r="D189">
        <v>0</v>
      </c>
      <c r="E189">
        <v>0</v>
      </c>
      <c r="F189">
        <v>0</v>
      </c>
      <c r="G189">
        <v>1850</v>
      </c>
      <c r="H189">
        <v>500</v>
      </c>
      <c r="I189">
        <f t="shared" si="27"/>
        <v>2350</v>
      </c>
      <c r="K189">
        <v>0</v>
      </c>
      <c r="L189" s="5">
        <v>5</v>
      </c>
    </row>
    <row r="190" spans="1:12" x14ac:dyDescent="0.25">
      <c r="A190" s="3">
        <v>4148639</v>
      </c>
      <c r="B190">
        <v>2</v>
      </c>
      <c r="C190">
        <v>0</v>
      </c>
      <c r="D190">
        <v>0</v>
      </c>
      <c r="E190">
        <v>0</v>
      </c>
      <c r="F190">
        <v>0</v>
      </c>
      <c r="G190">
        <v>1400</v>
      </c>
      <c r="H190">
        <v>1000</v>
      </c>
      <c r="I190">
        <f t="shared" si="27"/>
        <v>2400</v>
      </c>
      <c r="J190">
        <v>150</v>
      </c>
      <c r="K190">
        <v>0</v>
      </c>
      <c r="L190" s="5">
        <v>5</v>
      </c>
    </row>
    <row r="191" spans="1:12" x14ac:dyDescent="0.25">
      <c r="A191" s="3">
        <v>13218127</v>
      </c>
      <c r="B191">
        <v>2</v>
      </c>
      <c r="C191">
        <v>0</v>
      </c>
      <c r="D191">
        <v>0</v>
      </c>
      <c r="E191">
        <v>0</v>
      </c>
      <c r="F191">
        <v>0</v>
      </c>
      <c r="G191">
        <v>1400</v>
      </c>
      <c r="H191">
        <v>1000</v>
      </c>
      <c r="I191">
        <f t="shared" si="27"/>
        <v>2400</v>
      </c>
      <c r="J191">
        <v>300</v>
      </c>
      <c r="K191">
        <v>0</v>
      </c>
      <c r="L191" s="5">
        <v>6</v>
      </c>
    </row>
    <row r="192" spans="1:12" x14ac:dyDescent="0.25">
      <c r="A192" s="3">
        <v>33721366</v>
      </c>
      <c r="B192">
        <v>1</v>
      </c>
      <c r="C192">
        <v>0</v>
      </c>
      <c r="D192">
        <v>0</v>
      </c>
      <c r="E192">
        <v>0</v>
      </c>
      <c r="F192">
        <v>0</v>
      </c>
      <c r="G192">
        <v>2100</v>
      </c>
      <c r="H192">
        <v>500</v>
      </c>
      <c r="I192">
        <f>G192+H192</f>
        <v>2600</v>
      </c>
      <c r="J192">
        <v>700</v>
      </c>
      <c r="K192">
        <v>0.1</v>
      </c>
      <c r="L192" s="5">
        <v>5</v>
      </c>
    </row>
    <row r="193" spans="1:12" x14ac:dyDescent="0.25">
      <c r="A193" s="3">
        <v>33712328</v>
      </c>
      <c r="B193">
        <v>2</v>
      </c>
      <c r="C193">
        <v>0</v>
      </c>
      <c r="D193">
        <v>0</v>
      </c>
      <c r="E193">
        <v>0</v>
      </c>
      <c r="F193">
        <v>0</v>
      </c>
      <c r="G193">
        <v>2100</v>
      </c>
      <c r="H193">
        <v>500</v>
      </c>
      <c r="I193">
        <f t="shared" ref="I193:I200" si="28">G193+H193</f>
        <v>2600</v>
      </c>
      <c r="K193">
        <v>0</v>
      </c>
      <c r="L193" s="5">
        <v>6</v>
      </c>
    </row>
    <row r="194" spans="1:12" x14ac:dyDescent="0.25">
      <c r="A194" s="3">
        <v>33743170</v>
      </c>
      <c r="B194">
        <v>2</v>
      </c>
      <c r="C194">
        <v>0</v>
      </c>
      <c r="D194">
        <v>0</v>
      </c>
      <c r="E194">
        <v>0</v>
      </c>
      <c r="F194">
        <v>0</v>
      </c>
      <c r="G194">
        <v>2000</v>
      </c>
      <c r="H194">
        <v>1500</v>
      </c>
      <c r="I194">
        <f t="shared" si="28"/>
        <v>3500</v>
      </c>
      <c r="J194">
        <v>950</v>
      </c>
      <c r="K194">
        <v>0.1</v>
      </c>
      <c r="L194" s="5">
        <v>9</v>
      </c>
    </row>
    <row r="195" spans="1:12" x14ac:dyDescent="0.25">
      <c r="A195" s="3">
        <v>33759524</v>
      </c>
      <c r="B195">
        <v>2</v>
      </c>
      <c r="C195">
        <v>0</v>
      </c>
      <c r="D195">
        <v>0</v>
      </c>
      <c r="E195">
        <v>0</v>
      </c>
      <c r="F195">
        <v>0</v>
      </c>
      <c r="G195">
        <v>1600</v>
      </c>
      <c r="H195">
        <v>500</v>
      </c>
      <c r="I195">
        <f t="shared" si="28"/>
        <v>2100</v>
      </c>
      <c r="J195">
        <v>100</v>
      </c>
      <c r="K195">
        <v>0</v>
      </c>
      <c r="L195" s="5">
        <v>5</v>
      </c>
    </row>
    <row r="196" spans="1:12" x14ac:dyDescent="0.25">
      <c r="A196" s="3">
        <v>33787683</v>
      </c>
      <c r="B196">
        <v>2</v>
      </c>
      <c r="C196">
        <v>0</v>
      </c>
      <c r="D196">
        <v>6</v>
      </c>
      <c r="E196">
        <v>400</v>
      </c>
      <c r="F196">
        <v>0</v>
      </c>
      <c r="G196">
        <v>3300</v>
      </c>
      <c r="H196">
        <v>2000</v>
      </c>
      <c r="I196">
        <f t="shared" si="28"/>
        <v>5300</v>
      </c>
      <c r="J196">
        <v>840</v>
      </c>
      <c r="K196">
        <v>0</v>
      </c>
      <c r="L196" s="5">
        <v>7</v>
      </c>
    </row>
    <row r="197" spans="1:12" x14ac:dyDescent="0.25">
      <c r="A197" s="3">
        <v>20987110</v>
      </c>
      <c r="B197">
        <v>2</v>
      </c>
      <c r="C197">
        <v>0</v>
      </c>
      <c r="D197">
        <v>0</v>
      </c>
      <c r="E197">
        <v>0</v>
      </c>
      <c r="F197">
        <v>0</v>
      </c>
      <c r="G197">
        <v>1900</v>
      </c>
      <c r="H197">
        <v>1500</v>
      </c>
      <c r="I197">
        <f t="shared" si="28"/>
        <v>3400</v>
      </c>
      <c r="J197">
        <v>1700</v>
      </c>
      <c r="K197">
        <v>0</v>
      </c>
      <c r="L197" s="5">
        <v>5</v>
      </c>
    </row>
    <row r="198" spans="1:12" x14ac:dyDescent="0.25">
      <c r="A198" s="3">
        <v>33152137</v>
      </c>
      <c r="B198">
        <v>2</v>
      </c>
      <c r="C198">
        <v>0</v>
      </c>
      <c r="D198">
        <v>0</v>
      </c>
      <c r="E198">
        <v>0</v>
      </c>
      <c r="F198">
        <v>0</v>
      </c>
      <c r="G198">
        <v>2500</v>
      </c>
      <c r="H198">
        <v>500</v>
      </c>
      <c r="I198">
        <f t="shared" si="28"/>
        <v>3000</v>
      </c>
      <c r="J198">
        <v>150</v>
      </c>
      <c r="K198">
        <v>0</v>
      </c>
      <c r="L198" s="5">
        <v>7</v>
      </c>
    </row>
    <row r="199" spans="1:12" x14ac:dyDescent="0.25">
      <c r="A199" s="3">
        <v>33836697</v>
      </c>
      <c r="B199">
        <v>2</v>
      </c>
      <c r="C199">
        <v>0</v>
      </c>
      <c r="D199">
        <v>0</v>
      </c>
      <c r="E199">
        <v>0</v>
      </c>
      <c r="F199">
        <v>0</v>
      </c>
      <c r="G199">
        <v>4100</v>
      </c>
      <c r="H199">
        <v>1500</v>
      </c>
      <c r="I199">
        <f t="shared" si="28"/>
        <v>5600</v>
      </c>
      <c r="J199">
        <v>350</v>
      </c>
      <c r="K199">
        <v>0</v>
      </c>
      <c r="L199" s="5">
        <v>4</v>
      </c>
    </row>
    <row r="200" spans="1:12" x14ac:dyDescent="0.25">
      <c r="A200" s="3">
        <v>33891061</v>
      </c>
      <c r="B200">
        <v>2</v>
      </c>
      <c r="C200">
        <v>0</v>
      </c>
      <c r="D200">
        <v>0</v>
      </c>
      <c r="E200">
        <v>0</v>
      </c>
      <c r="F200">
        <v>0</v>
      </c>
      <c r="G200">
        <v>2000</v>
      </c>
      <c r="H200">
        <v>500</v>
      </c>
      <c r="I200">
        <f t="shared" si="28"/>
        <v>2500</v>
      </c>
      <c r="J200">
        <v>500</v>
      </c>
      <c r="K200">
        <v>0</v>
      </c>
      <c r="L200" s="5">
        <v>7</v>
      </c>
    </row>
    <row r="201" spans="1:12" x14ac:dyDescent="0.25">
      <c r="A201" s="3">
        <v>21127910</v>
      </c>
      <c r="B201">
        <v>1</v>
      </c>
      <c r="C201">
        <v>0</v>
      </c>
      <c r="D201">
        <v>0</v>
      </c>
      <c r="E201">
        <v>0</v>
      </c>
      <c r="F201">
        <v>0</v>
      </c>
      <c r="G201">
        <v>1800</v>
      </c>
      <c r="H201">
        <v>500</v>
      </c>
      <c r="I201">
        <f>G201+H201</f>
        <v>2300</v>
      </c>
      <c r="J201">
        <v>300</v>
      </c>
      <c r="K201">
        <v>0</v>
      </c>
      <c r="L201" s="5">
        <v>5</v>
      </c>
    </row>
    <row r="202" spans="1:12" x14ac:dyDescent="0.25">
      <c r="A202" s="3">
        <v>34019471</v>
      </c>
      <c r="B202">
        <v>2</v>
      </c>
      <c r="C202">
        <v>0</v>
      </c>
      <c r="D202">
        <v>0</v>
      </c>
      <c r="E202">
        <v>0</v>
      </c>
      <c r="F202">
        <v>0</v>
      </c>
      <c r="G202">
        <v>1800</v>
      </c>
      <c r="H202">
        <v>1000</v>
      </c>
      <c r="I202">
        <f t="shared" ref="I202:I203" si="29">G202+H202</f>
        <v>2800</v>
      </c>
      <c r="J202">
        <v>650</v>
      </c>
      <c r="K202">
        <v>0</v>
      </c>
      <c r="L202" s="5">
        <v>7</v>
      </c>
    </row>
    <row r="203" spans="1:12" x14ac:dyDescent="0.25">
      <c r="A203" s="3">
        <v>33956464</v>
      </c>
      <c r="B203">
        <v>2</v>
      </c>
      <c r="C203">
        <v>0</v>
      </c>
      <c r="D203">
        <v>0</v>
      </c>
      <c r="E203">
        <v>0</v>
      </c>
      <c r="F203">
        <v>0</v>
      </c>
      <c r="G203">
        <v>4500</v>
      </c>
      <c r="H203">
        <v>1000</v>
      </c>
      <c r="I203">
        <f t="shared" si="29"/>
        <v>5500</v>
      </c>
      <c r="J203">
        <v>1150</v>
      </c>
      <c r="K203">
        <v>0</v>
      </c>
      <c r="L203" s="5">
        <v>6</v>
      </c>
    </row>
    <row r="204" spans="1:12" x14ac:dyDescent="0.25">
      <c r="A204" s="3">
        <v>16782638</v>
      </c>
      <c r="B204">
        <v>1</v>
      </c>
      <c r="C204">
        <v>0</v>
      </c>
      <c r="D204">
        <v>0</v>
      </c>
      <c r="E204">
        <v>0</v>
      </c>
      <c r="F204">
        <v>0</v>
      </c>
      <c r="G204">
        <v>2700</v>
      </c>
      <c r="H204">
        <v>1500</v>
      </c>
      <c r="I204">
        <f>G204+H204</f>
        <v>4200</v>
      </c>
      <c r="J204">
        <v>800</v>
      </c>
      <c r="K204">
        <v>0</v>
      </c>
      <c r="L204" s="5">
        <v>6</v>
      </c>
    </row>
    <row r="205" spans="1:12" x14ac:dyDescent="0.25">
      <c r="A205" s="3">
        <v>17167473</v>
      </c>
      <c r="B205">
        <v>2</v>
      </c>
      <c r="C205">
        <v>0</v>
      </c>
      <c r="D205">
        <v>0</v>
      </c>
      <c r="E205">
        <v>0</v>
      </c>
      <c r="F205">
        <v>0</v>
      </c>
      <c r="G205">
        <v>2800</v>
      </c>
      <c r="H205">
        <v>500</v>
      </c>
      <c r="I205">
        <f>G205+H205</f>
        <v>3300</v>
      </c>
      <c r="J205">
        <v>650</v>
      </c>
      <c r="K205">
        <v>0.2</v>
      </c>
      <c r="L205" s="5">
        <v>8</v>
      </c>
    </row>
    <row r="206" spans="1:12" x14ac:dyDescent="0.25">
      <c r="A206" s="3">
        <v>481770</v>
      </c>
      <c r="B206">
        <v>1</v>
      </c>
      <c r="C206">
        <v>0</v>
      </c>
      <c r="D206">
        <v>0</v>
      </c>
      <c r="E206">
        <v>0</v>
      </c>
      <c r="F206">
        <v>0</v>
      </c>
      <c r="G206">
        <v>2300</v>
      </c>
      <c r="H206">
        <v>1500</v>
      </c>
      <c r="I206">
        <f t="shared" ref="I206:I214" si="30">G206+H206</f>
        <v>3800</v>
      </c>
      <c r="J206">
        <v>700</v>
      </c>
      <c r="K206">
        <v>0</v>
      </c>
      <c r="L206" s="5">
        <v>11</v>
      </c>
    </row>
    <row r="207" spans="1:12" x14ac:dyDescent="0.25">
      <c r="A207" s="3">
        <v>17554294</v>
      </c>
      <c r="B207">
        <v>1</v>
      </c>
      <c r="C207">
        <v>0</v>
      </c>
      <c r="D207">
        <v>0</v>
      </c>
      <c r="E207">
        <v>0</v>
      </c>
      <c r="F207">
        <v>0</v>
      </c>
      <c r="G207">
        <v>1800</v>
      </c>
      <c r="H207">
        <v>1500</v>
      </c>
      <c r="I207">
        <f t="shared" si="30"/>
        <v>3300</v>
      </c>
      <c r="J207">
        <v>200</v>
      </c>
      <c r="K207">
        <v>0</v>
      </c>
      <c r="L207" s="5">
        <v>4</v>
      </c>
    </row>
    <row r="208" spans="1:12" x14ac:dyDescent="0.25">
      <c r="A208" s="3">
        <v>34214759</v>
      </c>
      <c r="B208">
        <v>2</v>
      </c>
      <c r="C208">
        <v>0</v>
      </c>
      <c r="D208">
        <v>3.5</v>
      </c>
      <c r="E208">
        <v>350</v>
      </c>
      <c r="F208">
        <v>0</v>
      </c>
      <c r="G208">
        <v>3300</v>
      </c>
      <c r="H208">
        <v>1500</v>
      </c>
      <c r="I208">
        <f t="shared" si="30"/>
        <v>4800</v>
      </c>
      <c r="J208">
        <v>1000</v>
      </c>
      <c r="K208">
        <v>0.1</v>
      </c>
      <c r="L208" s="5">
        <v>9</v>
      </c>
    </row>
    <row r="209" spans="1:12" x14ac:dyDescent="0.25">
      <c r="A209" s="3">
        <v>34202195</v>
      </c>
      <c r="B209">
        <v>2</v>
      </c>
      <c r="C209">
        <v>0</v>
      </c>
      <c r="D209">
        <v>0</v>
      </c>
      <c r="E209">
        <v>0</v>
      </c>
      <c r="F209">
        <v>0</v>
      </c>
      <c r="G209">
        <v>4100</v>
      </c>
      <c r="H209">
        <v>1500</v>
      </c>
      <c r="I209">
        <f t="shared" si="30"/>
        <v>5600</v>
      </c>
      <c r="J209">
        <v>400</v>
      </c>
      <c r="K209">
        <v>0.8</v>
      </c>
      <c r="L209" s="5">
        <v>7</v>
      </c>
    </row>
    <row r="210" spans="1:12" x14ac:dyDescent="0.25">
      <c r="A210" s="3">
        <v>17551729</v>
      </c>
      <c r="B210">
        <v>2</v>
      </c>
      <c r="C210">
        <v>0</v>
      </c>
      <c r="D210">
        <v>0</v>
      </c>
      <c r="E210">
        <v>0</v>
      </c>
      <c r="F210">
        <v>0</v>
      </c>
      <c r="G210">
        <v>2600</v>
      </c>
      <c r="H210">
        <v>500</v>
      </c>
      <c r="I210">
        <f t="shared" si="30"/>
        <v>3100</v>
      </c>
      <c r="J210">
        <v>450</v>
      </c>
      <c r="K210">
        <v>0.1</v>
      </c>
      <c r="L210" s="5">
        <v>5</v>
      </c>
    </row>
    <row r="211" spans="1:12" x14ac:dyDescent="0.25">
      <c r="A211" s="3">
        <v>34303404</v>
      </c>
      <c r="B211">
        <v>2</v>
      </c>
      <c r="C211">
        <v>0</v>
      </c>
      <c r="D211">
        <v>0</v>
      </c>
      <c r="E211">
        <v>0</v>
      </c>
      <c r="F211">
        <v>0</v>
      </c>
      <c r="G211">
        <v>1500</v>
      </c>
      <c r="H211">
        <v>1000</v>
      </c>
      <c r="I211">
        <f t="shared" si="30"/>
        <v>2500</v>
      </c>
      <c r="J211">
        <v>500</v>
      </c>
      <c r="K211">
        <v>0</v>
      </c>
      <c r="L211" s="5">
        <v>6</v>
      </c>
    </row>
    <row r="212" spans="1:12" x14ac:dyDescent="0.25">
      <c r="A212" s="3">
        <v>14018899</v>
      </c>
      <c r="B212">
        <v>2</v>
      </c>
      <c r="C212">
        <v>0</v>
      </c>
      <c r="D212">
        <v>0</v>
      </c>
      <c r="E212">
        <v>0</v>
      </c>
      <c r="F212">
        <v>0</v>
      </c>
      <c r="G212">
        <v>1900</v>
      </c>
      <c r="H212">
        <v>500</v>
      </c>
      <c r="I212">
        <f t="shared" si="30"/>
        <v>2400</v>
      </c>
      <c r="J212">
        <v>400</v>
      </c>
      <c r="K212">
        <v>1.2</v>
      </c>
      <c r="L212" s="5">
        <v>14</v>
      </c>
    </row>
    <row r="213" spans="1:12" x14ac:dyDescent="0.25">
      <c r="A213" s="3">
        <v>33807973</v>
      </c>
      <c r="B213">
        <v>1</v>
      </c>
      <c r="C213">
        <v>0</v>
      </c>
      <c r="D213">
        <v>0</v>
      </c>
      <c r="E213">
        <v>0</v>
      </c>
      <c r="F213">
        <v>0</v>
      </c>
      <c r="G213">
        <v>900</v>
      </c>
      <c r="H213">
        <v>0</v>
      </c>
      <c r="I213">
        <f t="shared" si="30"/>
        <v>900</v>
      </c>
      <c r="J213">
        <v>200</v>
      </c>
      <c r="K213">
        <v>0</v>
      </c>
      <c r="L213" s="5">
        <v>11</v>
      </c>
    </row>
    <row r="214" spans="1:12" x14ac:dyDescent="0.25">
      <c r="A214" s="3">
        <v>999886</v>
      </c>
      <c r="B214">
        <v>1</v>
      </c>
      <c r="C214">
        <v>0</v>
      </c>
      <c r="D214">
        <v>0</v>
      </c>
      <c r="E214">
        <v>0</v>
      </c>
      <c r="F214">
        <v>0</v>
      </c>
      <c r="G214">
        <v>3100</v>
      </c>
      <c r="H214">
        <v>1500</v>
      </c>
      <c r="I214">
        <f t="shared" si="30"/>
        <v>4600</v>
      </c>
      <c r="J214">
        <v>700</v>
      </c>
      <c r="K214">
        <v>0</v>
      </c>
      <c r="L214" s="5">
        <v>6</v>
      </c>
    </row>
    <row r="215" spans="1:12" x14ac:dyDescent="0.25">
      <c r="A215" s="3">
        <v>34432247</v>
      </c>
      <c r="B215">
        <v>2</v>
      </c>
      <c r="C215">
        <v>0</v>
      </c>
      <c r="D215">
        <v>0</v>
      </c>
      <c r="E215">
        <v>0</v>
      </c>
      <c r="F215">
        <v>0</v>
      </c>
      <c r="G215">
        <v>1800</v>
      </c>
      <c r="H215">
        <v>500</v>
      </c>
      <c r="I215">
        <f>G215+H215</f>
        <v>2300</v>
      </c>
      <c r="J215">
        <v>35</v>
      </c>
      <c r="K215">
        <v>0</v>
      </c>
      <c r="L215" s="5">
        <v>5</v>
      </c>
    </row>
    <row r="216" spans="1:12" x14ac:dyDescent="0.25">
      <c r="A216" s="3">
        <v>34419767</v>
      </c>
      <c r="B216">
        <v>1</v>
      </c>
      <c r="C216">
        <v>0</v>
      </c>
      <c r="D216">
        <v>0</v>
      </c>
      <c r="E216">
        <v>0</v>
      </c>
      <c r="F216">
        <v>0</v>
      </c>
      <c r="G216">
        <v>1300</v>
      </c>
      <c r="H216">
        <v>500</v>
      </c>
      <c r="I216">
        <f>G216+H216</f>
        <v>1800</v>
      </c>
      <c r="J216">
        <v>200</v>
      </c>
      <c r="K216">
        <v>1.2</v>
      </c>
      <c r="L216" s="5">
        <v>5</v>
      </c>
    </row>
    <row r="217" spans="1:12" x14ac:dyDescent="0.25">
      <c r="A217" s="3">
        <v>18665716</v>
      </c>
      <c r="B217">
        <v>2</v>
      </c>
      <c r="C217">
        <v>0</v>
      </c>
      <c r="D217">
        <v>0</v>
      </c>
      <c r="E217">
        <v>0</v>
      </c>
      <c r="F217">
        <v>0</v>
      </c>
      <c r="G217">
        <v>3200</v>
      </c>
      <c r="H217">
        <v>1500</v>
      </c>
      <c r="I217">
        <f>G217+H217</f>
        <v>4700</v>
      </c>
      <c r="J217">
        <v>600</v>
      </c>
      <c r="K217">
        <v>0</v>
      </c>
      <c r="L217" s="5">
        <v>5</v>
      </c>
    </row>
    <row r="218" spans="1:12" x14ac:dyDescent="0.25">
      <c r="A218" s="3">
        <v>19288044</v>
      </c>
      <c r="B218">
        <v>1</v>
      </c>
      <c r="C218">
        <v>0</v>
      </c>
      <c r="D218">
        <v>0</v>
      </c>
      <c r="E218">
        <v>0</v>
      </c>
      <c r="F218">
        <v>0</v>
      </c>
      <c r="G218">
        <v>2500</v>
      </c>
      <c r="H218">
        <v>1000</v>
      </c>
      <c r="I218">
        <f>G218+H218</f>
        <v>3500</v>
      </c>
      <c r="J218">
        <v>600</v>
      </c>
      <c r="K218">
        <v>1.1000000000000001</v>
      </c>
      <c r="L218" s="5">
        <v>8</v>
      </c>
    </row>
    <row r="219" spans="1:12" x14ac:dyDescent="0.25">
      <c r="A219" s="3">
        <v>34621425</v>
      </c>
      <c r="B219">
        <v>2</v>
      </c>
      <c r="C219">
        <v>0</v>
      </c>
      <c r="D219">
        <v>0</v>
      </c>
      <c r="E219">
        <v>0</v>
      </c>
      <c r="F219">
        <v>0</v>
      </c>
      <c r="G219">
        <v>900</v>
      </c>
      <c r="H219">
        <v>500</v>
      </c>
      <c r="I219">
        <f>G219+H219</f>
        <v>1400</v>
      </c>
      <c r="J219">
        <v>200</v>
      </c>
      <c r="K219">
        <v>0</v>
      </c>
      <c r="L219" s="5">
        <v>5</v>
      </c>
    </row>
    <row r="220" spans="1:12" x14ac:dyDescent="0.25">
      <c r="A220" s="3">
        <v>34606552</v>
      </c>
      <c r="B220">
        <v>1</v>
      </c>
      <c r="C220">
        <v>0</v>
      </c>
      <c r="D220">
        <v>0</v>
      </c>
      <c r="E220">
        <v>0</v>
      </c>
      <c r="F220">
        <v>0</v>
      </c>
      <c r="G220">
        <v>1300</v>
      </c>
      <c r="H220">
        <v>1000</v>
      </c>
      <c r="I220">
        <f t="shared" ref="I220:I223" si="31">G220+H220</f>
        <v>2300</v>
      </c>
      <c r="J220">
        <v>450</v>
      </c>
      <c r="K220">
        <v>0.2</v>
      </c>
      <c r="L220" s="5">
        <v>5</v>
      </c>
    </row>
    <row r="221" spans="1:12" x14ac:dyDescent="0.25">
      <c r="A221" s="3">
        <v>32304674</v>
      </c>
      <c r="B221">
        <v>1</v>
      </c>
      <c r="C221">
        <v>0</v>
      </c>
      <c r="D221">
        <v>0</v>
      </c>
      <c r="E221">
        <v>600</v>
      </c>
      <c r="F221">
        <v>0</v>
      </c>
      <c r="G221">
        <v>2700</v>
      </c>
      <c r="H221">
        <v>2500</v>
      </c>
      <c r="I221">
        <f t="shared" si="31"/>
        <v>5200</v>
      </c>
      <c r="J221">
        <v>700</v>
      </c>
      <c r="K221">
        <v>0</v>
      </c>
      <c r="L221" s="5">
        <v>6</v>
      </c>
    </row>
    <row r="222" spans="1:12" x14ac:dyDescent="0.25">
      <c r="A222" s="3">
        <v>34695676</v>
      </c>
      <c r="B222">
        <v>1</v>
      </c>
      <c r="C222">
        <v>0</v>
      </c>
      <c r="D222">
        <v>0</v>
      </c>
      <c r="E222">
        <v>0</v>
      </c>
      <c r="F222">
        <v>0</v>
      </c>
      <c r="G222">
        <v>2350</v>
      </c>
      <c r="H222">
        <v>500</v>
      </c>
      <c r="I222">
        <f t="shared" si="31"/>
        <v>2850</v>
      </c>
      <c r="J222">
        <v>200</v>
      </c>
      <c r="K222">
        <v>0</v>
      </c>
      <c r="L222" s="5">
        <v>5</v>
      </c>
    </row>
    <row r="223" spans="1:12" x14ac:dyDescent="0.25">
      <c r="A223" s="3">
        <v>6253745</v>
      </c>
      <c r="B223">
        <v>1</v>
      </c>
      <c r="C223">
        <v>0</v>
      </c>
      <c r="D223">
        <v>0</v>
      </c>
      <c r="E223">
        <v>0</v>
      </c>
      <c r="F223">
        <v>0</v>
      </c>
      <c r="G223">
        <v>4100</v>
      </c>
      <c r="H223">
        <v>1500</v>
      </c>
      <c r="I223">
        <f t="shared" si="31"/>
        <v>5600</v>
      </c>
      <c r="J223">
        <v>1000</v>
      </c>
      <c r="K223">
        <v>0.7</v>
      </c>
      <c r="L223" s="5">
        <v>6</v>
      </c>
    </row>
    <row r="224" spans="1:12" x14ac:dyDescent="0.25">
      <c r="A224" s="3">
        <v>34696052</v>
      </c>
      <c r="B224">
        <v>2</v>
      </c>
      <c r="C224">
        <v>0</v>
      </c>
      <c r="D224">
        <v>0</v>
      </c>
      <c r="E224">
        <v>0</v>
      </c>
      <c r="F224">
        <v>0</v>
      </c>
      <c r="G224">
        <v>3400</v>
      </c>
      <c r="H224">
        <v>500</v>
      </c>
      <c r="I224">
        <f>G224+H224</f>
        <v>3900</v>
      </c>
      <c r="J224">
        <v>550</v>
      </c>
      <c r="K224">
        <v>0.2</v>
      </c>
      <c r="L224" s="5">
        <v>9</v>
      </c>
    </row>
    <row r="225" spans="1:12" x14ac:dyDescent="0.25">
      <c r="A225" s="3">
        <v>19994488</v>
      </c>
      <c r="B225">
        <v>1</v>
      </c>
      <c r="C225">
        <v>0</v>
      </c>
      <c r="D225">
        <v>0</v>
      </c>
      <c r="E225">
        <v>0</v>
      </c>
      <c r="F225">
        <v>0</v>
      </c>
      <c r="G225">
        <v>2250</v>
      </c>
      <c r="H225">
        <v>0</v>
      </c>
      <c r="I225">
        <f>G225+H225</f>
        <v>2250</v>
      </c>
      <c r="J225">
        <v>250</v>
      </c>
      <c r="K225">
        <v>0</v>
      </c>
      <c r="L225" s="5">
        <v>5</v>
      </c>
    </row>
    <row r="226" spans="1:12" x14ac:dyDescent="0.25">
      <c r="A226" s="3">
        <v>34768573</v>
      </c>
      <c r="B226">
        <v>2</v>
      </c>
      <c r="C226">
        <v>0</v>
      </c>
      <c r="D226">
        <v>0</v>
      </c>
      <c r="E226">
        <v>0</v>
      </c>
      <c r="F226">
        <v>0</v>
      </c>
      <c r="G226">
        <v>2900</v>
      </c>
      <c r="H226">
        <v>0</v>
      </c>
      <c r="I226">
        <f>G226+H226</f>
        <v>2900</v>
      </c>
      <c r="J226">
        <v>800</v>
      </c>
      <c r="K226">
        <v>0.2</v>
      </c>
      <c r="L226" s="5">
        <v>7</v>
      </c>
    </row>
    <row r="227" spans="1:12" x14ac:dyDescent="0.25">
      <c r="A227" s="3">
        <v>34086210</v>
      </c>
      <c r="B227">
        <v>1</v>
      </c>
      <c r="C227">
        <v>0</v>
      </c>
      <c r="D227" t="s">
        <v>29</v>
      </c>
      <c r="E227">
        <v>0</v>
      </c>
      <c r="F227">
        <v>0</v>
      </c>
      <c r="G227">
        <v>3000</v>
      </c>
      <c r="H227">
        <v>1000</v>
      </c>
      <c r="I227">
        <f t="shared" ref="I227:I230" si="32">G227+H227</f>
        <v>4000</v>
      </c>
      <c r="J227">
        <v>400</v>
      </c>
      <c r="K227">
        <v>0</v>
      </c>
      <c r="L227" s="5">
        <v>10</v>
      </c>
    </row>
    <row r="228" spans="1:12" x14ac:dyDescent="0.25">
      <c r="A228" s="3">
        <v>34810829</v>
      </c>
      <c r="B228">
        <v>1</v>
      </c>
      <c r="C228">
        <v>0</v>
      </c>
      <c r="D228">
        <v>0</v>
      </c>
      <c r="E228">
        <v>0</v>
      </c>
      <c r="F228">
        <v>0</v>
      </c>
      <c r="G228">
        <v>2400</v>
      </c>
      <c r="H228">
        <v>0</v>
      </c>
      <c r="I228">
        <f t="shared" si="32"/>
        <v>2400</v>
      </c>
      <c r="J228">
        <v>700</v>
      </c>
      <c r="K228">
        <v>0</v>
      </c>
      <c r="L228" s="5">
        <v>10</v>
      </c>
    </row>
    <row r="229" spans="1:12" x14ac:dyDescent="0.25">
      <c r="A229" s="3">
        <v>10276763</v>
      </c>
      <c r="B229">
        <v>2</v>
      </c>
      <c r="C229">
        <v>0</v>
      </c>
      <c r="D229">
        <v>0</v>
      </c>
      <c r="E229">
        <v>0</v>
      </c>
      <c r="F229">
        <v>0</v>
      </c>
      <c r="G229">
        <v>1700</v>
      </c>
      <c r="H229">
        <v>500</v>
      </c>
      <c r="I229">
        <f t="shared" si="32"/>
        <v>2200</v>
      </c>
      <c r="J229">
        <v>1200</v>
      </c>
      <c r="K229">
        <v>0</v>
      </c>
      <c r="L229" s="5">
        <v>7</v>
      </c>
    </row>
    <row r="230" spans="1:12" x14ac:dyDescent="0.25">
      <c r="A230" s="3">
        <v>34827583</v>
      </c>
      <c r="B230">
        <v>2</v>
      </c>
      <c r="C230">
        <v>0</v>
      </c>
      <c r="D230">
        <v>0</v>
      </c>
      <c r="E230">
        <v>0</v>
      </c>
      <c r="F230">
        <v>0</v>
      </c>
      <c r="G230">
        <v>1400</v>
      </c>
      <c r="H230">
        <v>500</v>
      </c>
      <c r="I230">
        <f t="shared" si="32"/>
        <v>1900</v>
      </c>
      <c r="J230">
        <v>1000</v>
      </c>
      <c r="K230">
        <v>0</v>
      </c>
      <c r="L230" s="5">
        <v>5</v>
      </c>
    </row>
    <row r="231" spans="1:12" x14ac:dyDescent="0.25">
      <c r="A231" s="3">
        <v>7994943</v>
      </c>
      <c r="B231">
        <v>1</v>
      </c>
      <c r="C231">
        <v>0</v>
      </c>
      <c r="D231">
        <v>0</v>
      </c>
      <c r="E231">
        <v>0</v>
      </c>
      <c r="F231">
        <v>0</v>
      </c>
      <c r="G231">
        <v>2800</v>
      </c>
      <c r="H231">
        <v>1500</v>
      </c>
      <c r="I231">
        <f>G231+H231</f>
        <v>4300</v>
      </c>
      <c r="J231">
        <v>600</v>
      </c>
      <c r="K231">
        <v>0</v>
      </c>
      <c r="L231" s="5">
        <v>6</v>
      </c>
    </row>
    <row r="232" spans="1:12" x14ac:dyDescent="0.25">
      <c r="A232" s="3">
        <v>14898735</v>
      </c>
      <c r="B232">
        <v>2</v>
      </c>
      <c r="C232">
        <v>0</v>
      </c>
      <c r="D232">
        <v>0</v>
      </c>
      <c r="E232">
        <v>0</v>
      </c>
      <c r="F232">
        <v>0</v>
      </c>
      <c r="G232">
        <v>1800</v>
      </c>
      <c r="H232">
        <v>500</v>
      </c>
      <c r="I232">
        <f>G232+H232</f>
        <v>2300</v>
      </c>
      <c r="J232">
        <v>650</v>
      </c>
      <c r="K232">
        <v>0</v>
      </c>
      <c r="L232" s="5">
        <v>6</v>
      </c>
    </row>
    <row r="233" spans="1:12" x14ac:dyDescent="0.25">
      <c r="A233" s="3">
        <v>34593146</v>
      </c>
      <c r="B233">
        <v>1</v>
      </c>
      <c r="C233">
        <v>20</v>
      </c>
      <c r="D233">
        <v>4</v>
      </c>
      <c r="E233">
        <v>0</v>
      </c>
      <c r="F233">
        <v>0</v>
      </c>
      <c r="G233">
        <v>5200</v>
      </c>
      <c r="H233">
        <v>1000</v>
      </c>
      <c r="I233">
        <f t="shared" ref="I233:I236" si="33">G233+H233</f>
        <v>6200</v>
      </c>
      <c r="K233">
        <v>3</v>
      </c>
      <c r="L233" s="5">
        <v>9</v>
      </c>
    </row>
    <row r="234" spans="1:12" x14ac:dyDescent="0.25">
      <c r="A234" s="3">
        <v>32885336</v>
      </c>
      <c r="B234">
        <v>1</v>
      </c>
      <c r="C234">
        <v>0</v>
      </c>
      <c r="D234">
        <v>0</v>
      </c>
      <c r="E234">
        <v>0</v>
      </c>
      <c r="F234">
        <v>0</v>
      </c>
      <c r="G234">
        <v>2100</v>
      </c>
      <c r="H234">
        <v>1000</v>
      </c>
      <c r="I234">
        <f t="shared" si="33"/>
        <v>3100</v>
      </c>
      <c r="J234">
        <v>810</v>
      </c>
      <c r="K234">
        <v>0</v>
      </c>
      <c r="L234" s="5">
        <v>10</v>
      </c>
    </row>
    <row r="235" spans="1:12" x14ac:dyDescent="0.25">
      <c r="A235" s="3">
        <v>34899308</v>
      </c>
      <c r="B235">
        <v>2</v>
      </c>
      <c r="C235">
        <v>0</v>
      </c>
      <c r="D235">
        <v>0</v>
      </c>
      <c r="E235">
        <v>0</v>
      </c>
      <c r="F235">
        <v>0</v>
      </c>
      <c r="G235">
        <v>2500</v>
      </c>
      <c r="H235">
        <v>500</v>
      </c>
      <c r="I235">
        <f t="shared" si="33"/>
        <v>3000</v>
      </c>
      <c r="J235">
        <v>100</v>
      </c>
      <c r="K235">
        <v>0</v>
      </c>
      <c r="L235" s="5">
        <v>9</v>
      </c>
    </row>
    <row r="236" spans="1:12" x14ac:dyDescent="0.25">
      <c r="A236" s="3">
        <v>34904556</v>
      </c>
      <c r="B236">
        <v>2</v>
      </c>
      <c r="C236">
        <v>0</v>
      </c>
      <c r="D236">
        <v>8</v>
      </c>
      <c r="E236">
        <v>0</v>
      </c>
      <c r="F236">
        <v>0</v>
      </c>
      <c r="G236">
        <v>900</v>
      </c>
      <c r="H236">
        <v>0</v>
      </c>
      <c r="I236">
        <f t="shared" si="33"/>
        <v>900</v>
      </c>
      <c r="K236">
        <v>0</v>
      </c>
      <c r="L236" s="5">
        <v>5</v>
      </c>
    </row>
    <row r="237" spans="1:12" x14ac:dyDescent="0.25">
      <c r="A237" s="3">
        <v>34932081</v>
      </c>
      <c r="B237">
        <v>1</v>
      </c>
      <c r="C237">
        <v>0</v>
      </c>
      <c r="D237">
        <v>2</v>
      </c>
      <c r="E237">
        <v>0</v>
      </c>
      <c r="F237">
        <v>0</v>
      </c>
      <c r="G237">
        <v>4000</v>
      </c>
      <c r="H237">
        <v>1000</v>
      </c>
      <c r="I237">
        <f>G237+H237</f>
        <v>5000</v>
      </c>
      <c r="J237">
        <v>800</v>
      </c>
      <c r="K237">
        <v>0</v>
      </c>
      <c r="L237" s="5">
        <v>4</v>
      </c>
    </row>
    <row r="238" spans="1:12" x14ac:dyDescent="0.25">
      <c r="A238" s="3">
        <v>19827547</v>
      </c>
      <c r="B238">
        <v>2</v>
      </c>
      <c r="C238">
        <v>0</v>
      </c>
      <c r="D238">
        <v>0</v>
      </c>
      <c r="E238">
        <v>0</v>
      </c>
      <c r="F238">
        <v>0</v>
      </c>
      <c r="G238">
        <v>1800</v>
      </c>
      <c r="H238">
        <v>500</v>
      </c>
      <c r="I238">
        <f t="shared" ref="I238:I241" si="34">G238+H238</f>
        <v>2300</v>
      </c>
      <c r="J238">
        <v>250</v>
      </c>
      <c r="K238">
        <v>0</v>
      </c>
      <c r="L238" s="5">
        <v>4</v>
      </c>
    </row>
    <row r="239" spans="1:12" x14ac:dyDescent="0.25">
      <c r="A239" s="3">
        <v>34782489</v>
      </c>
      <c r="B239">
        <v>2</v>
      </c>
      <c r="C239">
        <v>0</v>
      </c>
      <c r="D239">
        <v>0</v>
      </c>
      <c r="E239">
        <v>0</v>
      </c>
      <c r="F239">
        <v>0</v>
      </c>
      <c r="G239">
        <v>3200</v>
      </c>
      <c r="H239">
        <v>100</v>
      </c>
      <c r="I239">
        <f t="shared" si="34"/>
        <v>3300</v>
      </c>
      <c r="J239">
        <v>200</v>
      </c>
      <c r="K239">
        <v>0</v>
      </c>
      <c r="L239" s="5">
        <v>6</v>
      </c>
    </row>
    <row r="240" spans="1:12" x14ac:dyDescent="0.25">
      <c r="A240" s="3">
        <v>34050854</v>
      </c>
      <c r="B240">
        <v>2</v>
      </c>
      <c r="C240">
        <v>0</v>
      </c>
      <c r="D240">
        <v>0</v>
      </c>
      <c r="E240">
        <v>0</v>
      </c>
      <c r="F240">
        <v>0</v>
      </c>
      <c r="G240">
        <v>1400</v>
      </c>
      <c r="H240">
        <v>500</v>
      </c>
      <c r="I240">
        <f t="shared" si="34"/>
        <v>1900</v>
      </c>
      <c r="J240">
        <v>100</v>
      </c>
      <c r="K240">
        <v>0</v>
      </c>
      <c r="L240" s="5">
        <v>6</v>
      </c>
    </row>
    <row r="241" spans="1:12" x14ac:dyDescent="0.25">
      <c r="A241" s="3">
        <v>33480761</v>
      </c>
      <c r="B241">
        <v>2</v>
      </c>
      <c r="C241">
        <v>0</v>
      </c>
      <c r="D241">
        <v>0</v>
      </c>
      <c r="E241">
        <v>0</v>
      </c>
      <c r="F241">
        <v>0</v>
      </c>
      <c r="I241">
        <f t="shared" si="34"/>
        <v>0</v>
      </c>
    </row>
    <row r="242" spans="1:12" x14ac:dyDescent="0.25">
      <c r="A242" s="3">
        <v>848764</v>
      </c>
      <c r="B242">
        <v>1</v>
      </c>
      <c r="C242">
        <v>0</v>
      </c>
      <c r="D242">
        <v>0</v>
      </c>
      <c r="E242">
        <v>0</v>
      </c>
      <c r="F242">
        <v>0</v>
      </c>
      <c r="G242">
        <v>1900</v>
      </c>
      <c r="H242">
        <v>500</v>
      </c>
      <c r="I242">
        <f>G242+H242</f>
        <v>2400</v>
      </c>
      <c r="J242">
        <v>200</v>
      </c>
      <c r="K242">
        <v>0</v>
      </c>
      <c r="L242" s="5">
        <v>6</v>
      </c>
    </row>
    <row r="243" spans="1:12" x14ac:dyDescent="0.25">
      <c r="A243" s="3">
        <v>34983979</v>
      </c>
      <c r="B243">
        <v>2</v>
      </c>
      <c r="C243">
        <v>0</v>
      </c>
      <c r="D243">
        <v>0</v>
      </c>
      <c r="E243">
        <v>0</v>
      </c>
      <c r="F243">
        <v>0</v>
      </c>
      <c r="G243">
        <v>1800</v>
      </c>
      <c r="H243">
        <v>500</v>
      </c>
      <c r="I243">
        <f>G243+H243</f>
        <v>2300</v>
      </c>
      <c r="J243">
        <v>100</v>
      </c>
      <c r="K243">
        <v>0</v>
      </c>
      <c r="L243" s="5">
        <v>6</v>
      </c>
    </row>
    <row r="244" spans="1:12" x14ac:dyDescent="0.25">
      <c r="A244" s="3">
        <v>34984363</v>
      </c>
      <c r="B244">
        <v>1</v>
      </c>
      <c r="C244">
        <v>190</v>
      </c>
      <c r="D244">
        <v>20.5</v>
      </c>
      <c r="E244">
        <v>2350</v>
      </c>
      <c r="F244">
        <v>0</v>
      </c>
      <c r="G244">
        <v>700</v>
      </c>
      <c r="H244">
        <v>2000</v>
      </c>
      <c r="I244">
        <f t="shared" ref="I244:I246" si="35">G244+H244</f>
        <v>2700</v>
      </c>
      <c r="J244">
        <v>4550</v>
      </c>
      <c r="K244">
        <v>27.3</v>
      </c>
      <c r="L244" s="5">
        <v>11</v>
      </c>
    </row>
    <row r="245" spans="1:12" x14ac:dyDescent="0.25">
      <c r="A245" s="3">
        <v>18150355</v>
      </c>
      <c r="B245">
        <v>1</v>
      </c>
      <c r="C245">
        <v>0</v>
      </c>
      <c r="D245">
        <v>0</v>
      </c>
      <c r="E245">
        <v>0</v>
      </c>
      <c r="F245">
        <v>0</v>
      </c>
      <c r="G245">
        <v>2000</v>
      </c>
      <c r="H245">
        <v>0</v>
      </c>
      <c r="I245">
        <f t="shared" si="35"/>
        <v>2000</v>
      </c>
      <c r="J245">
        <v>550</v>
      </c>
      <c r="K245">
        <v>0.1</v>
      </c>
      <c r="L245" s="5">
        <v>4</v>
      </c>
    </row>
    <row r="246" spans="1:12" x14ac:dyDescent="0.25">
      <c r="A246" s="3">
        <v>33538776</v>
      </c>
      <c r="B246">
        <v>1</v>
      </c>
      <c r="C246">
        <v>0</v>
      </c>
      <c r="D246">
        <v>0</v>
      </c>
      <c r="E246">
        <v>0</v>
      </c>
      <c r="F246">
        <v>0</v>
      </c>
      <c r="G246">
        <v>1700</v>
      </c>
      <c r="H246">
        <v>1000</v>
      </c>
      <c r="I246">
        <f t="shared" si="35"/>
        <v>2700</v>
      </c>
      <c r="J246">
        <v>1400</v>
      </c>
      <c r="K246">
        <v>0</v>
      </c>
      <c r="L246" s="5">
        <v>13</v>
      </c>
    </row>
    <row r="247" spans="1:12" x14ac:dyDescent="0.25">
      <c r="A247" s="3">
        <v>18182016</v>
      </c>
      <c r="B247">
        <v>2</v>
      </c>
      <c r="C247">
        <v>0</v>
      </c>
      <c r="D247">
        <v>0</v>
      </c>
      <c r="E247">
        <v>0</v>
      </c>
      <c r="F247">
        <v>0</v>
      </c>
      <c r="G247">
        <v>1800</v>
      </c>
      <c r="H247">
        <v>1300</v>
      </c>
      <c r="I247">
        <f>G247+H247</f>
        <v>3100</v>
      </c>
      <c r="J247">
        <v>500</v>
      </c>
      <c r="K247">
        <v>0</v>
      </c>
      <c r="L247" s="5">
        <v>8</v>
      </c>
    </row>
    <row r="248" spans="1:12" x14ac:dyDescent="0.25">
      <c r="A248" s="3">
        <v>34829463</v>
      </c>
      <c r="B248">
        <v>1</v>
      </c>
      <c r="C248">
        <v>0</v>
      </c>
      <c r="D248">
        <v>0</v>
      </c>
      <c r="E248">
        <v>0</v>
      </c>
      <c r="F248">
        <v>0</v>
      </c>
      <c r="G248">
        <v>1400</v>
      </c>
      <c r="H248">
        <v>500</v>
      </c>
      <c r="I248">
        <f t="shared" ref="I248:I251" si="36">G248+H248</f>
        <v>1900</v>
      </c>
      <c r="J248">
        <v>450</v>
      </c>
      <c r="K248">
        <v>0</v>
      </c>
      <c r="L248" s="5">
        <v>4</v>
      </c>
    </row>
    <row r="249" spans="1:12" x14ac:dyDescent="0.25">
      <c r="A249" s="3">
        <v>33683313</v>
      </c>
      <c r="B249">
        <v>1</v>
      </c>
      <c r="C249">
        <v>0</v>
      </c>
      <c r="D249">
        <v>0</v>
      </c>
      <c r="E249">
        <v>0</v>
      </c>
      <c r="F249">
        <v>0</v>
      </c>
      <c r="G249">
        <v>1800</v>
      </c>
      <c r="H249">
        <v>500</v>
      </c>
      <c r="I249">
        <f t="shared" si="36"/>
        <v>2300</v>
      </c>
      <c r="J249">
        <v>100</v>
      </c>
      <c r="K249">
        <v>0</v>
      </c>
      <c r="L249" s="5">
        <v>5</v>
      </c>
    </row>
    <row r="250" spans="1:12" x14ac:dyDescent="0.25">
      <c r="A250" s="3">
        <v>10185504</v>
      </c>
      <c r="B250">
        <v>2</v>
      </c>
      <c r="C250">
        <v>0</v>
      </c>
      <c r="D250">
        <v>0</v>
      </c>
      <c r="E250">
        <v>0</v>
      </c>
      <c r="F250">
        <v>0</v>
      </c>
      <c r="G250">
        <v>1200</v>
      </c>
      <c r="H250">
        <v>500</v>
      </c>
      <c r="I250">
        <f t="shared" si="36"/>
        <v>1700</v>
      </c>
      <c r="J250">
        <v>50</v>
      </c>
      <c r="K250">
        <v>0</v>
      </c>
      <c r="L250" s="5">
        <v>5</v>
      </c>
    </row>
    <row r="251" spans="1:12" x14ac:dyDescent="0.25">
      <c r="A251" s="3">
        <v>35116893</v>
      </c>
      <c r="B251">
        <v>2</v>
      </c>
      <c r="C251">
        <v>0</v>
      </c>
      <c r="D251">
        <v>0</v>
      </c>
      <c r="E251">
        <v>0</v>
      </c>
      <c r="F251">
        <v>0</v>
      </c>
      <c r="G251">
        <v>3200</v>
      </c>
      <c r="H251">
        <v>1000</v>
      </c>
      <c r="I251">
        <f t="shared" si="36"/>
        <v>4200</v>
      </c>
      <c r="J251">
        <v>600</v>
      </c>
      <c r="K251">
        <v>0</v>
      </c>
      <c r="L251" s="5">
        <v>7</v>
      </c>
    </row>
    <row r="252" spans="1:12" x14ac:dyDescent="0.25">
      <c r="A252" s="3">
        <v>35081541</v>
      </c>
      <c r="B252">
        <v>1</v>
      </c>
      <c r="C252">
        <v>60</v>
      </c>
      <c r="D252">
        <v>0</v>
      </c>
      <c r="E252">
        <v>0</v>
      </c>
      <c r="F252">
        <v>0</v>
      </c>
      <c r="G252">
        <v>2200</v>
      </c>
      <c r="H252">
        <v>800</v>
      </c>
      <c r="I252">
        <f>G252+H252</f>
        <v>3000</v>
      </c>
      <c r="J252">
        <v>500</v>
      </c>
      <c r="K252">
        <v>0</v>
      </c>
      <c r="L252" s="5">
        <v>6</v>
      </c>
    </row>
    <row r="253" spans="1:12" x14ac:dyDescent="0.25">
      <c r="A253" s="3">
        <v>35229330</v>
      </c>
      <c r="B253">
        <v>2</v>
      </c>
      <c r="C253">
        <v>0</v>
      </c>
      <c r="D253">
        <v>0</v>
      </c>
      <c r="E253">
        <v>0</v>
      </c>
      <c r="F253">
        <v>0</v>
      </c>
      <c r="G253">
        <v>2000</v>
      </c>
      <c r="H253">
        <v>500</v>
      </c>
      <c r="I253">
        <f t="shared" ref="I253:I258" si="37">G253+H253</f>
        <v>2500</v>
      </c>
      <c r="J253">
        <v>2000</v>
      </c>
      <c r="K253">
        <v>0</v>
      </c>
      <c r="L253" s="5">
        <v>7</v>
      </c>
    </row>
    <row r="254" spans="1:12" x14ac:dyDescent="0.25">
      <c r="A254" s="3">
        <v>19671243</v>
      </c>
      <c r="B254">
        <v>2</v>
      </c>
      <c r="C254">
        <v>0</v>
      </c>
      <c r="D254">
        <v>0</v>
      </c>
      <c r="E254">
        <v>0</v>
      </c>
      <c r="F254">
        <v>0</v>
      </c>
      <c r="G254">
        <v>1200</v>
      </c>
      <c r="H254">
        <v>500</v>
      </c>
      <c r="I254">
        <f t="shared" si="37"/>
        <v>1700</v>
      </c>
      <c r="J254">
        <v>100</v>
      </c>
      <c r="K254">
        <v>0</v>
      </c>
      <c r="L254" s="5">
        <v>12</v>
      </c>
    </row>
    <row r="255" spans="1:12" x14ac:dyDescent="0.25">
      <c r="A255" s="3">
        <v>35242848</v>
      </c>
      <c r="B255">
        <v>2</v>
      </c>
      <c r="C255">
        <v>0</v>
      </c>
      <c r="D255">
        <v>0</v>
      </c>
      <c r="E255">
        <v>0</v>
      </c>
      <c r="F255">
        <v>0</v>
      </c>
      <c r="G255">
        <v>2100</v>
      </c>
      <c r="H255">
        <v>500</v>
      </c>
      <c r="I255">
        <f t="shared" si="37"/>
        <v>2600</v>
      </c>
      <c r="J255">
        <v>200</v>
      </c>
      <c r="K255">
        <v>0</v>
      </c>
      <c r="L255" s="5">
        <v>5</v>
      </c>
    </row>
    <row r="256" spans="1:12" x14ac:dyDescent="0.25">
      <c r="A256" s="3">
        <v>35298735</v>
      </c>
      <c r="B256">
        <v>2</v>
      </c>
      <c r="C256">
        <v>0</v>
      </c>
      <c r="D256">
        <v>0</v>
      </c>
      <c r="E256">
        <v>0</v>
      </c>
      <c r="F256">
        <v>0</v>
      </c>
      <c r="G256">
        <v>2100</v>
      </c>
      <c r="H256">
        <v>600</v>
      </c>
      <c r="I256">
        <f t="shared" si="37"/>
        <v>2700</v>
      </c>
      <c r="J256">
        <v>600</v>
      </c>
      <c r="K256">
        <v>0</v>
      </c>
      <c r="L256" s="5">
        <v>8</v>
      </c>
    </row>
    <row r="257" spans="1:12" x14ac:dyDescent="0.25">
      <c r="A257" s="3">
        <v>35347218</v>
      </c>
      <c r="B257">
        <v>2</v>
      </c>
      <c r="C257">
        <v>0</v>
      </c>
      <c r="D257">
        <v>0</v>
      </c>
      <c r="E257">
        <v>0</v>
      </c>
      <c r="F257">
        <v>0</v>
      </c>
      <c r="G257">
        <v>2100</v>
      </c>
      <c r="H257">
        <v>500</v>
      </c>
      <c r="I257">
        <f t="shared" si="37"/>
        <v>2600</v>
      </c>
      <c r="J257">
        <v>250</v>
      </c>
      <c r="K257">
        <v>0</v>
      </c>
      <c r="L257" s="5">
        <v>6</v>
      </c>
    </row>
    <row r="258" spans="1:12" x14ac:dyDescent="0.25">
      <c r="A258" s="3">
        <v>35332367</v>
      </c>
      <c r="B258">
        <v>2</v>
      </c>
      <c r="C258">
        <v>0</v>
      </c>
      <c r="D258">
        <v>0</v>
      </c>
      <c r="E258">
        <v>0</v>
      </c>
      <c r="F258">
        <v>0</v>
      </c>
      <c r="G258">
        <v>1900</v>
      </c>
      <c r="H258">
        <v>500</v>
      </c>
      <c r="I258">
        <f t="shared" si="37"/>
        <v>2400</v>
      </c>
      <c r="J258">
        <v>1060</v>
      </c>
      <c r="K258">
        <v>0</v>
      </c>
      <c r="L258" s="5">
        <v>6</v>
      </c>
    </row>
    <row r="259" spans="1:12" x14ac:dyDescent="0.25">
      <c r="A259" s="3">
        <v>35118025</v>
      </c>
      <c r="B259">
        <v>1</v>
      </c>
      <c r="C259">
        <v>0</v>
      </c>
      <c r="D259">
        <v>0</v>
      </c>
      <c r="E259">
        <v>0</v>
      </c>
      <c r="F259">
        <v>0</v>
      </c>
      <c r="G259">
        <v>1200</v>
      </c>
      <c r="H259">
        <v>500</v>
      </c>
      <c r="I259">
        <f>G259+H259</f>
        <v>1700</v>
      </c>
      <c r="J259">
        <v>300</v>
      </c>
      <c r="K259">
        <v>0</v>
      </c>
      <c r="L259" s="5">
        <v>9</v>
      </c>
    </row>
    <row r="260" spans="1:12" x14ac:dyDescent="0.25">
      <c r="A260" s="3">
        <v>35377505</v>
      </c>
      <c r="B260">
        <v>2</v>
      </c>
      <c r="C260">
        <v>0</v>
      </c>
      <c r="D260">
        <v>0</v>
      </c>
      <c r="E260">
        <v>0</v>
      </c>
      <c r="F260">
        <v>0</v>
      </c>
      <c r="G260">
        <v>1950</v>
      </c>
      <c r="H260">
        <v>500</v>
      </c>
      <c r="I260">
        <f>G260+H260</f>
        <v>2450</v>
      </c>
      <c r="J260">
        <v>300</v>
      </c>
      <c r="K260">
        <v>0</v>
      </c>
      <c r="L260" s="5">
        <v>8</v>
      </c>
    </row>
    <row r="261" spans="1:12" x14ac:dyDescent="0.25">
      <c r="A261" s="3">
        <v>35049629</v>
      </c>
      <c r="B261">
        <v>1</v>
      </c>
      <c r="C261">
        <v>0</v>
      </c>
      <c r="D261">
        <v>0</v>
      </c>
      <c r="E261">
        <v>0</v>
      </c>
      <c r="F261">
        <v>0</v>
      </c>
      <c r="G261">
        <v>3200</v>
      </c>
      <c r="H261">
        <v>500</v>
      </c>
      <c r="I261">
        <f>G261+H261</f>
        <v>3700</v>
      </c>
      <c r="J261">
        <v>1100</v>
      </c>
      <c r="K261">
        <v>0</v>
      </c>
      <c r="L261" s="5">
        <v>8</v>
      </c>
    </row>
    <row r="262" spans="1:12" x14ac:dyDescent="0.25">
      <c r="A262" s="3">
        <v>19178645</v>
      </c>
      <c r="B262">
        <v>2</v>
      </c>
      <c r="C262">
        <v>0</v>
      </c>
      <c r="D262">
        <v>0</v>
      </c>
      <c r="E262">
        <v>0</v>
      </c>
      <c r="F262">
        <v>0</v>
      </c>
      <c r="G262">
        <v>2000</v>
      </c>
      <c r="H262">
        <v>500</v>
      </c>
      <c r="I262">
        <f t="shared" ref="I262:I266" si="38">G262+H262</f>
        <v>2500</v>
      </c>
      <c r="J262">
        <v>200</v>
      </c>
      <c r="K262">
        <v>0</v>
      </c>
      <c r="L262" s="5">
        <v>5</v>
      </c>
    </row>
    <row r="263" spans="1:12" x14ac:dyDescent="0.25">
      <c r="A263" s="3">
        <v>9431877</v>
      </c>
      <c r="B263">
        <v>2</v>
      </c>
      <c r="C263">
        <v>0</v>
      </c>
      <c r="D263">
        <v>0</v>
      </c>
      <c r="E263">
        <v>0</v>
      </c>
      <c r="F263">
        <v>0</v>
      </c>
      <c r="G263">
        <v>1100</v>
      </c>
      <c r="H263">
        <v>500</v>
      </c>
      <c r="I263">
        <f t="shared" si="38"/>
        <v>1600</v>
      </c>
      <c r="J263">
        <v>200</v>
      </c>
      <c r="K263">
        <v>0</v>
      </c>
      <c r="L263" s="5">
        <v>5</v>
      </c>
    </row>
    <row r="264" spans="1:12" x14ac:dyDescent="0.25">
      <c r="A264" s="3">
        <v>418104</v>
      </c>
      <c r="B264">
        <v>1</v>
      </c>
      <c r="C264">
        <v>0</v>
      </c>
      <c r="D264">
        <v>0</v>
      </c>
      <c r="E264">
        <v>0</v>
      </c>
      <c r="F264">
        <v>0</v>
      </c>
      <c r="G264">
        <v>1600</v>
      </c>
      <c r="H264">
        <v>500</v>
      </c>
      <c r="I264">
        <f t="shared" si="38"/>
        <v>2100</v>
      </c>
      <c r="J264">
        <v>1000</v>
      </c>
      <c r="K264">
        <v>0</v>
      </c>
      <c r="L264" s="5">
        <v>4</v>
      </c>
    </row>
    <row r="265" spans="1:12" x14ac:dyDescent="0.25">
      <c r="A265" s="3">
        <v>1061076</v>
      </c>
      <c r="B265">
        <v>1</v>
      </c>
      <c r="C265">
        <v>0</v>
      </c>
      <c r="D265">
        <v>0</v>
      </c>
      <c r="E265">
        <v>0</v>
      </c>
      <c r="F265">
        <v>0</v>
      </c>
      <c r="G265">
        <v>1700</v>
      </c>
      <c r="H265">
        <v>0</v>
      </c>
      <c r="I265">
        <f t="shared" si="38"/>
        <v>1700</v>
      </c>
      <c r="J265">
        <v>500</v>
      </c>
      <c r="K265">
        <v>0.3</v>
      </c>
      <c r="L265" s="5">
        <v>6</v>
      </c>
    </row>
    <row r="266" spans="1:12" x14ac:dyDescent="0.25">
      <c r="A266" s="3">
        <v>32723836</v>
      </c>
      <c r="B266">
        <v>1</v>
      </c>
      <c r="C266">
        <v>0</v>
      </c>
      <c r="D266">
        <v>0</v>
      </c>
      <c r="E266">
        <v>0</v>
      </c>
      <c r="F266">
        <v>0</v>
      </c>
      <c r="G266">
        <v>3900</v>
      </c>
      <c r="H266">
        <v>1500</v>
      </c>
      <c r="I266">
        <f t="shared" si="38"/>
        <v>5400</v>
      </c>
      <c r="J266">
        <v>350</v>
      </c>
      <c r="K266">
        <v>0.8</v>
      </c>
      <c r="L266" s="5">
        <v>6</v>
      </c>
    </row>
    <row r="267" spans="1:12" x14ac:dyDescent="0.25">
      <c r="A267" s="3">
        <v>34819012</v>
      </c>
      <c r="B267">
        <v>2</v>
      </c>
      <c r="C267">
        <v>0</v>
      </c>
      <c r="D267">
        <v>0</v>
      </c>
      <c r="E267">
        <v>0</v>
      </c>
      <c r="F267">
        <v>0</v>
      </c>
      <c r="G267">
        <v>1700</v>
      </c>
      <c r="H267">
        <v>0</v>
      </c>
      <c r="I267">
        <f>G267+H267</f>
        <v>1700</v>
      </c>
      <c r="J267">
        <v>400</v>
      </c>
      <c r="K267">
        <v>0</v>
      </c>
      <c r="L267" s="5">
        <v>6</v>
      </c>
    </row>
    <row r="268" spans="1:12" x14ac:dyDescent="0.25">
      <c r="A268" s="3">
        <v>35623073</v>
      </c>
      <c r="B268">
        <v>1</v>
      </c>
      <c r="C268">
        <v>0</v>
      </c>
      <c r="D268">
        <v>0</v>
      </c>
      <c r="E268">
        <v>0</v>
      </c>
      <c r="F268">
        <v>0</v>
      </c>
      <c r="G268">
        <v>2600</v>
      </c>
      <c r="H268">
        <v>800</v>
      </c>
      <c r="I268">
        <f>G268+H268</f>
        <v>3400</v>
      </c>
      <c r="J268">
        <v>600</v>
      </c>
      <c r="K268">
        <v>0</v>
      </c>
      <c r="L268" s="5">
        <v>6</v>
      </c>
    </row>
    <row r="269" spans="1:12" x14ac:dyDescent="0.25">
      <c r="A269" s="3">
        <v>35723650</v>
      </c>
      <c r="B269">
        <v>2</v>
      </c>
      <c r="C269">
        <v>0</v>
      </c>
      <c r="D269">
        <v>0</v>
      </c>
      <c r="E269">
        <v>0</v>
      </c>
      <c r="F269">
        <v>0</v>
      </c>
      <c r="G269">
        <v>1900</v>
      </c>
      <c r="H269">
        <v>1200</v>
      </c>
      <c r="I269">
        <f>G269+H269</f>
        <v>3100</v>
      </c>
      <c r="J269">
        <v>600</v>
      </c>
      <c r="K269">
        <v>0</v>
      </c>
      <c r="L269" s="5">
        <v>6</v>
      </c>
    </row>
    <row r="270" spans="1:12" x14ac:dyDescent="0.25">
      <c r="A270" s="3">
        <v>35667676</v>
      </c>
      <c r="B270">
        <v>1</v>
      </c>
      <c r="C270">
        <v>0</v>
      </c>
      <c r="D270">
        <v>0</v>
      </c>
      <c r="E270">
        <v>0</v>
      </c>
      <c r="F270">
        <v>0</v>
      </c>
      <c r="G270">
        <v>2200</v>
      </c>
      <c r="H270">
        <v>900</v>
      </c>
      <c r="I270">
        <f t="shared" ref="I270:I273" si="39">G270+H270</f>
        <v>3100</v>
      </c>
      <c r="J270">
        <v>400</v>
      </c>
      <c r="K270">
        <v>0</v>
      </c>
      <c r="L270" s="5">
        <v>5</v>
      </c>
    </row>
    <row r="271" spans="1:12" x14ac:dyDescent="0.25">
      <c r="A271" s="3">
        <v>16022315</v>
      </c>
      <c r="B271">
        <v>1</v>
      </c>
      <c r="C271">
        <v>0</v>
      </c>
      <c r="D271">
        <v>0</v>
      </c>
      <c r="E271">
        <v>0</v>
      </c>
      <c r="F271">
        <v>0</v>
      </c>
      <c r="G271">
        <v>2200</v>
      </c>
      <c r="H271">
        <v>0</v>
      </c>
      <c r="I271">
        <f t="shared" si="39"/>
        <v>2200</v>
      </c>
      <c r="J271">
        <v>200</v>
      </c>
      <c r="K271">
        <v>0</v>
      </c>
      <c r="L271" s="5">
        <v>6</v>
      </c>
    </row>
    <row r="272" spans="1:12" x14ac:dyDescent="0.25">
      <c r="A272" s="3">
        <v>35719969</v>
      </c>
      <c r="B272">
        <v>2</v>
      </c>
      <c r="C272">
        <v>0</v>
      </c>
      <c r="D272">
        <v>0</v>
      </c>
      <c r="E272">
        <v>0</v>
      </c>
      <c r="F272">
        <v>0</v>
      </c>
      <c r="G272">
        <v>2400</v>
      </c>
      <c r="H272">
        <v>500</v>
      </c>
      <c r="I272">
        <f t="shared" si="39"/>
        <v>2900</v>
      </c>
      <c r="J272">
        <v>350</v>
      </c>
      <c r="K272">
        <v>0</v>
      </c>
      <c r="L272" s="5">
        <v>5</v>
      </c>
    </row>
    <row r="273" spans="1:12" x14ac:dyDescent="0.25">
      <c r="A273" s="3">
        <v>19081015</v>
      </c>
      <c r="B273">
        <v>2</v>
      </c>
      <c r="C273">
        <v>0</v>
      </c>
      <c r="D273">
        <v>0</v>
      </c>
      <c r="E273">
        <v>0</v>
      </c>
      <c r="F273">
        <v>0</v>
      </c>
      <c r="G273">
        <v>1800</v>
      </c>
      <c r="H273">
        <v>500</v>
      </c>
      <c r="I273">
        <f t="shared" si="39"/>
        <v>2300</v>
      </c>
      <c r="J273">
        <v>100</v>
      </c>
      <c r="K273">
        <v>0</v>
      </c>
      <c r="L273" s="5">
        <v>5</v>
      </c>
    </row>
    <row r="274" spans="1:12" x14ac:dyDescent="0.25">
      <c r="A274" s="3">
        <v>35444948</v>
      </c>
      <c r="B274">
        <v>1</v>
      </c>
      <c r="C274">
        <v>0</v>
      </c>
      <c r="D274">
        <v>0</v>
      </c>
      <c r="E274">
        <v>0</v>
      </c>
      <c r="F274">
        <v>0</v>
      </c>
      <c r="G274">
        <v>3300</v>
      </c>
      <c r="H274">
        <v>300</v>
      </c>
      <c r="I274">
        <f>G274+H274</f>
        <v>3600</v>
      </c>
      <c r="J274">
        <v>450</v>
      </c>
      <c r="K274">
        <v>0</v>
      </c>
      <c r="L274" s="5">
        <v>6</v>
      </c>
    </row>
    <row r="275" spans="1:12" x14ac:dyDescent="0.25">
      <c r="A275" s="3">
        <v>35830634</v>
      </c>
      <c r="B275">
        <v>2</v>
      </c>
      <c r="C275">
        <v>0</v>
      </c>
      <c r="D275">
        <v>0</v>
      </c>
      <c r="E275">
        <v>0</v>
      </c>
      <c r="F275">
        <v>0</v>
      </c>
      <c r="G275">
        <v>2400</v>
      </c>
      <c r="H275">
        <v>0</v>
      </c>
      <c r="I275">
        <f>G275+H275</f>
        <v>2400</v>
      </c>
      <c r="J275">
        <v>260</v>
      </c>
      <c r="K275">
        <v>0</v>
      </c>
      <c r="L275" s="5">
        <v>9</v>
      </c>
    </row>
    <row r="276" spans="1:12" x14ac:dyDescent="0.25">
      <c r="A276" s="3">
        <v>35862630</v>
      </c>
      <c r="B276">
        <v>1</v>
      </c>
      <c r="C276">
        <v>0</v>
      </c>
      <c r="D276">
        <v>0</v>
      </c>
      <c r="E276">
        <v>0</v>
      </c>
      <c r="F276">
        <v>0</v>
      </c>
      <c r="G276">
        <v>1600</v>
      </c>
      <c r="H276">
        <v>500</v>
      </c>
      <c r="I276">
        <f>G276+H276</f>
        <v>2100</v>
      </c>
      <c r="J276">
        <v>200</v>
      </c>
      <c r="K276">
        <v>0</v>
      </c>
      <c r="L276" s="5">
        <v>4</v>
      </c>
    </row>
    <row r="277" spans="1:12" x14ac:dyDescent="0.25">
      <c r="A277" s="3">
        <v>35942261</v>
      </c>
      <c r="B277">
        <v>2</v>
      </c>
      <c r="C277">
        <v>0</v>
      </c>
      <c r="D277">
        <v>0</v>
      </c>
      <c r="E277">
        <v>0</v>
      </c>
      <c r="F277">
        <v>0</v>
      </c>
      <c r="G277">
        <v>3500</v>
      </c>
      <c r="H277">
        <v>500</v>
      </c>
      <c r="I277">
        <f>G277+H277</f>
        <v>4000</v>
      </c>
      <c r="J277">
        <v>1100</v>
      </c>
      <c r="K277">
        <v>0</v>
      </c>
      <c r="L277" s="5">
        <v>6</v>
      </c>
    </row>
    <row r="278" spans="1:12" x14ac:dyDescent="0.25">
      <c r="A278" s="3">
        <v>33008708</v>
      </c>
      <c r="B278">
        <v>1</v>
      </c>
      <c r="C278">
        <v>0</v>
      </c>
      <c r="D278">
        <v>0</v>
      </c>
      <c r="E278">
        <v>0</v>
      </c>
      <c r="F278">
        <v>0</v>
      </c>
      <c r="G278">
        <v>3300</v>
      </c>
      <c r="H278">
        <v>700</v>
      </c>
      <c r="I278">
        <f>G278+H278</f>
        <v>4000</v>
      </c>
      <c r="J278">
        <v>350</v>
      </c>
      <c r="K278">
        <v>0.5</v>
      </c>
      <c r="L278" s="5">
        <v>7</v>
      </c>
    </row>
    <row r="279" spans="1:12" x14ac:dyDescent="0.25">
      <c r="A279" s="3">
        <v>16969958</v>
      </c>
      <c r="B279">
        <v>2</v>
      </c>
      <c r="C279">
        <v>0</v>
      </c>
      <c r="D279">
        <v>0</v>
      </c>
      <c r="E279">
        <v>0</v>
      </c>
      <c r="F279">
        <v>0</v>
      </c>
      <c r="G279">
        <v>1200</v>
      </c>
      <c r="H279">
        <v>500</v>
      </c>
      <c r="I279">
        <f t="shared" ref="I279:I281" si="40">G279+H279</f>
        <v>1700</v>
      </c>
      <c r="J279">
        <v>100</v>
      </c>
      <c r="K279">
        <v>0</v>
      </c>
      <c r="L279" s="5">
        <v>7</v>
      </c>
    </row>
    <row r="280" spans="1:12" x14ac:dyDescent="0.25">
      <c r="A280" s="3">
        <v>36115168</v>
      </c>
      <c r="B280">
        <v>2</v>
      </c>
      <c r="C280">
        <v>0</v>
      </c>
      <c r="D280">
        <v>0</v>
      </c>
      <c r="E280">
        <v>0</v>
      </c>
      <c r="F280">
        <v>0</v>
      </c>
      <c r="G280">
        <v>1800</v>
      </c>
      <c r="H280">
        <v>500</v>
      </c>
      <c r="I280">
        <f t="shared" si="40"/>
        <v>2300</v>
      </c>
      <c r="J280">
        <v>900</v>
      </c>
      <c r="K280">
        <v>0</v>
      </c>
      <c r="L280" s="5">
        <v>6</v>
      </c>
    </row>
    <row r="281" spans="1:12" x14ac:dyDescent="0.25">
      <c r="A281" s="3">
        <v>36146307</v>
      </c>
      <c r="B281">
        <v>2</v>
      </c>
      <c r="C281">
        <v>0</v>
      </c>
      <c r="D281">
        <v>0</v>
      </c>
      <c r="E281">
        <v>0</v>
      </c>
      <c r="F281">
        <v>0</v>
      </c>
      <c r="G281">
        <v>5600</v>
      </c>
      <c r="H281">
        <v>1000</v>
      </c>
      <c r="I281">
        <f t="shared" si="40"/>
        <v>6600</v>
      </c>
      <c r="J281">
        <v>1500</v>
      </c>
      <c r="K281">
        <v>0.1</v>
      </c>
      <c r="L281" s="5">
        <v>6</v>
      </c>
    </row>
    <row r="282" spans="1:12" x14ac:dyDescent="0.25">
      <c r="A282" s="3">
        <v>842227</v>
      </c>
      <c r="B282">
        <v>1</v>
      </c>
      <c r="C282">
        <v>0</v>
      </c>
      <c r="D282">
        <v>0</v>
      </c>
      <c r="E282">
        <v>0</v>
      </c>
      <c r="F282">
        <v>0</v>
      </c>
      <c r="G282">
        <v>1600</v>
      </c>
      <c r="H282">
        <v>500</v>
      </c>
      <c r="I282">
        <f>G282+H282</f>
        <v>2100</v>
      </c>
      <c r="J282">
        <v>600</v>
      </c>
      <c r="K282">
        <v>0</v>
      </c>
      <c r="L282" s="5">
        <v>7</v>
      </c>
    </row>
    <row r="283" spans="1:12" x14ac:dyDescent="0.25">
      <c r="A283" s="3">
        <v>16795215</v>
      </c>
      <c r="B283">
        <v>2</v>
      </c>
      <c r="C283">
        <v>0</v>
      </c>
      <c r="D283">
        <v>0</v>
      </c>
      <c r="E283">
        <v>0</v>
      </c>
      <c r="F283">
        <v>0</v>
      </c>
      <c r="G283">
        <v>2400</v>
      </c>
      <c r="H283">
        <v>1000</v>
      </c>
      <c r="I283">
        <f t="shared" ref="I283:I284" si="41">G283+H283</f>
        <v>3400</v>
      </c>
      <c r="J283">
        <v>1300</v>
      </c>
      <c r="K283">
        <v>0</v>
      </c>
      <c r="L283" s="5">
        <v>7</v>
      </c>
    </row>
    <row r="284" spans="1:12" x14ac:dyDescent="0.25">
      <c r="A284" s="3">
        <v>13218127</v>
      </c>
      <c r="B284">
        <v>2</v>
      </c>
      <c r="C284">
        <v>0</v>
      </c>
      <c r="D284">
        <v>2</v>
      </c>
      <c r="E284">
        <v>400</v>
      </c>
      <c r="F284">
        <v>0</v>
      </c>
      <c r="G284">
        <v>3800</v>
      </c>
      <c r="H284">
        <v>1800</v>
      </c>
      <c r="I284">
        <f t="shared" si="41"/>
        <v>5600</v>
      </c>
      <c r="J284">
        <v>2550</v>
      </c>
      <c r="K284">
        <v>0.4</v>
      </c>
      <c r="L284" s="5">
        <v>7</v>
      </c>
    </row>
    <row r="285" spans="1:12" x14ac:dyDescent="0.25">
      <c r="A285" s="3">
        <v>36237942</v>
      </c>
      <c r="B285">
        <v>1</v>
      </c>
      <c r="C285">
        <v>0</v>
      </c>
      <c r="D285">
        <v>0</v>
      </c>
      <c r="E285">
        <v>0</v>
      </c>
      <c r="F285">
        <v>0</v>
      </c>
      <c r="G285">
        <v>1800</v>
      </c>
      <c r="H285">
        <v>500</v>
      </c>
      <c r="I285">
        <f>G285+H285</f>
        <v>2300</v>
      </c>
      <c r="J285">
        <v>1100</v>
      </c>
      <c r="K285">
        <v>0</v>
      </c>
      <c r="L285" s="5">
        <v>6</v>
      </c>
    </row>
    <row r="286" spans="1:12" x14ac:dyDescent="0.25">
      <c r="A286" s="3">
        <v>1546680</v>
      </c>
      <c r="B286">
        <v>2</v>
      </c>
      <c r="C286">
        <v>0</v>
      </c>
      <c r="D286">
        <v>0</v>
      </c>
      <c r="E286">
        <v>0</v>
      </c>
      <c r="F286">
        <v>0</v>
      </c>
      <c r="G286">
        <v>1600</v>
      </c>
      <c r="H286">
        <v>500</v>
      </c>
      <c r="I286">
        <f t="shared" ref="I286:I288" si="42">G286+H286</f>
        <v>2100</v>
      </c>
      <c r="J286">
        <v>150</v>
      </c>
      <c r="K286">
        <v>0</v>
      </c>
      <c r="L286" s="5">
        <v>6</v>
      </c>
    </row>
    <row r="287" spans="1:12" x14ac:dyDescent="0.25">
      <c r="A287" s="3">
        <v>19393845</v>
      </c>
      <c r="B287">
        <v>2</v>
      </c>
      <c r="C287">
        <v>0</v>
      </c>
      <c r="D287">
        <v>4</v>
      </c>
      <c r="E287">
        <v>0</v>
      </c>
      <c r="F287">
        <v>0</v>
      </c>
      <c r="G287">
        <v>3400</v>
      </c>
      <c r="H287">
        <v>1000</v>
      </c>
      <c r="I287">
        <f t="shared" si="42"/>
        <v>4400</v>
      </c>
      <c r="J287">
        <v>1300</v>
      </c>
      <c r="K287">
        <v>0.6</v>
      </c>
      <c r="L287" s="5">
        <v>12</v>
      </c>
    </row>
    <row r="288" spans="1:12" x14ac:dyDescent="0.25">
      <c r="A288" s="3">
        <v>17802997</v>
      </c>
      <c r="B288">
        <v>2</v>
      </c>
      <c r="C288">
        <v>0</v>
      </c>
      <c r="D288">
        <v>0</v>
      </c>
      <c r="E288">
        <v>0</v>
      </c>
      <c r="F288">
        <v>0</v>
      </c>
      <c r="G288">
        <v>1700</v>
      </c>
      <c r="H288">
        <v>500</v>
      </c>
      <c r="I288">
        <f t="shared" si="42"/>
        <v>2200</v>
      </c>
      <c r="J288">
        <v>300</v>
      </c>
      <c r="K288">
        <v>0</v>
      </c>
      <c r="L288" s="5">
        <v>6</v>
      </c>
    </row>
    <row r="289" spans="1:12" x14ac:dyDescent="0.25">
      <c r="A289" s="3">
        <v>19324158</v>
      </c>
      <c r="B289">
        <v>1</v>
      </c>
      <c r="C289">
        <v>0</v>
      </c>
      <c r="D289">
        <v>0</v>
      </c>
      <c r="E289">
        <v>0</v>
      </c>
      <c r="F289">
        <v>0</v>
      </c>
      <c r="G289">
        <v>1600</v>
      </c>
      <c r="H289">
        <v>1400</v>
      </c>
      <c r="I289">
        <f>G289+H289</f>
        <v>3000</v>
      </c>
      <c r="J289">
        <v>550</v>
      </c>
      <c r="K289">
        <v>0.2</v>
      </c>
      <c r="L289" s="5">
        <v>11</v>
      </c>
    </row>
    <row r="290" spans="1:12" x14ac:dyDescent="0.25">
      <c r="A290" s="3">
        <v>18487688</v>
      </c>
      <c r="B290">
        <v>2</v>
      </c>
      <c r="C290">
        <v>0</v>
      </c>
      <c r="D290">
        <v>0</v>
      </c>
      <c r="E290">
        <v>0</v>
      </c>
      <c r="F290">
        <v>0</v>
      </c>
      <c r="G290">
        <v>800</v>
      </c>
      <c r="H290">
        <v>500</v>
      </c>
      <c r="I290">
        <f t="shared" ref="I290:I291" si="43">G290+H290</f>
        <v>1300</v>
      </c>
      <c r="J290">
        <v>1000</v>
      </c>
      <c r="K290">
        <v>0.1</v>
      </c>
      <c r="L290" s="5">
        <v>7</v>
      </c>
    </row>
    <row r="291" spans="1:12" x14ac:dyDescent="0.25">
      <c r="A291" s="3">
        <v>36675530</v>
      </c>
      <c r="B291">
        <v>2</v>
      </c>
      <c r="C291">
        <v>0</v>
      </c>
      <c r="D291">
        <v>0</v>
      </c>
      <c r="E291">
        <v>0</v>
      </c>
      <c r="F291">
        <v>0</v>
      </c>
      <c r="G291">
        <v>3150</v>
      </c>
      <c r="H291">
        <v>0</v>
      </c>
      <c r="I291">
        <f t="shared" si="43"/>
        <v>3150</v>
      </c>
      <c r="J291">
        <v>100</v>
      </c>
      <c r="K291">
        <v>0</v>
      </c>
      <c r="L291" s="5">
        <v>6</v>
      </c>
    </row>
    <row r="292" spans="1:12" x14ac:dyDescent="0.25">
      <c r="A292" s="3">
        <v>36468992</v>
      </c>
      <c r="B292">
        <v>1</v>
      </c>
      <c r="C292">
        <v>40</v>
      </c>
      <c r="D292">
        <v>0</v>
      </c>
      <c r="E292">
        <v>0</v>
      </c>
      <c r="F292">
        <v>0</v>
      </c>
      <c r="G292">
        <v>1600</v>
      </c>
      <c r="H292">
        <v>500</v>
      </c>
      <c r="I292">
        <f>G292+H292</f>
        <v>2100</v>
      </c>
      <c r="J292">
        <v>250</v>
      </c>
      <c r="K292">
        <v>0.4</v>
      </c>
      <c r="L292" s="5">
        <v>6</v>
      </c>
    </row>
    <row r="293" spans="1:12" x14ac:dyDescent="0.25">
      <c r="A293" s="3">
        <v>32681045</v>
      </c>
      <c r="B293">
        <v>2</v>
      </c>
      <c r="C293">
        <v>0</v>
      </c>
      <c r="D293">
        <v>2</v>
      </c>
      <c r="E293">
        <v>200</v>
      </c>
      <c r="F293">
        <v>0</v>
      </c>
      <c r="G293">
        <v>4700</v>
      </c>
      <c r="H293">
        <v>1000</v>
      </c>
      <c r="I293">
        <f>G293+H293</f>
        <v>5700</v>
      </c>
      <c r="J293">
        <v>300</v>
      </c>
      <c r="K293">
        <v>0</v>
      </c>
      <c r="L293" s="5">
        <v>8</v>
      </c>
    </row>
    <row r="294" spans="1:12" x14ac:dyDescent="0.25">
      <c r="A294" s="3">
        <v>21336381</v>
      </c>
      <c r="B294">
        <v>1</v>
      </c>
      <c r="C294">
        <v>30</v>
      </c>
      <c r="D294">
        <v>0</v>
      </c>
      <c r="E294">
        <v>0</v>
      </c>
      <c r="F294">
        <v>0</v>
      </c>
      <c r="G294">
        <v>2300</v>
      </c>
      <c r="H294">
        <v>500</v>
      </c>
      <c r="I294">
        <f>G294+H294</f>
        <v>2800</v>
      </c>
      <c r="J294">
        <v>300</v>
      </c>
      <c r="K294">
        <v>0</v>
      </c>
      <c r="L294" s="5">
        <v>3</v>
      </c>
    </row>
    <row r="295" spans="1:12" x14ac:dyDescent="0.25">
      <c r="A295" s="3">
        <v>36713175</v>
      </c>
      <c r="B295">
        <v>2</v>
      </c>
      <c r="C295">
        <v>0</v>
      </c>
      <c r="D295">
        <v>0</v>
      </c>
      <c r="E295">
        <v>0</v>
      </c>
      <c r="F295">
        <v>0</v>
      </c>
      <c r="G295">
        <v>2300</v>
      </c>
      <c r="H295">
        <v>1000</v>
      </c>
      <c r="I295">
        <f t="shared" ref="I295:I299" si="44">G295+H295</f>
        <v>3300</v>
      </c>
      <c r="J295">
        <v>450</v>
      </c>
      <c r="K295">
        <v>0</v>
      </c>
      <c r="L295" s="5">
        <v>7</v>
      </c>
    </row>
    <row r="296" spans="1:12" x14ac:dyDescent="0.25">
      <c r="A296" s="3">
        <v>36716561</v>
      </c>
      <c r="B296">
        <v>2</v>
      </c>
      <c r="C296">
        <v>0</v>
      </c>
      <c r="D296">
        <v>0</v>
      </c>
      <c r="E296">
        <v>0</v>
      </c>
      <c r="F296">
        <v>0</v>
      </c>
      <c r="G296">
        <v>1600</v>
      </c>
      <c r="H296">
        <v>500</v>
      </c>
      <c r="I296">
        <f t="shared" si="44"/>
        <v>2100</v>
      </c>
      <c r="J296">
        <v>350</v>
      </c>
      <c r="K296">
        <v>0</v>
      </c>
      <c r="L296" s="5">
        <v>6</v>
      </c>
    </row>
    <row r="297" spans="1:12" x14ac:dyDescent="0.25">
      <c r="A297" s="3">
        <v>36758805</v>
      </c>
      <c r="B297">
        <v>2</v>
      </c>
      <c r="C297">
        <v>40</v>
      </c>
      <c r="D297">
        <v>3</v>
      </c>
      <c r="E297">
        <v>200</v>
      </c>
      <c r="F297">
        <v>0</v>
      </c>
      <c r="G297">
        <v>6200</v>
      </c>
      <c r="H297">
        <v>2000</v>
      </c>
      <c r="I297">
        <f t="shared" si="44"/>
        <v>8200</v>
      </c>
      <c r="J297">
        <v>2400</v>
      </c>
      <c r="K297">
        <v>0</v>
      </c>
      <c r="L297" s="5">
        <v>10</v>
      </c>
    </row>
    <row r="298" spans="1:12" x14ac:dyDescent="0.25">
      <c r="A298" s="3">
        <v>17073539</v>
      </c>
      <c r="B298">
        <v>1</v>
      </c>
      <c r="C298">
        <v>40</v>
      </c>
      <c r="D298">
        <v>500</v>
      </c>
      <c r="E298">
        <v>0</v>
      </c>
      <c r="F298">
        <v>0</v>
      </c>
      <c r="G298">
        <v>1500</v>
      </c>
      <c r="H298">
        <v>200</v>
      </c>
      <c r="I298">
        <f t="shared" si="44"/>
        <v>1700</v>
      </c>
      <c r="J298">
        <v>200</v>
      </c>
      <c r="K298">
        <v>0.7</v>
      </c>
      <c r="L298" s="5">
        <v>13</v>
      </c>
    </row>
    <row r="299" spans="1:12" x14ac:dyDescent="0.25">
      <c r="A299" s="3">
        <v>36772427</v>
      </c>
      <c r="B299">
        <v>1</v>
      </c>
      <c r="C299">
        <v>0</v>
      </c>
      <c r="D299">
        <v>0</v>
      </c>
      <c r="E299">
        <v>0</v>
      </c>
      <c r="F299">
        <v>0</v>
      </c>
      <c r="G299">
        <v>2100</v>
      </c>
      <c r="H299">
        <v>500</v>
      </c>
      <c r="I299">
        <f t="shared" si="44"/>
        <v>2600</v>
      </c>
      <c r="J299">
        <v>200</v>
      </c>
      <c r="K299">
        <v>0</v>
      </c>
      <c r="L299" s="5">
        <v>9</v>
      </c>
    </row>
    <row r="300" spans="1:12" x14ac:dyDescent="0.25">
      <c r="A300" s="3">
        <v>36158464</v>
      </c>
      <c r="B300">
        <v>2</v>
      </c>
      <c r="C300">
        <v>0</v>
      </c>
      <c r="D300">
        <v>0</v>
      </c>
      <c r="E300">
        <v>0</v>
      </c>
      <c r="F300">
        <v>0</v>
      </c>
      <c r="G300">
        <v>1700</v>
      </c>
      <c r="H300">
        <v>1000</v>
      </c>
      <c r="I300">
        <f>G300+H300</f>
        <v>2700</v>
      </c>
      <c r="J300">
        <v>400</v>
      </c>
      <c r="K300">
        <v>0</v>
      </c>
      <c r="L300" s="5">
        <v>9</v>
      </c>
    </row>
    <row r="301" spans="1:12" x14ac:dyDescent="0.25">
      <c r="A301" s="3">
        <v>17084974</v>
      </c>
      <c r="B301">
        <v>2</v>
      </c>
      <c r="C301">
        <v>0</v>
      </c>
      <c r="D301">
        <v>0</v>
      </c>
      <c r="E301">
        <v>0</v>
      </c>
      <c r="F301">
        <v>0</v>
      </c>
      <c r="G301">
        <v>2094</v>
      </c>
      <c r="H301">
        <v>801</v>
      </c>
      <c r="I301">
        <f>G301+H301</f>
        <v>2895</v>
      </c>
      <c r="J301">
        <v>508</v>
      </c>
      <c r="K301">
        <v>0</v>
      </c>
      <c r="L301" s="5">
        <v>7</v>
      </c>
    </row>
    <row r="302" spans="1:12" x14ac:dyDescent="0.25">
      <c r="A302" s="3">
        <v>17766860</v>
      </c>
      <c r="B302">
        <v>2</v>
      </c>
      <c r="C302">
        <v>0</v>
      </c>
      <c r="D302">
        <v>0</v>
      </c>
      <c r="E302">
        <v>0</v>
      </c>
      <c r="F302">
        <v>0</v>
      </c>
      <c r="G302">
        <v>2094</v>
      </c>
      <c r="H302">
        <v>801</v>
      </c>
      <c r="I302">
        <f t="shared" ref="I302:I306" si="45">G302+H302</f>
        <v>2895</v>
      </c>
      <c r="J302">
        <v>508</v>
      </c>
      <c r="K302">
        <v>0</v>
      </c>
      <c r="L302" s="5">
        <v>7</v>
      </c>
    </row>
    <row r="303" spans="1:12" x14ac:dyDescent="0.25">
      <c r="A303" s="3">
        <v>18293930</v>
      </c>
      <c r="B303">
        <v>2</v>
      </c>
      <c r="C303">
        <v>0</v>
      </c>
      <c r="D303">
        <v>0</v>
      </c>
      <c r="E303">
        <v>0</v>
      </c>
      <c r="F303">
        <v>0</v>
      </c>
      <c r="G303">
        <v>2094</v>
      </c>
      <c r="H303">
        <v>801</v>
      </c>
      <c r="I303">
        <f t="shared" si="45"/>
        <v>2895</v>
      </c>
      <c r="J303">
        <v>508</v>
      </c>
      <c r="K303">
        <v>0</v>
      </c>
      <c r="L303" s="5">
        <v>6</v>
      </c>
    </row>
    <row r="304" spans="1:12" x14ac:dyDescent="0.25">
      <c r="A304" s="3">
        <v>9863995</v>
      </c>
      <c r="B304">
        <v>2</v>
      </c>
      <c r="C304">
        <v>0</v>
      </c>
      <c r="D304">
        <v>0</v>
      </c>
      <c r="E304">
        <v>0</v>
      </c>
      <c r="F304">
        <v>0</v>
      </c>
      <c r="G304">
        <v>2094</v>
      </c>
      <c r="H304">
        <v>801</v>
      </c>
      <c r="I304">
        <f t="shared" si="45"/>
        <v>2895</v>
      </c>
      <c r="J304">
        <v>508</v>
      </c>
      <c r="K304">
        <v>0</v>
      </c>
      <c r="L304" s="5">
        <v>5</v>
      </c>
    </row>
    <row r="305" spans="1:12" x14ac:dyDescent="0.25">
      <c r="A305" s="3">
        <v>18337531</v>
      </c>
      <c r="B305">
        <v>2</v>
      </c>
      <c r="C305">
        <v>0</v>
      </c>
      <c r="D305">
        <v>0</v>
      </c>
      <c r="E305">
        <v>0</v>
      </c>
      <c r="F305">
        <v>0</v>
      </c>
      <c r="G305">
        <v>2094</v>
      </c>
      <c r="H305">
        <v>801</v>
      </c>
      <c r="I305">
        <f t="shared" si="45"/>
        <v>2895</v>
      </c>
      <c r="J305">
        <v>508</v>
      </c>
      <c r="K305">
        <v>0</v>
      </c>
      <c r="L305" s="5">
        <v>10</v>
      </c>
    </row>
    <row r="306" spans="1:12" x14ac:dyDescent="0.25">
      <c r="A306" s="3">
        <v>18210576</v>
      </c>
      <c r="B306">
        <v>2</v>
      </c>
      <c r="C306">
        <v>0</v>
      </c>
      <c r="D306">
        <v>0</v>
      </c>
      <c r="E306">
        <v>0</v>
      </c>
      <c r="F306">
        <v>0</v>
      </c>
      <c r="G306">
        <v>2094</v>
      </c>
      <c r="H306">
        <v>801</v>
      </c>
      <c r="I306">
        <f t="shared" si="45"/>
        <v>2895</v>
      </c>
      <c r="J306">
        <v>508</v>
      </c>
      <c r="K306">
        <v>0</v>
      </c>
      <c r="L306" s="5">
        <v>8</v>
      </c>
    </row>
    <row r="307" spans="1:12" x14ac:dyDescent="0.25">
      <c r="A307" s="3">
        <v>18341158</v>
      </c>
      <c r="B307">
        <v>1</v>
      </c>
      <c r="C307">
        <v>0</v>
      </c>
      <c r="D307">
        <v>0</v>
      </c>
      <c r="E307">
        <v>0</v>
      </c>
      <c r="F307">
        <v>0</v>
      </c>
      <c r="G307">
        <v>2163</v>
      </c>
      <c r="H307">
        <v>971</v>
      </c>
      <c r="I307">
        <v>3134</v>
      </c>
      <c r="J307">
        <v>652</v>
      </c>
      <c r="K307">
        <v>0</v>
      </c>
      <c r="L307" s="5">
        <v>10</v>
      </c>
    </row>
    <row r="308" spans="1:12" x14ac:dyDescent="0.25">
      <c r="A308" s="3">
        <v>17164452</v>
      </c>
      <c r="B308">
        <v>2</v>
      </c>
      <c r="C308">
        <v>0</v>
      </c>
      <c r="D308">
        <v>0</v>
      </c>
      <c r="E308">
        <v>0</v>
      </c>
      <c r="F308">
        <v>0</v>
      </c>
      <c r="G308">
        <v>2094</v>
      </c>
      <c r="H308">
        <v>801</v>
      </c>
      <c r="I308">
        <f t="shared" ref="I308:I318" si="46">G308+H308</f>
        <v>2895</v>
      </c>
      <c r="J308">
        <v>508</v>
      </c>
      <c r="K308">
        <v>0</v>
      </c>
      <c r="L308" s="5">
        <v>6</v>
      </c>
    </row>
    <row r="309" spans="1:12" x14ac:dyDescent="0.25">
      <c r="A309" s="3">
        <v>18487688</v>
      </c>
      <c r="B309">
        <v>2</v>
      </c>
      <c r="C309">
        <v>0</v>
      </c>
      <c r="D309">
        <v>0</v>
      </c>
      <c r="E309">
        <v>0</v>
      </c>
      <c r="F309">
        <v>0</v>
      </c>
      <c r="G309">
        <v>2094</v>
      </c>
      <c r="H309">
        <v>801</v>
      </c>
      <c r="I309">
        <f t="shared" si="46"/>
        <v>2895</v>
      </c>
      <c r="J309">
        <v>508</v>
      </c>
      <c r="K309">
        <v>0</v>
      </c>
      <c r="L309" s="5">
        <v>10</v>
      </c>
    </row>
    <row r="310" spans="1:12" x14ac:dyDescent="0.25">
      <c r="A310" s="3">
        <v>18488331</v>
      </c>
      <c r="B310">
        <v>2</v>
      </c>
      <c r="C310">
        <v>0</v>
      </c>
      <c r="D310">
        <v>0</v>
      </c>
      <c r="E310">
        <v>0</v>
      </c>
      <c r="F310">
        <v>0</v>
      </c>
      <c r="G310">
        <v>2094</v>
      </c>
      <c r="H310">
        <v>801</v>
      </c>
      <c r="I310">
        <f t="shared" si="46"/>
        <v>2895</v>
      </c>
      <c r="J310">
        <v>508</v>
      </c>
      <c r="K310">
        <v>0</v>
      </c>
      <c r="L310" s="5">
        <v>7</v>
      </c>
    </row>
    <row r="311" spans="1:12" x14ac:dyDescent="0.25">
      <c r="A311" s="3">
        <v>15425224</v>
      </c>
      <c r="B311">
        <v>2</v>
      </c>
      <c r="C311">
        <v>0</v>
      </c>
      <c r="D311">
        <v>0</v>
      </c>
      <c r="E311">
        <v>0</v>
      </c>
      <c r="F311">
        <v>0</v>
      </c>
      <c r="G311">
        <v>2094</v>
      </c>
      <c r="H311">
        <v>801</v>
      </c>
      <c r="I311">
        <f t="shared" si="46"/>
        <v>2895</v>
      </c>
      <c r="J311">
        <v>508</v>
      </c>
      <c r="K311">
        <v>0</v>
      </c>
      <c r="L311" s="5">
        <v>8</v>
      </c>
    </row>
    <row r="312" spans="1:12" x14ac:dyDescent="0.25">
      <c r="A312" s="3">
        <v>18561210</v>
      </c>
      <c r="B312">
        <v>2</v>
      </c>
      <c r="C312">
        <v>0</v>
      </c>
      <c r="D312">
        <v>0</v>
      </c>
      <c r="E312">
        <v>0</v>
      </c>
      <c r="F312">
        <v>0</v>
      </c>
      <c r="G312">
        <v>2094</v>
      </c>
      <c r="H312">
        <v>801</v>
      </c>
      <c r="I312">
        <f t="shared" si="46"/>
        <v>2895</v>
      </c>
      <c r="J312">
        <v>508</v>
      </c>
      <c r="K312">
        <v>0</v>
      </c>
      <c r="L312" s="5">
        <v>7</v>
      </c>
    </row>
    <row r="313" spans="1:12" x14ac:dyDescent="0.25">
      <c r="A313" s="3">
        <v>18540157</v>
      </c>
      <c r="B313">
        <v>2</v>
      </c>
      <c r="C313">
        <v>0</v>
      </c>
      <c r="D313">
        <v>0</v>
      </c>
      <c r="E313">
        <v>0</v>
      </c>
      <c r="F313">
        <v>0</v>
      </c>
      <c r="G313">
        <v>2094</v>
      </c>
      <c r="H313">
        <v>801</v>
      </c>
      <c r="I313">
        <f t="shared" si="46"/>
        <v>2895</v>
      </c>
      <c r="J313">
        <v>508</v>
      </c>
      <c r="K313">
        <v>0</v>
      </c>
      <c r="L313" s="5">
        <v>7</v>
      </c>
    </row>
    <row r="314" spans="1:12" x14ac:dyDescent="0.25">
      <c r="A314" s="3">
        <v>18593021</v>
      </c>
      <c r="B314">
        <v>2</v>
      </c>
      <c r="C314">
        <v>0</v>
      </c>
      <c r="D314">
        <v>0</v>
      </c>
      <c r="E314">
        <v>0</v>
      </c>
      <c r="F314">
        <v>0</v>
      </c>
      <c r="G314">
        <v>2094</v>
      </c>
      <c r="H314">
        <v>801</v>
      </c>
      <c r="I314">
        <f t="shared" si="46"/>
        <v>2895</v>
      </c>
      <c r="J314">
        <v>508</v>
      </c>
      <c r="K314">
        <v>0</v>
      </c>
      <c r="L314" s="5">
        <v>6</v>
      </c>
    </row>
    <row r="315" spans="1:12" x14ac:dyDescent="0.25">
      <c r="A315" s="3">
        <v>18605812</v>
      </c>
      <c r="B315">
        <v>2</v>
      </c>
      <c r="C315">
        <v>0</v>
      </c>
      <c r="D315">
        <v>0</v>
      </c>
      <c r="E315">
        <v>0</v>
      </c>
      <c r="F315">
        <v>0</v>
      </c>
      <c r="G315">
        <v>2094</v>
      </c>
      <c r="H315">
        <v>801</v>
      </c>
      <c r="I315">
        <f t="shared" si="46"/>
        <v>2895</v>
      </c>
      <c r="J315">
        <v>508</v>
      </c>
      <c r="K315">
        <v>0</v>
      </c>
      <c r="L315" s="5">
        <v>5</v>
      </c>
    </row>
    <row r="316" spans="1:12" x14ac:dyDescent="0.25">
      <c r="A316" s="3">
        <v>18602885</v>
      </c>
      <c r="B316">
        <v>2</v>
      </c>
      <c r="C316">
        <v>0</v>
      </c>
      <c r="D316">
        <v>0</v>
      </c>
      <c r="E316">
        <v>0</v>
      </c>
      <c r="F316">
        <v>0</v>
      </c>
      <c r="G316">
        <v>2094</v>
      </c>
      <c r="H316">
        <v>801</v>
      </c>
      <c r="I316">
        <f t="shared" si="46"/>
        <v>2895</v>
      </c>
      <c r="J316">
        <v>508</v>
      </c>
      <c r="K316">
        <v>0</v>
      </c>
      <c r="L316" s="5">
        <v>22</v>
      </c>
    </row>
    <row r="317" spans="1:12" x14ac:dyDescent="0.25">
      <c r="A317" s="3">
        <v>18750913</v>
      </c>
      <c r="B317">
        <v>2</v>
      </c>
      <c r="C317">
        <v>0</v>
      </c>
      <c r="D317">
        <v>0</v>
      </c>
      <c r="E317">
        <v>0</v>
      </c>
      <c r="F317">
        <v>0</v>
      </c>
      <c r="G317">
        <v>2094</v>
      </c>
      <c r="H317">
        <v>801</v>
      </c>
      <c r="I317">
        <f t="shared" si="46"/>
        <v>2895</v>
      </c>
      <c r="J317">
        <v>508</v>
      </c>
      <c r="K317">
        <v>0</v>
      </c>
      <c r="L317" s="5">
        <v>6</v>
      </c>
    </row>
    <row r="318" spans="1:12" x14ac:dyDescent="0.25">
      <c r="A318" s="3">
        <v>18745273</v>
      </c>
      <c r="B318">
        <v>2</v>
      </c>
      <c r="C318">
        <v>0</v>
      </c>
      <c r="D318">
        <v>0</v>
      </c>
      <c r="E318">
        <v>0</v>
      </c>
      <c r="F318">
        <v>0</v>
      </c>
      <c r="G318">
        <v>2094</v>
      </c>
      <c r="H318">
        <v>801</v>
      </c>
      <c r="I318">
        <f t="shared" si="46"/>
        <v>2895</v>
      </c>
      <c r="J318">
        <v>508</v>
      </c>
      <c r="K318">
        <v>0</v>
      </c>
      <c r="L318" s="5">
        <v>6</v>
      </c>
    </row>
    <row r="319" spans="1:12" x14ac:dyDescent="0.25">
      <c r="A319" s="3">
        <v>295812</v>
      </c>
      <c r="B319">
        <v>1</v>
      </c>
      <c r="C319">
        <v>0</v>
      </c>
      <c r="D319">
        <v>0</v>
      </c>
      <c r="E319">
        <v>0</v>
      </c>
      <c r="F319">
        <v>0</v>
      </c>
      <c r="G319">
        <v>2163</v>
      </c>
      <c r="H319">
        <v>971</v>
      </c>
      <c r="I319">
        <v>3134</v>
      </c>
      <c r="J319">
        <v>652</v>
      </c>
      <c r="K319">
        <v>0</v>
      </c>
    </row>
    <row r="320" spans="1:12" x14ac:dyDescent="0.25">
      <c r="A320" s="3">
        <v>18717198</v>
      </c>
      <c r="B320">
        <v>1</v>
      </c>
      <c r="C320">
        <v>0</v>
      </c>
      <c r="D320">
        <v>0</v>
      </c>
      <c r="E320">
        <v>0</v>
      </c>
      <c r="F320">
        <v>0</v>
      </c>
      <c r="G320">
        <v>2163</v>
      </c>
      <c r="H320">
        <v>971</v>
      </c>
      <c r="I320">
        <v>3134</v>
      </c>
      <c r="J320">
        <v>652</v>
      </c>
      <c r="K320">
        <v>0</v>
      </c>
      <c r="L320" s="5">
        <v>5</v>
      </c>
    </row>
    <row r="321" spans="1:12" x14ac:dyDescent="0.25">
      <c r="A321" s="3">
        <v>18787715</v>
      </c>
      <c r="B321">
        <v>2</v>
      </c>
      <c r="C321">
        <v>0</v>
      </c>
      <c r="D321">
        <v>0</v>
      </c>
      <c r="E321">
        <v>0</v>
      </c>
      <c r="F321">
        <v>0</v>
      </c>
      <c r="G321">
        <v>2094</v>
      </c>
      <c r="H321">
        <v>801</v>
      </c>
      <c r="I321">
        <f t="shared" ref="I321:I324" si="47">G321+H321</f>
        <v>2895</v>
      </c>
      <c r="J321">
        <v>508</v>
      </c>
      <c r="K321">
        <v>0</v>
      </c>
      <c r="L321" s="5">
        <v>6</v>
      </c>
    </row>
    <row r="322" spans="1:12" x14ac:dyDescent="0.25">
      <c r="A322" s="3">
        <v>18814110</v>
      </c>
      <c r="B322">
        <v>2</v>
      </c>
      <c r="C322">
        <v>0</v>
      </c>
      <c r="D322">
        <v>0</v>
      </c>
      <c r="E322">
        <v>0</v>
      </c>
      <c r="F322">
        <v>0</v>
      </c>
      <c r="G322">
        <v>2094</v>
      </c>
      <c r="H322">
        <v>801</v>
      </c>
      <c r="I322">
        <f t="shared" si="47"/>
        <v>2895</v>
      </c>
      <c r="J322">
        <v>508</v>
      </c>
      <c r="K322">
        <v>0</v>
      </c>
      <c r="L322" s="5">
        <v>10</v>
      </c>
    </row>
    <row r="323" spans="1:12" x14ac:dyDescent="0.25">
      <c r="A323" s="3">
        <v>18901641</v>
      </c>
      <c r="B323">
        <v>2</v>
      </c>
      <c r="C323">
        <v>0</v>
      </c>
      <c r="D323">
        <v>0</v>
      </c>
      <c r="E323">
        <v>0</v>
      </c>
      <c r="F323">
        <v>0</v>
      </c>
      <c r="G323">
        <v>2094</v>
      </c>
      <c r="H323">
        <v>801</v>
      </c>
      <c r="I323">
        <f t="shared" si="47"/>
        <v>2895</v>
      </c>
      <c r="J323">
        <v>508</v>
      </c>
      <c r="K323">
        <v>0</v>
      </c>
      <c r="L323" s="5">
        <v>7</v>
      </c>
    </row>
    <row r="324" spans="1:12" x14ac:dyDescent="0.25">
      <c r="A324" s="3">
        <v>18914861</v>
      </c>
      <c r="B324">
        <v>2</v>
      </c>
      <c r="C324">
        <v>0</v>
      </c>
      <c r="D324">
        <v>0</v>
      </c>
      <c r="E324">
        <v>0</v>
      </c>
      <c r="F324">
        <v>0</v>
      </c>
      <c r="G324">
        <v>2094</v>
      </c>
      <c r="H324">
        <v>801</v>
      </c>
      <c r="I324">
        <f t="shared" si="47"/>
        <v>2895</v>
      </c>
      <c r="J324">
        <v>508</v>
      </c>
      <c r="K324">
        <v>0</v>
      </c>
      <c r="L324" s="5">
        <v>10</v>
      </c>
    </row>
    <row r="325" spans="1:12" x14ac:dyDescent="0.25">
      <c r="A325" s="3">
        <v>18893289</v>
      </c>
      <c r="B325">
        <v>1</v>
      </c>
      <c r="C325">
        <v>0</v>
      </c>
      <c r="D325">
        <v>0</v>
      </c>
      <c r="E325">
        <v>0</v>
      </c>
      <c r="F325">
        <v>0</v>
      </c>
      <c r="G325">
        <v>2163</v>
      </c>
      <c r="H325">
        <v>971</v>
      </c>
      <c r="I325">
        <v>3134</v>
      </c>
      <c r="J325">
        <v>652</v>
      </c>
      <c r="K325">
        <v>0</v>
      </c>
      <c r="L325" s="5">
        <v>5</v>
      </c>
    </row>
    <row r="326" spans="1:12" x14ac:dyDescent="0.25">
      <c r="A326" s="3">
        <v>18738874</v>
      </c>
      <c r="B326">
        <v>1</v>
      </c>
      <c r="C326">
        <v>0</v>
      </c>
      <c r="D326">
        <v>0</v>
      </c>
      <c r="E326">
        <v>0</v>
      </c>
      <c r="F326">
        <v>0</v>
      </c>
      <c r="G326">
        <v>2163</v>
      </c>
      <c r="H326">
        <v>971</v>
      </c>
      <c r="I326">
        <v>3134</v>
      </c>
      <c r="J326">
        <v>652</v>
      </c>
      <c r="K326">
        <v>0</v>
      </c>
      <c r="L326" s="5">
        <v>4</v>
      </c>
    </row>
    <row r="327" spans="1:12" x14ac:dyDescent="0.25">
      <c r="A327" s="3">
        <v>16963550</v>
      </c>
      <c r="B327">
        <v>1</v>
      </c>
      <c r="C327">
        <v>0</v>
      </c>
      <c r="D327">
        <v>0</v>
      </c>
      <c r="E327">
        <v>0</v>
      </c>
      <c r="F327">
        <v>0</v>
      </c>
      <c r="G327">
        <v>2163</v>
      </c>
      <c r="H327">
        <v>971</v>
      </c>
      <c r="I327">
        <v>3134</v>
      </c>
      <c r="J327">
        <v>652</v>
      </c>
      <c r="K327">
        <v>0</v>
      </c>
      <c r="L327" s="5">
        <v>4</v>
      </c>
    </row>
    <row r="328" spans="1:12" x14ac:dyDescent="0.25">
      <c r="A328" s="3">
        <v>18911950</v>
      </c>
      <c r="B328">
        <v>2</v>
      </c>
      <c r="C328">
        <v>0</v>
      </c>
      <c r="D328">
        <v>0</v>
      </c>
      <c r="E328">
        <v>0</v>
      </c>
      <c r="F328">
        <v>0</v>
      </c>
      <c r="G328">
        <v>2094</v>
      </c>
      <c r="H328">
        <v>801</v>
      </c>
      <c r="I328">
        <f>G328+H328</f>
        <v>2895</v>
      </c>
      <c r="J328">
        <v>508</v>
      </c>
      <c r="K328">
        <v>0</v>
      </c>
      <c r="L328" s="5">
        <v>6</v>
      </c>
    </row>
    <row r="329" spans="1:12" x14ac:dyDescent="0.25">
      <c r="A329" s="3">
        <v>18803142</v>
      </c>
      <c r="B329">
        <v>1</v>
      </c>
      <c r="C329">
        <v>0</v>
      </c>
      <c r="D329">
        <v>0</v>
      </c>
      <c r="E329">
        <v>0</v>
      </c>
      <c r="F329">
        <v>0</v>
      </c>
      <c r="G329">
        <v>2163</v>
      </c>
      <c r="H329">
        <v>971</v>
      </c>
      <c r="I329">
        <v>3134</v>
      </c>
      <c r="J329">
        <v>652</v>
      </c>
      <c r="K329">
        <v>0</v>
      </c>
      <c r="L329" s="5">
        <v>4</v>
      </c>
    </row>
    <row r="330" spans="1:12" x14ac:dyDescent="0.25">
      <c r="A330" s="3">
        <v>18914022</v>
      </c>
      <c r="B330">
        <v>2</v>
      </c>
      <c r="C330">
        <v>0</v>
      </c>
      <c r="D330">
        <v>0</v>
      </c>
      <c r="E330">
        <v>0</v>
      </c>
      <c r="F330">
        <v>0</v>
      </c>
      <c r="G330">
        <v>2094</v>
      </c>
      <c r="H330">
        <v>801</v>
      </c>
      <c r="I330">
        <f>G330+H330</f>
        <v>2895</v>
      </c>
      <c r="J330">
        <v>508</v>
      </c>
      <c r="K330">
        <v>0</v>
      </c>
      <c r="L330" s="5">
        <v>8</v>
      </c>
    </row>
    <row r="331" spans="1:12" x14ac:dyDescent="0.25">
      <c r="A331" s="3">
        <v>18748920</v>
      </c>
      <c r="B331">
        <v>1</v>
      </c>
      <c r="C331">
        <v>0</v>
      </c>
      <c r="D331">
        <v>0</v>
      </c>
      <c r="E331">
        <v>0</v>
      </c>
      <c r="F331">
        <v>0</v>
      </c>
      <c r="G331">
        <v>2163</v>
      </c>
      <c r="H331">
        <v>971</v>
      </c>
      <c r="I331">
        <v>3134</v>
      </c>
      <c r="J331">
        <v>652</v>
      </c>
      <c r="K331">
        <v>0</v>
      </c>
      <c r="L331" s="5">
        <v>11</v>
      </c>
    </row>
    <row r="332" spans="1:12" x14ac:dyDescent="0.25">
      <c r="A332" s="3">
        <v>1601242</v>
      </c>
      <c r="B332">
        <v>1</v>
      </c>
      <c r="C332">
        <v>0</v>
      </c>
      <c r="D332">
        <v>0</v>
      </c>
      <c r="E332">
        <v>0</v>
      </c>
      <c r="F332">
        <v>0</v>
      </c>
      <c r="G332">
        <v>2163</v>
      </c>
      <c r="H332">
        <v>971</v>
      </c>
      <c r="I332">
        <v>3134</v>
      </c>
      <c r="J332">
        <v>652</v>
      </c>
      <c r="K332">
        <v>0</v>
      </c>
      <c r="L332" s="5">
        <v>7</v>
      </c>
    </row>
    <row r="333" spans="1:12" x14ac:dyDescent="0.25">
      <c r="A333" s="3">
        <v>18909932</v>
      </c>
      <c r="B333">
        <v>2</v>
      </c>
      <c r="C333">
        <v>0</v>
      </c>
      <c r="D333">
        <v>0</v>
      </c>
      <c r="E333">
        <v>0</v>
      </c>
      <c r="F333">
        <v>0</v>
      </c>
      <c r="G333">
        <v>2094</v>
      </c>
      <c r="H333">
        <v>801</v>
      </c>
      <c r="I333">
        <f t="shared" ref="I333:I334" si="48">G333+H333</f>
        <v>2895</v>
      </c>
      <c r="J333">
        <v>508</v>
      </c>
      <c r="K333">
        <v>0</v>
      </c>
      <c r="L333" s="5">
        <v>8</v>
      </c>
    </row>
    <row r="334" spans="1:12" x14ac:dyDescent="0.25">
      <c r="A334" s="3">
        <v>18999959</v>
      </c>
      <c r="B334">
        <v>2</v>
      </c>
      <c r="C334">
        <v>0</v>
      </c>
      <c r="D334">
        <v>0</v>
      </c>
      <c r="E334">
        <v>0</v>
      </c>
      <c r="F334">
        <v>0</v>
      </c>
      <c r="G334">
        <v>2094</v>
      </c>
      <c r="H334">
        <v>801</v>
      </c>
      <c r="I334">
        <f t="shared" si="48"/>
        <v>2895</v>
      </c>
      <c r="J334">
        <v>508</v>
      </c>
      <c r="K334">
        <v>0</v>
      </c>
      <c r="L334" s="5">
        <v>9</v>
      </c>
    </row>
    <row r="335" spans="1:12" x14ac:dyDescent="0.25">
      <c r="A335" s="3">
        <v>18921916</v>
      </c>
      <c r="B335">
        <v>1</v>
      </c>
      <c r="C335">
        <v>0</v>
      </c>
      <c r="D335">
        <v>0</v>
      </c>
      <c r="E335">
        <v>0</v>
      </c>
      <c r="F335">
        <v>0</v>
      </c>
      <c r="G335">
        <v>2163</v>
      </c>
      <c r="H335">
        <v>971</v>
      </c>
      <c r="I335">
        <v>3134</v>
      </c>
      <c r="J335">
        <v>652</v>
      </c>
      <c r="K335">
        <v>0</v>
      </c>
      <c r="L335" s="5">
        <v>6</v>
      </c>
    </row>
    <row r="336" spans="1:12" x14ac:dyDescent="0.25">
      <c r="A336" s="3">
        <v>19031716</v>
      </c>
      <c r="B336">
        <v>1</v>
      </c>
      <c r="C336">
        <v>0</v>
      </c>
      <c r="D336">
        <v>0</v>
      </c>
      <c r="E336">
        <v>0</v>
      </c>
      <c r="F336">
        <v>0</v>
      </c>
      <c r="G336">
        <v>2163</v>
      </c>
      <c r="H336">
        <v>971</v>
      </c>
      <c r="I336">
        <v>3134</v>
      </c>
      <c r="J336">
        <v>652</v>
      </c>
      <c r="K336">
        <v>0</v>
      </c>
      <c r="L336" s="5">
        <v>7</v>
      </c>
    </row>
    <row r="337" spans="1:12" x14ac:dyDescent="0.25">
      <c r="A337" s="3">
        <v>19044022</v>
      </c>
      <c r="B337">
        <v>2</v>
      </c>
      <c r="C337">
        <v>0</v>
      </c>
      <c r="D337">
        <v>0</v>
      </c>
      <c r="E337">
        <v>0</v>
      </c>
      <c r="F337">
        <v>0</v>
      </c>
      <c r="G337">
        <v>2094</v>
      </c>
      <c r="H337">
        <v>801</v>
      </c>
      <c r="I337">
        <f t="shared" ref="I337:I340" si="49">G337+H337</f>
        <v>2895</v>
      </c>
      <c r="J337">
        <v>508</v>
      </c>
      <c r="K337">
        <v>0</v>
      </c>
      <c r="L337" s="5">
        <v>6</v>
      </c>
    </row>
    <row r="338" spans="1:12" x14ac:dyDescent="0.25">
      <c r="A338" s="3">
        <v>19066575</v>
      </c>
      <c r="B338">
        <v>2</v>
      </c>
      <c r="C338">
        <v>0</v>
      </c>
      <c r="D338">
        <v>0</v>
      </c>
      <c r="E338">
        <v>0</v>
      </c>
      <c r="F338">
        <v>0</v>
      </c>
      <c r="G338">
        <v>2094</v>
      </c>
      <c r="H338">
        <v>801</v>
      </c>
      <c r="I338">
        <f t="shared" si="49"/>
        <v>2895</v>
      </c>
      <c r="J338">
        <v>508</v>
      </c>
      <c r="K338">
        <v>0</v>
      </c>
      <c r="L338" s="5">
        <v>9</v>
      </c>
    </row>
    <row r="339" spans="1:12" x14ac:dyDescent="0.25">
      <c r="A339" s="3">
        <v>19082903</v>
      </c>
      <c r="B339">
        <v>2</v>
      </c>
      <c r="C339">
        <v>0</v>
      </c>
      <c r="D339">
        <v>0</v>
      </c>
      <c r="E339">
        <v>0</v>
      </c>
      <c r="F339">
        <v>0</v>
      </c>
      <c r="G339">
        <v>2094</v>
      </c>
      <c r="H339">
        <v>801</v>
      </c>
      <c r="I339">
        <f t="shared" si="49"/>
        <v>2895</v>
      </c>
      <c r="J339">
        <v>508</v>
      </c>
      <c r="K339">
        <v>0</v>
      </c>
      <c r="L339" s="5">
        <v>6</v>
      </c>
    </row>
    <row r="340" spans="1:12" x14ac:dyDescent="0.25">
      <c r="A340" s="3">
        <v>19108105</v>
      </c>
      <c r="B340">
        <v>2</v>
      </c>
      <c r="C340">
        <v>0</v>
      </c>
      <c r="D340">
        <v>0</v>
      </c>
      <c r="E340">
        <v>0</v>
      </c>
      <c r="F340">
        <v>0</v>
      </c>
      <c r="G340">
        <v>2094</v>
      </c>
      <c r="H340">
        <v>801</v>
      </c>
      <c r="I340">
        <f t="shared" si="49"/>
        <v>2895</v>
      </c>
      <c r="J340">
        <v>508</v>
      </c>
      <c r="K340">
        <v>0</v>
      </c>
      <c r="L340" s="5">
        <v>13</v>
      </c>
    </row>
    <row r="341" spans="1:12" x14ac:dyDescent="0.25">
      <c r="A341" s="3">
        <v>2049936</v>
      </c>
      <c r="B341">
        <v>1</v>
      </c>
      <c r="C341">
        <v>0</v>
      </c>
      <c r="D341">
        <v>0</v>
      </c>
      <c r="E341">
        <v>0</v>
      </c>
      <c r="F341">
        <v>0</v>
      </c>
      <c r="G341">
        <v>2163</v>
      </c>
      <c r="H341">
        <v>971</v>
      </c>
      <c r="I341">
        <v>3134</v>
      </c>
      <c r="J341">
        <v>652</v>
      </c>
      <c r="K341">
        <v>0</v>
      </c>
      <c r="L341" s="5">
        <v>4</v>
      </c>
    </row>
    <row r="342" spans="1:12" x14ac:dyDescent="0.25">
      <c r="A342" s="3">
        <v>19141748</v>
      </c>
      <c r="B342">
        <v>2</v>
      </c>
      <c r="C342">
        <v>0</v>
      </c>
      <c r="D342">
        <v>0</v>
      </c>
      <c r="E342">
        <v>0</v>
      </c>
      <c r="F342">
        <v>0</v>
      </c>
      <c r="G342">
        <v>2094</v>
      </c>
      <c r="H342">
        <v>801</v>
      </c>
      <c r="I342">
        <f>G342+H342</f>
        <v>2895</v>
      </c>
      <c r="J342">
        <v>508</v>
      </c>
      <c r="K342">
        <v>0</v>
      </c>
      <c r="L342" s="5">
        <v>10</v>
      </c>
    </row>
    <row r="343" spans="1:12" x14ac:dyDescent="0.25">
      <c r="A343" s="3">
        <v>19203962</v>
      </c>
      <c r="B343">
        <v>1</v>
      </c>
      <c r="C343">
        <v>0</v>
      </c>
      <c r="D343">
        <v>0</v>
      </c>
      <c r="E343">
        <v>0</v>
      </c>
      <c r="F343">
        <v>0</v>
      </c>
      <c r="G343">
        <v>2163</v>
      </c>
      <c r="H343">
        <v>971</v>
      </c>
      <c r="I343">
        <v>3134</v>
      </c>
      <c r="J343">
        <v>652</v>
      </c>
      <c r="K343">
        <v>0</v>
      </c>
      <c r="L343" s="5">
        <v>6</v>
      </c>
    </row>
    <row r="344" spans="1:12" x14ac:dyDescent="0.25">
      <c r="A344" s="3">
        <v>19185264</v>
      </c>
      <c r="B344">
        <v>2</v>
      </c>
      <c r="C344">
        <v>0</v>
      </c>
      <c r="D344">
        <v>0</v>
      </c>
      <c r="E344">
        <v>0</v>
      </c>
      <c r="F344">
        <v>0</v>
      </c>
      <c r="G344">
        <v>2094</v>
      </c>
      <c r="H344">
        <v>801</v>
      </c>
      <c r="I344">
        <f t="shared" ref="I344:I345" si="50">G344+H344</f>
        <v>2895</v>
      </c>
      <c r="J344">
        <v>508</v>
      </c>
      <c r="K344">
        <v>0</v>
      </c>
      <c r="L344" s="5">
        <v>6</v>
      </c>
    </row>
    <row r="345" spans="1:12" x14ac:dyDescent="0.25">
      <c r="A345" s="3">
        <v>18499242</v>
      </c>
      <c r="B345">
        <v>2</v>
      </c>
      <c r="C345">
        <v>0</v>
      </c>
      <c r="D345">
        <v>0</v>
      </c>
      <c r="E345">
        <v>0</v>
      </c>
      <c r="F345">
        <v>0</v>
      </c>
      <c r="G345">
        <v>2094</v>
      </c>
      <c r="H345">
        <v>801</v>
      </c>
      <c r="I345">
        <f t="shared" si="50"/>
        <v>2895</v>
      </c>
      <c r="J345">
        <v>508</v>
      </c>
      <c r="K345">
        <v>0</v>
      </c>
      <c r="L345" s="5">
        <v>7</v>
      </c>
    </row>
    <row r="346" spans="1:12" x14ac:dyDescent="0.25">
      <c r="A346" s="3">
        <v>19231027</v>
      </c>
      <c r="B346">
        <v>1</v>
      </c>
      <c r="C346">
        <v>0</v>
      </c>
      <c r="D346">
        <v>0</v>
      </c>
      <c r="E346">
        <v>0</v>
      </c>
      <c r="F346">
        <v>0</v>
      </c>
      <c r="G346">
        <v>2163</v>
      </c>
      <c r="H346">
        <v>971</v>
      </c>
      <c r="I346">
        <v>3134</v>
      </c>
      <c r="J346">
        <v>652</v>
      </c>
      <c r="K346">
        <v>0</v>
      </c>
      <c r="L346" s="5">
        <v>12</v>
      </c>
    </row>
    <row r="347" spans="1:12" x14ac:dyDescent="0.25">
      <c r="A347" s="3">
        <v>8300281</v>
      </c>
      <c r="B347">
        <v>1</v>
      </c>
      <c r="C347">
        <v>0</v>
      </c>
      <c r="D347">
        <v>0</v>
      </c>
      <c r="E347">
        <v>0</v>
      </c>
      <c r="F347">
        <v>0</v>
      </c>
      <c r="G347">
        <v>2163</v>
      </c>
      <c r="H347">
        <v>971</v>
      </c>
      <c r="I347">
        <v>3134</v>
      </c>
      <c r="J347">
        <v>652</v>
      </c>
      <c r="K347">
        <v>0</v>
      </c>
      <c r="L347" s="5">
        <v>13</v>
      </c>
    </row>
    <row r="348" spans="1:12" x14ac:dyDescent="0.25">
      <c r="A348" s="3">
        <v>17768317</v>
      </c>
      <c r="B348">
        <v>2</v>
      </c>
      <c r="C348">
        <v>0</v>
      </c>
      <c r="D348">
        <v>0</v>
      </c>
      <c r="E348">
        <v>0</v>
      </c>
      <c r="F348">
        <v>0</v>
      </c>
      <c r="G348">
        <v>2094</v>
      </c>
      <c r="H348">
        <v>801</v>
      </c>
      <c r="I348">
        <f>G348+H348</f>
        <v>2895</v>
      </c>
      <c r="J348">
        <v>508</v>
      </c>
      <c r="K348">
        <v>0</v>
      </c>
      <c r="L348" s="5">
        <v>6</v>
      </c>
    </row>
    <row r="349" spans="1:12" x14ac:dyDescent="0.25">
      <c r="A349" s="3">
        <v>19219211</v>
      </c>
      <c r="B349">
        <v>1</v>
      </c>
      <c r="C349">
        <v>0</v>
      </c>
      <c r="D349">
        <v>0</v>
      </c>
      <c r="E349">
        <v>0</v>
      </c>
      <c r="F349">
        <v>0</v>
      </c>
      <c r="G349">
        <v>2163</v>
      </c>
      <c r="H349">
        <v>971</v>
      </c>
      <c r="I349">
        <v>3134</v>
      </c>
      <c r="J349">
        <v>652</v>
      </c>
      <c r="K349">
        <v>0</v>
      </c>
      <c r="L349" s="5">
        <v>5</v>
      </c>
    </row>
    <row r="350" spans="1:12" x14ac:dyDescent="0.25">
      <c r="A350" s="3">
        <v>19275955</v>
      </c>
      <c r="B350">
        <v>2</v>
      </c>
      <c r="C350">
        <v>0</v>
      </c>
      <c r="D350">
        <v>0</v>
      </c>
      <c r="E350">
        <v>0</v>
      </c>
      <c r="F350">
        <v>0</v>
      </c>
      <c r="G350">
        <v>2094</v>
      </c>
      <c r="H350">
        <v>801</v>
      </c>
      <c r="I350">
        <f>G350+H350</f>
        <v>2895</v>
      </c>
      <c r="J350">
        <v>508</v>
      </c>
      <c r="K350">
        <v>0</v>
      </c>
      <c r="L350" s="5">
        <v>6</v>
      </c>
    </row>
    <row r="351" spans="1:12" x14ac:dyDescent="0.25">
      <c r="A351" s="3">
        <v>18845762</v>
      </c>
      <c r="B351">
        <v>1</v>
      </c>
      <c r="C351">
        <v>0</v>
      </c>
      <c r="D351">
        <v>0</v>
      </c>
      <c r="E351">
        <v>0</v>
      </c>
      <c r="F351">
        <v>0</v>
      </c>
      <c r="G351">
        <v>2163</v>
      </c>
      <c r="H351">
        <v>971</v>
      </c>
      <c r="I351">
        <v>3134</v>
      </c>
      <c r="J351">
        <v>652</v>
      </c>
      <c r="K351">
        <v>0</v>
      </c>
      <c r="L351" s="5">
        <v>7</v>
      </c>
    </row>
    <row r="352" spans="1:12" x14ac:dyDescent="0.25">
      <c r="A352" s="3">
        <v>13154445</v>
      </c>
      <c r="B352">
        <v>1</v>
      </c>
      <c r="C352">
        <v>0</v>
      </c>
      <c r="D352">
        <v>0</v>
      </c>
      <c r="E352">
        <v>0</v>
      </c>
      <c r="F352">
        <v>0</v>
      </c>
      <c r="G352">
        <v>2163</v>
      </c>
      <c r="H352">
        <v>971</v>
      </c>
      <c r="I352">
        <v>3134</v>
      </c>
      <c r="J352">
        <v>652</v>
      </c>
      <c r="K352">
        <v>0</v>
      </c>
      <c r="L352" s="5">
        <v>11</v>
      </c>
    </row>
    <row r="353" spans="1:12" x14ac:dyDescent="0.25">
      <c r="A353" s="3">
        <v>8378073</v>
      </c>
      <c r="B353">
        <v>2</v>
      </c>
      <c r="C353">
        <v>0</v>
      </c>
      <c r="D353">
        <v>0</v>
      </c>
      <c r="E353">
        <v>0</v>
      </c>
      <c r="F353">
        <v>0</v>
      </c>
      <c r="G353">
        <v>2094</v>
      </c>
      <c r="H353">
        <v>801</v>
      </c>
      <c r="I353">
        <f t="shared" ref="I353:I354" si="51">G353+H353</f>
        <v>2895</v>
      </c>
      <c r="J353">
        <v>508</v>
      </c>
      <c r="K353">
        <v>0</v>
      </c>
      <c r="L353" s="5">
        <v>9</v>
      </c>
    </row>
    <row r="354" spans="1:12" x14ac:dyDescent="0.25">
      <c r="A354" s="3">
        <v>6520341</v>
      </c>
      <c r="B354">
        <v>2</v>
      </c>
      <c r="C354">
        <v>0</v>
      </c>
      <c r="D354">
        <v>0</v>
      </c>
      <c r="E354">
        <v>0</v>
      </c>
      <c r="F354">
        <v>0</v>
      </c>
      <c r="G354">
        <v>2094</v>
      </c>
      <c r="H354">
        <v>801</v>
      </c>
      <c r="I354">
        <f t="shared" si="51"/>
        <v>2895</v>
      </c>
      <c r="J354">
        <v>508</v>
      </c>
      <c r="K354">
        <v>0</v>
      </c>
      <c r="L354" s="5">
        <v>7</v>
      </c>
    </row>
    <row r="355" spans="1:12" x14ac:dyDescent="0.25">
      <c r="A355" s="3">
        <v>19259814</v>
      </c>
      <c r="B355">
        <v>1</v>
      </c>
      <c r="C355">
        <v>0</v>
      </c>
      <c r="D355">
        <v>0</v>
      </c>
      <c r="E355">
        <v>0</v>
      </c>
      <c r="F355">
        <v>0</v>
      </c>
      <c r="G355">
        <v>2163</v>
      </c>
      <c r="H355">
        <v>971</v>
      </c>
      <c r="I355">
        <v>3134</v>
      </c>
      <c r="J355">
        <v>652</v>
      </c>
      <c r="K355">
        <v>0</v>
      </c>
      <c r="L355" s="5">
        <v>5</v>
      </c>
    </row>
    <row r="356" spans="1:12" x14ac:dyDescent="0.25">
      <c r="A356" s="3">
        <v>19388740</v>
      </c>
      <c r="B356">
        <v>1</v>
      </c>
      <c r="C356">
        <v>0</v>
      </c>
      <c r="D356">
        <v>0</v>
      </c>
      <c r="E356">
        <v>0</v>
      </c>
      <c r="F356">
        <v>0</v>
      </c>
      <c r="G356">
        <v>2163</v>
      </c>
      <c r="H356">
        <v>971</v>
      </c>
      <c r="I356">
        <v>3134</v>
      </c>
      <c r="J356">
        <v>652</v>
      </c>
      <c r="K356">
        <v>0</v>
      </c>
      <c r="L356" s="5">
        <v>5</v>
      </c>
    </row>
    <row r="357" spans="1:12" x14ac:dyDescent="0.25">
      <c r="A357" s="3">
        <v>19371233</v>
      </c>
      <c r="B357">
        <v>2</v>
      </c>
      <c r="C357">
        <v>0</v>
      </c>
      <c r="D357">
        <v>0</v>
      </c>
      <c r="E357">
        <v>0</v>
      </c>
      <c r="F357">
        <v>0</v>
      </c>
      <c r="G357">
        <v>2094</v>
      </c>
      <c r="H357">
        <v>801</v>
      </c>
      <c r="I357">
        <f>G357+H357</f>
        <v>2895</v>
      </c>
      <c r="J357">
        <v>508</v>
      </c>
      <c r="K357">
        <v>0</v>
      </c>
      <c r="L357" s="5">
        <v>6</v>
      </c>
    </row>
    <row r="358" spans="1:12" x14ac:dyDescent="0.25">
      <c r="A358" s="3">
        <v>18878227</v>
      </c>
      <c r="B358">
        <v>1</v>
      </c>
      <c r="C358">
        <v>0</v>
      </c>
      <c r="D358">
        <v>0</v>
      </c>
      <c r="E358">
        <v>0</v>
      </c>
      <c r="F358">
        <v>0</v>
      </c>
      <c r="G358">
        <v>2163</v>
      </c>
      <c r="H358">
        <v>971</v>
      </c>
      <c r="I358">
        <v>3134</v>
      </c>
      <c r="J358">
        <v>652</v>
      </c>
      <c r="K358">
        <v>0</v>
      </c>
      <c r="L358" s="5">
        <v>9</v>
      </c>
    </row>
    <row r="359" spans="1:12" x14ac:dyDescent="0.25">
      <c r="A359" s="3">
        <v>19489179</v>
      </c>
      <c r="B359">
        <v>2</v>
      </c>
      <c r="C359">
        <v>0</v>
      </c>
      <c r="D359">
        <v>0</v>
      </c>
      <c r="E359">
        <v>0</v>
      </c>
      <c r="F359">
        <v>0</v>
      </c>
      <c r="G359">
        <v>2094</v>
      </c>
      <c r="H359">
        <v>801</v>
      </c>
      <c r="I359">
        <f>G359+H359</f>
        <v>2895</v>
      </c>
      <c r="J359">
        <v>508</v>
      </c>
      <c r="K359">
        <v>0</v>
      </c>
      <c r="L359" s="5">
        <v>7</v>
      </c>
    </row>
  </sheetData>
  <autoFilter ref="A1:L359" xr:uid="{17CA402A-5210-4C7B-AE1D-265077024232}"/>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3A718-AB6E-4EBD-A870-29C73B0FF060}">
  <dimension ref="A1:BC359"/>
  <sheetViews>
    <sheetView tabSelected="1" topLeftCell="C346" workbookViewId="0">
      <selection activeCell="N18" sqref="N18"/>
    </sheetView>
  </sheetViews>
  <sheetFormatPr defaultRowHeight="14.4" x14ac:dyDescent="0.25"/>
  <cols>
    <col min="1" max="1" width="11.6640625" style="3" customWidth="1"/>
    <col min="2" max="2" width="11.109375" customWidth="1"/>
    <col min="3" max="5" width="8.88671875" style="6"/>
    <col min="12" max="13" width="10.109375" customWidth="1"/>
    <col min="53" max="53" width="8.88671875" style="6"/>
  </cols>
  <sheetData>
    <row r="1" spans="1:55" x14ac:dyDescent="0.25">
      <c r="A1" s="3" t="s">
        <v>0</v>
      </c>
      <c r="B1" t="s">
        <v>1</v>
      </c>
      <c r="C1" s="6" t="s">
        <v>2</v>
      </c>
      <c r="D1" s="6" t="s">
        <v>5</v>
      </c>
      <c r="E1" s="6" t="s">
        <v>6</v>
      </c>
      <c r="F1" t="s">
        <v>17</v>
      </c>
      <c r="G1" t="s">
        <v>30</v>
      </c>
      <c r="H1" t="s">
        <v>16</v>
      </c>
      <c r="I1" s="7" t="s">
        <v>31</v>
      </c>
      <c r="J1">
        <v>1</v>
      </c>
      <c r="K1" s="7" t="s">
        <v>32</v>
      </c>
      <c r="L1">
        <v>1</v>
      </c>
      <c r="M1" t="s">
        <v>33</v>
      </c>
      <c r="N1">
        <v>1</v>
      </c>
      <c r="O1">
        <v>2</v>
      </c>
      <c r="P1">
        <v>3</v>
      </c>
      <c r="Q1" s="7" t="s">
        <v>34</v>
      </c>
      <c r="R1" s="7">
        <v>1</v>
      </c>
      <c r="S1">
        <v>2</v>
      </c>
      <c r="T1">
        <v>3</v>
      </c>
      <c r="U1" t="s">
        <v>35</v>
      </c>
      <c r="V1">
        <v>1</v>
      </c>
      <c r="W1">
        <v>2</v>
      </c>
      <c r="X1">
        <v>3</v>
      </c>
      <c r="Y1" t="s">
        <v>36</v>
      </c>
      <c r="Z1">
        <v>1</v>
      </c>
      <c r="AA1">
        <v>2</v>
      </c>
      <c r="AB1">
        <v>3</v>
      </c>
      <c r="AC1" t="s">
        <v>37</v>
      </c>
      <c r="AD1">
        <v>1</v>
      </c>
      <c r="AE1">
        <v>2</v>
      </c>
      <c r="AF1">
        <v>3</v>
      </c>
      <c r="AG1" t="s">
        <v>38</v>
      </c>
      <c r="AH1">
        <v>1</v>
      </c>
      <c r="AI1">
        <v>2</v>
      </c>
      <c r="AJ1">
        <v>3</v>
      </c>
      <c r="AK1" t="s">
        <v>39</v>
      </c>
      <c r="AL1">
        <v>1</v>
      </c>
      <c r="AM1">
        <v>2</v>
      </c>
      <c r="AN1">
        <v>3</v>
      </c>
      <c r="AO1" t="s">
        <v>40</v>
      </c>
      <c r="AP1">
        <v>1</v>
      </c>
      <c r="AQ1">
        <v>2</v>
      </c>
      <c r="AR1">
        <v>3</v>
      </c>
      <c r="AS1" t="s">
        <v>41</v>
      </c>
      <c r="AT1">
        <v>1</v>
      </c>
      <c r="AU1">
        <v>2</v>
      </c>
      <c r="AV1">
        <v>3</v>
      </c>
      <c r="AW1" t="s">
        <v>42</v>
      </c>
      <c r="AX1">
        <v>1</v>
      </c>
      <c r="AY1">
        <v>2</v>
      </c>
      <c r="AZ1">
        <v>3</v>
      </c>
      <c r="BA1" s="6" t="s">
        <v>25</v>
      </c>
      <c r="BB1" t="s">
        <v>43</v>
      </c>
      <c r="BC1" t="s">
        <v>44</v>
      </c>
    </row>
    <row r="2" spans="1:55" x14ac:dyDescent="0.25">
      <c r="A2" s="3">
        <v>17084974</v>
      </c>
      <c r="B2">
        <v>2</v>
      </c>
      <c r="C2" s="6">
        <v>1</v>
      </c>
      <c r="D2" s="6">
        <v>158</v>
      </c>
      <c r="E2" s="6">
        <v>57</v>
      </c>
      <c r="F2" s="6">
        <v>0</v>
      </c>
      <c r="G2" s="6">
        <v>0</v>
      </c>
      <c r="H2" s="6">
        <v>0</v>
      </c>
      <c r="I2">
        <f>VLOOKUP(A2,[1]Sheet1!$A:$V,19,0)</f>
        <v>151</v>
      </c>
      <c r="J2">
        <f>VLOOKUP(A2,[1]Sheet1!$A:$V,20,0)</f>
        <v>121</v>
      </c>
      <c r="K2">
        <f>VLOOKUP(A2,[1]Sheet1!$A:$V,21,0)</f>
        <v>0.43</v>
      </c>
      <c r="L2">
        <f>VLOOKUP(A2,[1]Sheet1!$A:$V,22,0)</f>
        <v>0.39</v>
      </c>
      <c r="M2">
        <f>VLOOKUP(A2,[1]Sheet1!$A:$W,23,0)</f>
        <v>157</v>
      </c>
      <c r="N2">
        <f>VLOOKUP(A2,[1]Sheet1!$A:$BJ,24,0)</f>
        <v>39</v>
      </c>
      <c r="Q2">
        <f>VLOOKUP(A2,[1]Sheet1!$A:$BJ,27,0)</f>
        <v>27.4</v>
      </c>
      <c r="R2">
        <f>VLOOKUP(A2,[1]Sheet1!$A:$BJ,28,0)</f>
        <v>26.8</v>
      </c>
      <c r="U2">
        <f>VLOOKUP(A2,[1]Sheet1!$A:$BJ,31,0)</f>
        <v>1</v>
      </c>
      <c r="V2">
        <f>VLOOKUP(A2,[1]Sheet1!$A:$BJ,32,0)</f>
        <v>1.1399999999999999</v>
      </c>
      <c r="Y2">
        <f>VLOOKUP(A2,[1]Sheet1!$A:$BJ,35,0)</f>
        <v>9.9</v>
      </c>
      <c r="Z2">
        <f>VLOOKUP(A2,[1]Sheet1!$A:$BJ,36,0)</f>
        <v>13.2</v>
      </c>
      <c r="AC2">
        <f>VLOOKUP(A2,[1]Sheet1!$A:$AN,39,0)</f>
        <v>48</v>
      </c>
      <c r="AD2">
        <f>VLOOKUP(A2,[1]Sheet1!$A:$AN,40,0)</f>
        <v>31.4</v>
      </c>
      <c r="AG2">
        <f>VLOOKUP(A2,[1]Sheet1!$A:$BJ,43,0)</f>
        <v>43</v>
      </c>
      <c r="AH2">
        <f>VLOOKUP(A2,[1]Sheet1!$A:$BJ,44,0)</f>
        <v>303</v>
      </c>
      <c r="AK2">
        <f>VLOOKUP(A2,[1]Sheet1!$A:$BJ,47,0)</f>
        <v>39</v>
      </c>
      <c r="AL2">
        <f>VLOOKUP(A2,[1]Sheet1!$A:$BJ,48,0)</f>
        <v>263</v>
      </c>
      <c r="AO2">
        <f>VLOOKUP(A2,[1]Sheet1!$A:$BJ,51,0)</f>
        <v>96.9</v>
      </c>
      <c r="AP2">
        <f>VLOOKUP(A2,[1]Sheet1!$A:$BJ,52,0)</f>
        <v>92.96</v>
      </c>
      <c r="AS2">
        <f>VLOOKUP(A2,[1]Sheet1!$A:$BJ,55,0)</f>
        <v>86</v>
      </c>
      <c r="AT2">
        <f>VLOOKUP(A2,[1]Sheet1!$A:$BJ,56,0)</f>
        <v>89</v>
      </c>
      <c r="AW2">
        <f>VLOOKUP(A2,[1]Sheet1!$A:$BJ,59,0)</f>
        <v>4.8</v>
      </c>
      <c r="AX2">
        <f>VLOOKUP(A2,[1]Sheet1!$A:$BJ,60,0)</f>
        <v>4.5</v>
      </c>
      <c r="BA2" s="6">
        <v>7</v>
      </c>
      <c r="BB2">
        <f>VLOOKUP(A2,'[2]基于7.24英文版收集麻醉记录单信息+最后整理最全面'!$J:$CK,78,0)</f>
        <v>0</v>
      </c>
      <c r="BC2">
        <f>VLOOKUP(A2,'[2]基于7.24英文版收集麻醉记录单信息+最后整理最全面'!$J:$CK,80,0)</f>
        <v>0</v>
      </c>
    </row>
    <row r="3" spans="1:55" x14ac:dyDescent="0.25">
      <c r="A3" s="3">
        <v>17766860</v>
      </c>
      <c r="B3">
        <v>2</v>
      </c>
      <c r="C3" s="6">
        <v>2</v>
      </c>
      <c r="D3" s="6">
        <v>153</v>
      </c>
      <c r="E3" s="6">
        <v>59</v>
      </c>
      <c r="F3" s="6">
        <v>0</v>
      </c>
      <c r="G3" s="6">
        <v>0</v>
      </c>
      <c r="H3" s="6">
        <v>0</v>
      </c>
      <c r="I3">
        <f>VLOOKUP(A3,[1]Sheet1!$A:$V,19,0)</f>
        <v>126</v>
      </c>
      <c r="J3">
        <f>VLOOKUP(A3,[1]Sheet1!$A:$V,20,0)</f>
        <v>115</v>
      </c>
      <c r="K3">
        <f>VLOOKUP(A3,[1]Sheet1!$A:$V,21,0)</f>
        <v>0.38</v>
      </c>
      <c r="L3">
        <f>VLOOKUP(A3,[1]Sheet1!$A:$V,22,0)</f>
        <v>0.36</v>
      </c>
      <c r="M3">
        <f>VLOOKUP(A3,[1]Sheet1!$A:$W,23,0)</f>
        <v>159</v>
      </c>
      <c r="N3">
        <f>VLOOKUP(A3,[1]Sheet1!$A:$BJ,24,0)</f>
        <v>119</v>
      </c>
      <c r="P3">
        <f>VLOOKUP(A3,[1]Sheet1!$A:$BJ,26,0)</f>
        <v>119</v>
      </c>
      <c r="Q3">
        <f>VLOOKUP(A3,[1]Sheet1!$A:$BJ,27,0)</f>
        <v>25.4</v>
      </c>
      <c r="U3">
        <f>VLOOKUP(A3,[1]Sheet1!$A:$BJ,31,0)</f>
        <v>0.96</v>
      </c>
      <c r="Y3">
        <f>VLOOKUP(A3,[1]Sheet1!$A:$BJ,35,0)</f>
        <v>9.4</v>
      </c>
      <c r="Z3">
        <f>VLOOKUP(A3,[1]Sheet1!$A:$BJ,36,0)</f>
        <v>16.3</v>
      </c>
      <c r="AB3">
        <f>VLOOKUP(A3,[1]Sheet1!$A:$BJ,38,0)</f>
        <v>0.8</v>
      </c>
      <c r="AC3">
        <f>VLOOKUP(A3,[1]Sheet1!$A:$AN,39,0)</f>
        <v>43.4</v>
      </c>
      <c r="AD3">
        <f>VLOOKUP(A3,[1]Sheet1!$A:$AN,40,0)</f>
        <v>35.299999999999997</v>
      </c>
      <c r="AF3">
        <f>VLOOKUP(A3,[1]Sheet1!$A:$BJ,42,0)</f>
        <v>27.4</v>
      </c>
      <c r="AG3">
        <f>VLOOKUP(A3,[1]Sheet1!$A:$BJ,43,0)</f>
        <v>13</v>
      </c>
      <c r="AH3">
        <f>VLOOKUP(A3,[1]Sheet1!$A:$BJ,44,0)</f>
        <v>334</v>
      </c>
      <c r="AJ3">
        <f>VLOOKUP(A3,[1]Sheet1!$A:$BJ,46,0)</f>
        <v>170</v>
      </c>
      <c r="AK3">
        <f>VLOOKUP(A3,[1]Sheet1!$A:$BJ,47,0)</f>
        <v>17</v>
      </c>
      <c r="AL3">
        <f>VLOOKUP(A3,[1]Sheet1!$A:$BJ,48,0)</f>
        <v>333</v>
      </c>
      <c r="AN3">
        <f>VLOOKUP(A3,[1]Sheet1!$A:$BJ,50,0)</f>
        <v>82</v>
      </c>
      <c r="AO3">
        <f>VLOOKUP(A3,[1]Sheet1!$A:$BJ,51,0)</f>
        <v>106.21</v>
      </c>
      <c r="AP3">
        <f>VLOOKUP(A3,[1]Sheet1!$A:$BJ,52,0)</f>
        <v>114.19</v>
      </c>
      <c r="AR3">
        <f>VLOOKUP(A3,[1]Sheet1!$A:$BJ,54,0)</f>
        <v>120.93</v>
      </c>
      <c r="AS3">
        <f>VLOOKUP(A3,[1]Sheet1!$A:$BJ,55,0)</f>
        <v>62</v>
      </c>
      <c r="AT3">
        <f>VLOOKUP(A3,[1]Sheet1!$A:$BJ,56,0)</f>
        <v>50</v>
      </c>
      <c r="AV3">
        <f>VLOOKUP(A3,[1]Sheet1!$A:$BJ,58,0)</f>
        <v>42</v>
      </c>
      <c r="AW3">
        <f>VLOOKUP(A3,[1]Sheet1!$A:$BJ,59,0)</f>
        <v>5.0999999999999996</v>
      </c>
      <c r="AX3">
        <f>VLOOKUP(A3,[1]Sheet1!$A:$BJ,60,0)</f>
        <v>2</v>
      </c>
      <c r="AZ3">
        <f>VLOOKUP(A3,[1]Sheet1!$A:$BJ,62,0)</f>
        <v>1.8</v>
      </c>
      <c r="BA3" s="6">
        <v>7</v>
      </c>
      <c r="BB3">
        <f>VLOOKUP(A3,'[2]基于7.24英文版收集麻醉记录单信息+最后整理最全面'!$J:$CK,78,0)</f>
        <v>0</v>
      </c>
      <c r="BC3">
        <f>VLOOKUP(A3,'[2]基于7.24英文版收集麻醉记录单信息+最后整理最全面'!$J:$CK,80,0)</f>
        <v>0</v>
      </c>
    </row>
    <row r="4" spans="1:55" x14ac:dyDescent="0.25">
      <c r="A4" s="3">
        <v>18293930</v>
      </c>
      <c r="B4">
        <v>2</v>
      </c>
      <c r="C4" s="6">
        <v>1</v>
      </c>
      <c r="D4" s="6">
        <v>170</v>
      </c>
      <c r="E4" s="6">
        <v>87.5</v>
      </c>
      <c r="F4" s="6">
        <v>0</v>
      </c>
      <c r="G4" s="6">
        <v>0</v>
      </c>
      <c r="H4" s="6">
        <v>0</v>
      </c>
      <c r="I4">
        <f>VLOOKUP(A4,[1]Sheet1!$A:$V,19,0)</f>
        <v>148</v>
      </c>
      <c r="J4">
        <f>VLOOKUP(A4,[1]Sheet1!$A:$V,20,0)</f>
        <v>136</v>
      </c>
      <c r="K4">
        <f>VLOOKUP(A4,[1]Sheet1!$A:$V,21,0)</f>
        <v>0.43</v>
      </c>
      <c r="L4">
        <f>VLOOKUP(A4,[1]Sheet1!$A:$V,22,0)</f>
        <v>0.4</v>
      </c>
      <c r="M4">
        <f>VLOOKUP(A4,[1]Sheet1!$A:$W,23,0)</f>
        <v>87</v>
      </c>
      <c r="N4">
        <f>VLOOKUP(A4,[1]Sheet1!$A:$BJ,24,0)</f>
        <v>102</v>
      </c>
      <c r="P4">
        <f>VLOOKUP(A4,[1]Sheet1!$A:$BJ,26,0)</f>
        <v>75</v>
      </c>
      <c r="Q4">
        <f>VLOOKUP(A4,[1]Sheet1!$A:$BJ,27,0)</f>
        <v>27.3</v>
      </c>
      <c r="U4">
        <f>VLOOKUP(A4,[1]Sheet1!$A:$BJ,31,0)</f>
        <v>1.04</v>
      </c>
      <c r="Y4">
        <f>VLOOKUP(A4,[1]Sheet1!$A:$BJ,35,0)</f>
        <v>14.4</v>
      </c>
      <c r="Z4">
        <f>VLOOKUP(A4,[1]Sheet1!$A:$BJ,36,0)</f>
        <v>28.9</v>
      </c>
      <c r="AB4">
        <f>VLOOKUP(A4,[1]Sheet1!$A:$BJ,38,0)</f>
        <v>21.2</v>
      </c>
      <c r="AC4">
        <f>VLOOKUP(A4,[1]Sheet1!$A:$AN,39,0)</f>
        <v>41.5</v>
      </c>
      <c r="AD4">
        <f>VLOOKUP(A4,[1]Sheet1!$A:$AN,40,0)</f>
        <v>32.200000000000003</v>
      </c>
      <c r="AF4">
        <f>VLOOKUP(A4,[1]Sheet1!$A:$BJ,42,0)</f>
        <v>33.5</v>
      </c>
      <c r="AG4">
        <f>VLOOKUP(A4,[1]Sheet1!$A:$BJ,43,0)</f>
        <v>29</v>
      </c>
      <c r="AH4">
        <f>VLOOKUP(A4,[1]Sheet1!$A:$BJ,44,0)</f>
        <v>1628</v>
      </c>
      <c r="AJ4">
        <f>VLOOKUP(A4,[1]Sheet1!$A:$BJ,46,0)</f>
        <v>1000</v>
      </c>
      <c r="AK4">
        <f>VLOOKUP(A4,[1]Sheet1!$A:$BJ,47,0)</f>
        <v>31</v>
      </c>
      <c r="AL4">
        <f>VLOOKUP(A4,[1]Sheet1!$A:$BJ,48,0)</f>
        <v>2572</v>
      </c>
      <c r="AN4">
        <f>VLOOKUP(A4,[1]Sheet1!$A:$BJ,50,0)</f>
        <v>359</v>
      </c>
      <c r="AO4">
        <f>VLOOKUP(A4,[1]Sheet1!$A:$BJ,51,0)</f>
        <v>93.03</v>
      </c>
      <c r="AP4">
        <f>VLOOKUP(A4,[1]Sheet1!$A:$BJ,52,0)</f>
        <v>64.510000000000005</v>
      </c>
      <c r="AR4">
        <f>VLOOKUP(A4,[1]Sheet1!$A:$BJ,54,0)</f>
        <v>100.53</v>
      </c>
      <c r="AS4">
        <f>VLOOKUP(A4,[1]Sheet1!$A:$BJ,55,0)</f>
        <v>82</v>
      </c>
      <c r="AT4">
        <f>VLOOKUP(A4,[1]Sheet1!$A:$BJ,56,0)</f>
        <v>111</v>
      </c>
      <c r="AV4">
        <f>VLOOKUP(A4,[1]Sheet1!$A:$BJ,58,0)</f>
        <v>72</v>
      </c>
      <c r="AW4">
        <f>VLOOKUP(A4,[1]Sheet1!$A:$BJ,59,0)</f>
        <v>4.8</v>
      </c>
      <c r="AX4">
        <f>VLOOKUP(A4,[1]Sheet1!$A:$BJ,60,0)</f>
        <v>5.3</v>
      </c>
      <c r="AZ4">
        <f>VLOOKUP(A4,[1]Sheet1!$A:$BJ,62,0)</f>
        <v>3.7</v>
      </c>
      <c r="BA4" s="6">
        <v>6</v>
      </c>
      <c r="BB4">
        <f>VLOOKUP(A4,'[2]基于7.24英文版收集麻醉记录单信息+最后整理最全面'!$J:$CK,78,0)</f>
        <v>1</v>
      </c>
      <c r="BC4">
        <f>VLOOKUP(A4,'[2]基于7.24英文版收集麻醉记录单信息+最后整理最全面'!$J:$CK,80,0)</f>
        <v>0</v>
      </c>
    </row>
    <row r="5" spans="1:55" x14ac:dyDescent="0.25">
      <c r="A5" s="3">
        <v>9863995</v>
      </c>
      <c r="B5">
        <v>2</v>
      </c>
      <c r="C5" s="6">
        <v>1</v>
      </c>
      <c r="D5" s="6">
        <v>168</v>
      </c>
      <c r="E5" s="6">
        <v>65</v>
      </c>
      <c r="F5" s="6">
        <v>0</v>
      </c>
      <c r="G5" s="6">
        <v>0</v>
      </c>
      <c r="H5" s="6">
        <v>0</v>
      </c>
      <c r="I5">
        <f>VLOOKUP(A5,[1]Sheet1!$A:$V,19,0)</f>
        <v>156</v>
      </c>
      <c r="J5">
        <f>VLOOKUP(A5,[1]Sheet1!$A:$V,20,0)</f>
        <v>99</v>
      </c>
      <c r="K5">
        <f>VLOOKUP(A5,[1]Sheet1!$A:$V,21,0)</f>
        <v>0.48</v>
      </c>
      <c r="L5">
        <f>VLOOKUP(A5,[1]Sheet1!$A:$V,22,0)</f>
        <v>0.3</v>
      </c>
      <c r="M5">
        <f>VLOOKUP(A5,[1]Sheet1!$A:$W,23,0)</f>
        <v>113</v>
      </c>
      <c r="N5">
        <f>VLOOKUP(A5,[1]Sheet1!$A:$BJ,24,0)</f>
        <v>83</v>
      </c>
      <c r="Q5">
        <f>VLOOKUP(A5,[1]Sheet1!$A:$BJ,27,0)</f>
        <v>28.6</v>
      </c>
      <c r="R5">
        <f>VLOOKUP(A5,[1]Sheet1!$A:$BJ,28,0)</f>
        <v>29.1</v>
      </c>
      <c r="U5">
        <f>VLOOKUP(A5,[1]Sheet1!$A:$BJ,31,0)</f>
        <v>1.06</v>
      </c>
      <c r="V5">
        <f>VLOOKUP(A5,[1]Sheet1!$A:$BJ,32,0)</f>
        <v>1.24</v>
      </c>
      <c r="Y5">
        <f>VLOOKUP(A5,[1]Sheet1!$A:$BJ,35,0)</f>
        <v>17.600000000000001</v>
      </c>
      <c r="Z5">
        <f>VLOOKUP(A5,[1]Sheet1!$A:$BJ,36,0)</f>
        <v>20.8</v>
      </c>
      <c r="AC5">
        <f>VLOOKUP(A5,[1]Sheet1!$A:$AN,39,0)</f>
        <v>46.4</v>
      </c>
      <c r="AD5">
        <f>VLOOKUP(A5,[1]Sheet1!$A:$AN,40,0)</f>
        <v>30.8</v>
      </c>
      <c r="AG5">
        <f>VLOOKUP(A5,[1]Sheet1!$A:$BJ,43,0)</f>
        <v>58</v>
      </c>
      <c r="AH5">
        <f>VLOOKUP(A5,[1]Sheet1!$A:$BJ,44,0)</f>
        <v>163</v>
      </c>
      <c r="AK5">
        <f>VLOOKUP(A5,[1]Sheet1!$A:$BJ,47,0)</f>
        <v>50</v>
      </c>
      <c r="AL5">
        <f>VLOOKUP(A5,[1]Sheet1!$A:$BJ,48,0)</f>
        <v>179</v>
      </c>
      <c r="AO5">
        <f>VLOOKUP(A5,[1]Sheet1!$A:$BJ,51,0)</f>
        <v>114.08</v>
      </c>
      <c r="AP5">
        <f>VLOOKUP(A5,[1]Sheet1!$A:$BJ,52,0)</f>
        <v>138.38999999999999</v>
      </c>
      <c r="AS5">
        <f>VLOOKUP(A5,[1]Sheet1!$A:$BJ,55,0)</f>
        <v>72</v>
      </c>
      <c r="AT5">
        <f>VLOOKUP(A5,[1]Sheet1!$A:$BJ,56,0)</f>
        <v>45</v>
      </c>
      <c r="AW5">
        <f>VLOOKUP(A5,[1]Sheet1!$A:$BJ,59,0)</f>
        <v>4.9000000000000004</v>
      </c>
      <c r="AX5">
        <f>VLOOKUP(A5,[1]Sheet1!$A:$BJ,60,0)</f>
        <v>2.2000000000000002</v>
      </c>
      <c r="BA5" s="6">
        <v>5</v>
      </c>
      <c r="BB5">
        <f>VLOOKUP(A5,'[2]基于7.24英文版收集麻醉记录单信息+最后整理最全面'!$J:$CK,78,0)</f>
        <v>0</v>
      </c>
      <c r="BC5">
        <f>VLOOKUP(A5,'[2]基于7.24英文版收集麻醉记录单信息+最后整理最全面'!$J:$CK,80,0)</f>
        <v>0</v>
      </c>
    </row>
    <row r="6" spans="1:55" x14ac:dyDescent="0.25">
      <c r="A6" s="3">
        <v>18337531</v>
      </c>
      <c r="B6">
        <v>2</v>
      </c>
      <c r="C6" s="6">
        <v>1</v>
      </c>
      <c r="D6" s="6">
        <v>165</v>
      </c>
      <c r="E6" s="6">
        <v>77</v>
      </c>
      <c r="F6" s="6">
        <v>0</v>
      </c>
      <c r="G6" s="6">
        <v>0</v>
      </c>
      <c r="H6" s="6">
        <v>0</v>
      </c>
      <c r="I6">
        <f>VLOOKUP(A6,[1]Sheet1!$A:$V,19,0)</f>
        <v>132</v>
      </c>
      <c r="J6">
        <f>VLOOKUP(A6,[1]Sheet1!$A:$V,20,0)</f>
        <v>112</v>
      </c>
      <c r="K6">
        <f>VLOOKUP(A6,[1]Sheet1!$A:$V,21,0)</f>
        <v>0.39</v>
      </c>
      <c r="L6">
        <f>VLOOKUP(A6,[1]Sheet1!$A:$V,22,0)</f>
        <v>0.34</v>
      </c>
      <c r="M6">
        <f>VLOOKUP(A6,[1]Sheet1!$A:$W,23,0)</f>
        <v>172</v>
      </c>
      <c r="N6">
        <f>VLOOKUP(A6,[1]Sheet1!$A:$BJ,24,0)</f>
        <v>164</v>
      </c>
      <c r="P6">
        <f>VLOOKUP(A6,[1]Sheet1!$A:$BJ,26,0)</f>
        <v>137</v>
      </c>
      <c r="Q6">
        <f>VLOOKUP(A6,[1]Sheet1!$A:$BJ,27,0)</f>
        <v>23.9</v>
      </c>
      <c r="U6">
        <f>VLOOKUP(A6,[1]Sheet1!$A:$BJ,31,0)</f>
        <v>0.94</v>
      </c>
      <c r="Y6">
        <f>VLOOKUP(A6,[1]Sheet1!$A:$BJ,35,0)</f>
        <v>7.5</v>
      </c>
      <c r="Z6">
        <f>VLOOKUP(A6,[1]Sheet1!$A:$BJ,36,0)</f>
        <v>10.7</v>
      </c>
      <c r="AB6">
        <f>VLOOKUP(A6,[1]Sheet1!$A:$BJ,38,0)</f>
        <v>14</v>
      </c>
      <c r="AC6">
        <f>VLOOKUP(A6,[1]Sheet1!$A:$AN,39,0)</f>
        <v>39.9</v>
      </c>
      <c r="AD6">
        <f>VLOOKUP(A6,[1]Sheet1!$A:$AN,40,0)</f>
        <v>30.1</v>
      </c>
      <c r="AF6">
        <f>VLOOKUP(A6,[1]Sheet1!$A:$BJ,42,0)</f>
        <v>34.200000000000003</v>
      </c>
      <c r="AG6">
        <f>VLOOKUP(A6,[1]Sheet1!$A:$BJ,43,0)</f>
        <v>18</v>
      </c>
      <c r="AH6">
        <f>VLOOKUP(A6,[1]Sheet1!$A:$BJ,44,0)</f>
        <v>656</v>
      </c>
      <c r="AJ6">
        <f>VLOOKUP(A6,[1]Sheet1!$A:$BJ,46,0)</f>
        <v>754</v>
      </c>
      <c r="AK6">
        <f>VLOOKUP(A6,[1]Sheet1!$A:$BJ,47,0)</f>
        <v>14</v>
      </c>
      <c r="AL6">
        <f>VLOOKUP(A6,[1]Sheet1!$A:$BJ,48,0)</f>
        <v>493</v>
      </c>
      <c r="AN6">
        <f>VLOOKUP(A6,[1]Sheet1!$A:$BJ,50,0)</f>
        <v>127</v>
      </c>
      <c r="AO6">
        <f>VLOOKUP(A6,[1]Sheet1!$A:$BJ,51,0)</f>
        <v>97.11</v>
      </c>
      <c r="AP6">
        <f>VLOOKUP(A6,[1]Sheet1!$A:$BJ,52,0)</f>
        <v>100.58</v>
      </c>
      <c r="AR6">
        <f>VLOOKUP(A6,[1]Sheet1!$A:$BJ,54,0)</f>
        <v>109.23</v>
      </c>
      <c r="AS6">
        <f>VLOOKUP(A6,[1]Sheet1!$A:$BJ,55,0)</f>
        <v>81</v>
      </c>
      <c r="AT6">
        <f>VLOOKUP(A6,[1]Sheet1!$A:$BJ,56,0)</f>
        <v>77</v>
      </c>
      <c r="AV6">
        <f>VLOOKUP(A6,[1]Sheet1!$A:$BJ,58,0)</f>
        <v>63</v>
      </c>
      <c r="AW6">
        <f>VLOOKUP(A6,[1]Sheet1!$A:$BJ,59,0)</f>
        <v>5</v>
      </c>
      <c r="AX6">
        <f>VLOOKUP(A6,[1]Sheet1!$A:$BJ,60,0)</f>
        <v>4.3</v>
      </c>
      <c r="AZ6">
        <f>VLOOKUP(A6,[1]Sheet1!$A:$BJ,62,0)</f>
        <v>3.3</v>
      </c>
      <c r="BA6" s="6">
        <v>10</v>
      </c>
      <c r="BB6">
        <f>VLOOKUP(A6,'[2]基于7.24英文版收集麻醉记录单信息+最后整理最全面'!$J:$CK,78,0)</f>
        <v>0</v>
      </c>
      <c r="BC6">
        <f>VLOOKUP(A6,'[2]基于7.24英文版收集麻醉记录单信息+最后整理最全面'!$J:$CK,80,0)</f>
        <v>0</v>
      </c>
    </row>
    <row r="7" spans="1:55" x14ac:dyDescent="0.25">
      <c r="A7" s="3">
        <v>18210576</v>
      </c>
      <c r="B7">
        <v>2</v>
      </c>
      <c r="C7" s="6">
        <v>1</v>
      </c>
      <c r="D7" s="6">
        <v>156</v>
      </c>
      <c r="E7" s="6">
        <v>53</v>
      </c>
      <c r="F7" s="6">
        <v>0</v>
      </c>
      <c r="G7" s="6">
        <v>0</v>
      </c>
      <c r="H7" s="6">
        <v>0</v>
      </c>
      <c r="I7">
        <f>VLOOKUP(A7,[1]Sheet1!$A:$V,19,0)</f>
        <v>126</v>
      </c>
      <c r="J7">
        <f>VLOOKUP(A7,[1]Sheet1!$A:$V,20,0)</f>
        <v>114</v>
      </c>
      <c r="K7">
        <f>VLOOKUP(A7,[1]Sheet1!$A:$V,21,0)</f>
        <v>0.39</v>
      </c>
      <c r="L7">
        <f>VLOOKUP(A7,[1]Sheet1!$A:$V,22,0)</f>
        <v>0.35</v>
      </c>
      <c r="M7">
        <f>VLOOKUP(A7,[1]Sheet1!$A:$W,23,0)</f>
        <v>107</v>
      </c>
      <c r="N7">
        <f>VLOOKUP(A7,[1]Sheet1!$A:$BJ,24,0)</f>
        <v>75</v>
      </c>
      <c r="P7">
        <f>VLOOKUP(A7,[1]Sheet1!$A:$BJ,26,0)</f>
        <v>72</v>
      </c>
      <c r="Q7">
        <f>VLOOKUP(A7,[1]Sheet1!$A:$BJ,27,0)</f>
        <v>22.5</v>
      </c>
      <c r="U7">
        <f>VLOOKUP(A7,[1]Sheet1!$A:$BJ,31,0)</f>
        <v>0.91</v>
      </c>
      <c r="Y7">
        <f>VLOOKUP(A7,[1]Sheet1!$A:$BJ,35,0)</f>
        <v>14.9</v>
      </c>
      <c r="Z7">
        <f>VLOOKUP(A7,[1]Sheet1!$A:$BJ,36,0)</f>
        <v>30.9</v>
      </c>
      <c r="AB7">
        <f>VLOOKUP(A7,[1]Sheet1!$A:$BJ,38,0)</f>
        <v>18.7</v>
      </c>
      <c r="AC7">
        <v>44.3</v>
      </c>
      <c r="AD7">
        <f>VLOOKUP(A7,[1]Sheet1!$A:$AN,40,0)</f>
        <v>32</v>
      </c>
      <c r="AF7">
        <f>VLOOKUP(A7,[1]Sheet1!$A:$BJ,42,0)</f>
        <v>32.9</v>
      </c>
      <c r="AG7">
        <f>VLOOKUP(A7,[1]Sheet1!$A:$BJ,43,0)</f>
        <v>13</v>
      </c>
      <c r="AH7">
        <f>VLOOKUP(A7,[1]Sheet1!$A:$BJ,44,0)</f>
        <v>901</v>
      </c>
      <c r="AJ7">
        <f>VLOOKUP(A7,[1]Sheet1!$A:$BJ,46,0)</f>
        <v>405</v>
      </c>
      <c r="AK7">
        <f>VLOOKUP(A7,[1]Sheet1!$A:$BJ,47,0)</f>
        <v>20</v>
      </c>
      <c r="AL7">
        <f>VLOOKUP(A7,[1]Sheet1!$A:$BJ,48,0)</f>
        <v>1176</v>
      </c>
      <c r="AN7">
        <f>VLOOKUP(A7,[1]Sheet1!$A:$BJ,50,0)</f>
        <v>146</v>
      </c>
      <c r="AO7">
        <f>VLOOKUP(A7,[1]Sheet1!$A:$BJ,51,0)</f>
        <v>96.62</v>
      </c>
      <c r="AP7">
        <f>VLOOKUP(A7,[1]Sheet1!$A:$BJ,52,0)</f>
        <v>105.9</v>
      </c>
      <c r="AR7">
        <f>VLOOKUP(A7,[1]Sheet1!$A:$BJ,54,0)</f>
        <v>107.95</v>
      </c>
      <c r="AS7">
        <f>VLOOKUP(A7,[1]Sheet1!$A:$BJ,55,0)</f>
        <v>64</v>
      </c>
      <c r="AT7">
        <f>VLOOKUP(A7,[1]Sheet1!$A:$BJ,56,0)</f>
        <v>53</v>
      </c>
      <c r="AV7">
        <f>VLOOKUP(A7,[1]Sheet1!$A:$BJ,58,0)</f>
        <v>50</v>
      </c>
      <c r="AW7">
        <f>VLOOKUP(A7,[1]Sheet1!$A:$BJ,59,0)</f>
        <v>5.8</v>
      </c>
      <c r="AX7">
        <f>VLOOKUP(A7,[1]Sheet1!$A:$BJ,60,0)</f>
        <v>4.8</v>
      </c>
      <c r="AZ7">
        <f>VLOOKUP(A7,[1]Sheet1!$A:$BJ,62,0)</f>
        <v>4.4000000000000004</v>
      </c>
      <c r="BA7" s="6">
        <v>8</v>
      </c>
      <c r="BB7">
        <f>VLOOKUP(A7,'[2]基于7.24英文版收集麻醉记录单信息+最后整理最全面'!$J:$CK,78,0)</f>
        <v>0</v>
      </c>
      <c r="BC7">
        <f>VLOOKUP(A7,'[2]基于7.24英文版收集麻醉记录单信息+最后整理最全面'!$J:$CK,80,0)</f>
        <v>0</v>
      </c>
    </row>
    <row r="8" spans="1:55" x14ac:dyDescent="0.25">
      <c r="A8" s="3">
        <v>18341158</v>
      </c>
      <c r="B8">
        <v>1</v>
      </c>
      <c r="C8" s="6">
        <v>2</v>
      </c>
      <c r="D8" s="6">
        <v>155</v>
      </c>
      <c r="E8" s="6">
        <v>52</v>
      </c>
      <c r="F8" s="6">
        <v>0</v>
      </c>
      <c r="G8" s="6">
        <v>0</v>
      </c>
      <c r="H8" s="6">
        <v>0</v>
      </c>
      <c r="I8">
        <f>VLOOKUP(A8,[1]Sheet1!$A:$V,19,0)</f>
        <v>152</v>
      </c>
      <c r="J8">
        <f>VLOOKUP(A8,[1]Sheet1!$A:$V,20,0)</f>
        <v>137</v>
      </c>
      <c r="K8">
        <f>VLOOKUP(A8,[1]Sheet1!$A:$V,21,0)</f>
        <v>0.44</v>
      </c>
      <c r="L8">
        <f>VLOOKUP(A8,[1]Sheet1!$A:$V,22,0)</f>
        <v>0.4</v>
      </c>
      <c r="M8">
        <f>VLOOKUP(A8,[1]Sheet1!$A:$W,23,0)</f>
        <v>211</v>
      </c>
      <c r="N8">
        <f>VLOOKUP(A8,[1]Sheet1!$A:$BJ,24,0)</f>
        <v>199</v>
      </c>
      <c r="P8">
        <f>VLOOKUP(A8,[1]Sheet1!$A:$BJ,26,0)</f>
        <v>179</v>
      </c>
      <c r="Q8">
        <f>VLOOKUP(A8,[1]Sheet1!$A:$BJ,27,0)</f>
        <v>27</v>
      </c>
      <c r="R8">
        <f>VLOOKUP(A8,[1]Sheet1!$A:$BJ,28,0)</f>
        <v>25.7</v>
      </c>
      <c r="T8">
        <f>VLOOKUP(A8,[1]Sheet1!$A:$BJ,30,0)</f>
        <v>27.1</v>
      </c>
      <c r="U8">
        <f>VLOOKUP(A8,[1]Sheet1!$A:$BJ,31,0)</f>
        <v>1.01</v>
      </c>
      <c r="V8">
        <f>VLOOKUP(A8,[1]Sheet1!$A:$BJ,32,0)</f>
        <v>1.1200000000000001</v>
      </c>
      <c r="X8">
        <f>VLOOKUP(A8,[1]Sheet1!$A:$BJ,34,0)</f>
        <v>1.0900000000000001</v>
      </c>
      <c r="Y8">
        <f>VLOOKUP(A8,[1]Sheet1!$A:$BJ,35,0)</f>
        <v>8</v>
      </c>
      <c r="Z8">
        <f>VLOOKUP(A8,[1]Sheet1!$A:$BJ,36,0)</f>
        <v>9.6999999999999993</v>
      </c>
      <c r="AB8">
        <f>VLOOKUP(A8,[1]Sheet1!$A:$BJ,38,0)</f>
        <v>25.4</v>
      </c>
      <c r="AC8">
        <f>VLOOKUP(A8,[1]Sheet1!$A:$AN,39,0)</f>
        <v>44.9</v>
      </c>
      <c r="AD8">
        <f>VLOOKUP(A8,[1]Sheet1!$A:$AN,40,0)</f>
        <v>41.8</v>
      </c>
      <c r="AF8">
        <f>VLOOKUP(A8,[1]Sheet1!$A:$BJ,42,0)</f>
        <v>39.799999999999997</v>
      </c>
      <c r="AG8">
        <f>VLOOKUP(A8,[1]Sheet1!$A:$BJ,43,0)</f>
        <v>30</v>
      </c>
      <c r="AH8">
        <f>VLOOKUP(A8,[1]Sheet1!$A:$BJ,44,0)</f>
        <v>57</v>
      </c>
      <c r="AJ8">
        <f>VLOOKUP(A8,[1]Sheet1!$A:$BJ,46,0)</f>
        <v>104</v>
      </c>
      <c r="AK8">
        <f>VLOOKUP(A8,[1]Sheet1!$A:$BJ,47,0)</f>
        <v>23</v>
      </c>
      <c r="AL8">
        <f>VLOOKUP(A8,[1]Sheet1!$A:$BJ,48,0)</f>
        <v>49</v>
      </c>
      <c r="AN8">
        <f>VLOOKUP(A8,[1]Sheet1!$A:$BJ,50,0)</f>
        <v>51</v>
      </c>
      <c r="AO8">
        <f>VLOOKUP(A8,[1]Sheet1!$A:$BJ,51,0)</f>
        <v>94.22</v>
      </c>
      <c r="AP8">
        <f>VLOOKUP(A8,[1]Sheet1!$A:$BJ,52,0)</f>
        <v>108.15</v>
      </c>
      <c r="AR8">
        <f>VLOOKUP(A8,[1]Sheet1!$A:$BJ,54,0)</f>
        <v>94.22</v>
      </c>
      <c r="AS8">
        <f>VLOOKUP(A8,[1]Sheet1!$A:$BJ,55,0)</f>
        <v>86</v>
      </c>
      <c r="AT8">
        <f>VLOOKUP(A8,[1]Sheet1!$A:$BJ,56,0)</f>
        <v>74</v>
      </c>
      <c r="AV8">
        <f>VLOOKUP(A8,[1]Sheet1!$A:$BJ,58,0)</f>
        <v>87</v>
      </c>
      <c r="AW8">
        <f>VLOOKUP(A8,[1]Sheet1!$A:$BJ,59,0)</f>
        <v>4.9000000000000004</v>
      </c>
      <c r="AX8">
        <f>VLOOKUP(A8,[1]Sheet1!$A:$BJ,60,0)</f>
        <v>2.8</v>
      </c>
      <c r="AZ8">
        <f>VLOOKUP(A8,[1]Sheet1!$A:$BJ,62,0)</f>
        <v>2.2000000000000002</v>
      </c>
      <c r="BA8" s="6">
        <v>10</v>
      </c>
      <c r="BB8">
        <f>VLOOKUP(A8,'[2]基于7.24英文版收集麻醉记录单信息+最后整理最全面'!$J:$CK,78,0)</f>
        <v>0</v>
      </c>
      <c r="BC8">
        <f>VLOOKUP(A8,'[2]基于7.24英文版收集麻醉记录单信息+最后整理最全面'!$J:$CK,80,0)</f>
        <v>0</v>
      </c>
    </row>
    <row r="9" spans="1:55" x14ac:dyDescent="0.25">
      <c r="A9" s="3">
        <v>17164452</v>
      </c>
      <c r="B9">
        <v>2</v>
      </c>
      <c r="C9" s="6">
        <v>2</v>
      </c>
      <c r="D9" s="6">
        <v>158</v>
      </c>
      <c r="E9" s="6">
        <v>37</v>
      </c>
      <c r="F9" s="6">
        <v>0</v>
      </c>
      <c r="G9" s="6">
        <v>0</v>
      </c>
      <c r="H9" s="6">
        <v>0</v>
      </c>
      <c r="I9">
        <f>VLOOKUP(A9,[1]Sheet1!$A:$V,19,0)</f>
        <v>175</v>
      </c>
      <c r="J9">
        <f>VLOOKUP(A9,[1]Sheet1!$A:$V,20,0)</f>
        <v>130</v>
      </c>
      <c r="K9">
        <f>VLOOKUP(A9,[1]Sheet1!$A:$V,21,0)</f>
        <v>0.52</v>
      </c>
      <c r="L9">
        <f>VLOOKUP(A9,[1]Sheet1!$A:$V,22,0)</f>
        <v>0.4</v>
      </c>
      <c r="M9">
        <f>VLOOKUP(A9,[1]Sheet1!$A:$W,23,0)</f>
        <v>206</v>
      </c>
      <c r="N9">
        <f>VLOOKUP(A9,[1]Sheet1!$A:$BJ,24,0)</f>
        <v>194</v>
      </c>
      <c r="P9">
        <f>VLOOKUP(A9,[1]Sheet1!$A:$BJ,26,0)</f>
        <v>156</v>
      </c>
      <c r="Q9">
        <f>VLOOKUP(A9,[1]Sheet1!$A:$BJ,27,0)</f>
        <v>28.1</v>
      </c>
      <c r="R9">
        <f>VLOOKUP(A9,[1]Sheet1!$A:$BJ,28,0)</f>
        <v>23.7</v>
      </c>
      <c r="T9">
        <f>VLOOKUP(A9,[1]Sheet1!$A:$BJ,30,0)</f>
        <v>24.1</v>
      </c>
      <c r="U9">
        <f>VLOOKUP(A9,[1]Sheet1!$A:$BJ,31,0)</f>
        <v>0.93</v>
      </c>
      <c r="V9">
        <f>VLOOKUP(A9,[1]Sheet1!$A:$BJ,32,0)</f>
        <v>0.97</v>
      </c>
      <c r="X9">
        <f>VLOOKUP(A9,[1]Sheet1!$A:$BJ,34,0)</f>
        <v>1.08</v>
      </c>
      <c r="Y9">
        <f>VLOOKUP(A9,[1]Sheet1!$A:$BJ,35,0)</f>
        <v>13.3</v>
      </c>
      <c r="Z9">
        <f>VLOOKUP(A9,[1]Sheet1!$A:$BJ,36,0)</f>
        <v>12.2</v>
      </c>
      <c r="AB9">
        <f>VLOOKUP(A9,[1]Sheet1!$A:$BJ,38,0)</f>
        <v>27.3</v>
      </c>
      <c r="AC9">
        <f>VLOOKUP(A9,[1]Sheet1!$A:$AN,39,0)</f>
        <v>47.2</v>
      </c>
      <c r="AD9">
        <f>VLOOKUP(A9,[1]Sheet1!$A:$AN,40,0)</f>
        <v>33.700000000000003</v>
      </c>
      <c r="AF9">
        <f>VLOOKUP(A9,[1]Sheet1!$A:$BJ,42,0)</f>
        <v>33.6</v>
      </c>
      <c r="AG9">
        <f>VLOOKUP(A9,[1]Sheet1!$A:$BJ,43,0)</f>
        <v>54</v>
      </c>
      <c r="AH9">
        <f>VLOOKUP(A9,[1]Sheet1!$A:$BJ,44,0)</f>
        <v>1257</v>
      </c>
      <c r="AJ9">
        <f>VLOOKUP(A9,[1]Sheet1!$A:$BJ,46,0)</f>
        <v>639</v>
      </c>
      <c r="AK9">
        <f>VLOOKUP(A9,[1]Sheet1!$A:$BJ,47,0)</f>
        <v>25</v>
      </c>
      <c r="AL9">
        <f>VLOOKUP(A9,[1]Sheet1!$A:$BJ,48,0)</f>
        <v>1177</v>
      </c>
      <c r="AN9">
        <f>VLOOKUP(A9,[1]Sheet1!$A:$BJ,50,0)</f>
        <v>133</v>
      </c>
      <c r="AO9">
        <f>VLOOKUP(A9,[1]Sheet1!$A:$BJ,51,0)</f>
        <v>100.44</v>
      </c>
      <c r="AP9">
        <f>VLOOKUP(A9,[1]Sheet1!$A:$BJ,52,0)</f>
        <v>93.58</v>
      </c>
      <c r="AR9">
        <f>VLOOKUP(A9,[1]Sheet1!$A:$BJ,54,0)</f>
        <v>107.15</v>
      </c>
      <c r="AS9">
        <f>VLOOKUP(A9,[1]Sheet1!$A:$BJ,55,0)</f>
        <v>83</v>
      </c>
      <c r="AT9">
        <f>VLOOKUP(A9,[1]Sheet1!$A:$BJ,56,0)</f>
        <v>88</v>
      </c>
      <c r="AV9">
        <f>VLOOKUP(A9,[1]Sheet1!$A:$BJ,58,0)</f>
        <v>77</v>
      </c>
      <c r="AW9">
        <f>VLOOKUP(A9,[1]Sheet1!$A:$BJ,59,0)</f>
        <v>4.5999999999999996</v>
      </c>
      <c r="AX9">
        <f>VLOOKUP(A9,[1]Sheet1!$A:$BJ,60,0)</f>
        <v>4.4000000000000004</v>
      </c>
      <c r="AZ9">
        <f>VLOOKUP(A9,[1]Sheet1!$A:$BJ,62,0)</f>
        <v>4.0999999999999996</v>
      </c>
      <c r="BA9" s="6">
        <v>6</v>
      </c>
      <c r="BB9">
        <f>VLOOKUP(A9,'[2]基于7.24英文版收集麻醉记录单信息+最后整理最全面'!$J:$CK,78,0)</f>
        <v>0</v>
      </c>
      <c r="BC9">
        <f>VLOOKUP(A9,'[2]基于7.24英文版收集麻醉记录单信息+最后整理最全面'!$J:$CK,80,0)</f>
        <v>0</v>
      </c>
    </row>
    <row r="10" spans="1:55" x14ac:dyDescent="0.25">
      <c r="A10" s="3">
        <v>18487688</v>
      </c>
      <c r="B10">
        <v>2</v>
      </c>
      <c r="C10" s="6">
        <v>2</v>
      </c>
      <c r="D10" s="6">
        <v>150</v>
      </c>
      <c r="E10" s="6">
        <v>49</v>
      </c>
      <c r="F10" s="6">
        <v>0</v>
      </c>
      <c r="G10" s="6">
        <v>0</v>
      </c>
      <c r="H10" s="6">
        <v>0</v>
      </c>
      <c r="I10">
        <f>VLOOKUP(A10,[1]Sheet1!$A:$V,19,0)</f>
        <v>149</v>
      </c>
      <c r="J10">
        <f>VLOOKUP(A10,[1]Sheet1!$A:$V,20,0)</f>
        <v>126</v>
      </c>
      <c r="K10">
        <f>VLOOKUP(A10,[1]Sheet1!$A:$V,21,0)</f>
        <v>0.44</v>
      </c>
      <c r="L10">
        <f>VLOOKUP(A10,[1]Sheet1!$A:$V,22,0)</f>
        <v>0.38</v>
      </c>
      <c r="M10">
        <f>VLOOKUP(A10,[1]Sheet1!$A:$W,23,0)</f>
        <v>115</v>
      </c>
      <c r="N10">
        <f>VLOOKUP(A10,[1]Sheet1!$A:$BJ,24,0)</f>
        <v>125</v>
      </c>
      <c r="Q10">
        <f>VLOOKUP(A10,[1]Sheet1!$A:$BJ,27,0)</f>
        <v>25.3</v>
      </c>
      <c r="R10">
        <f>VLOOKUP(A10,[1]Sheet1!$A:$BJ,28,0)</f>
        <v>28.8</v>
      </c>
      <c r="U10">
        <f>VLOOKUP(A10,[1]Sheet1!$A:$BJ,31,0)</f>
        <v>0.99</v>
      </c>
      <c r="V10">
        <f>VLOOKUP(A10,[1]Sheet1!$A:$BJ,32,0)</f>
        <v>1.1200000000000001</v>
      </c>
      <c r="Y10">
        <f>VLOOKUP(A10,[1]Sheet1!$A:$BJ,35,0)</f>
        <v>14.7</v>
      </c>
      <c r="Z10">
        <f>VLOOKUP(A10,[1]Sheet1!$A:$BJ,36,0)</f>
        <v>9.4</v>
      </c>
      <c r="AC10">
        <f>VLOOKUP(A10,[1]Sheet1!$A:$AN,39,0)</f>
        <v>48.7</v>
      </c>
      <c r="AD10">
        <f>VLOOKUP(A10,[1]Sheet1!$A:$AN,40,0)</f>
        <v>27.9</v>
      </c>
      <c r="AG10">
        <f>VLOOKUP(A10,[1]Sheet1!$A:$BJ,43,0)</f>
        <v>30</v>
      </c>
      <c r="AH10">
        <f>VLOOKUP(A10,[1]Sheet1!$A:$BJ,44,0)</f>
        <v>239</v>
      </c>
      <c r="AK10">
        <f>VLOOKUP(A10,[1]Sheet1!$A:$BJ,47,0)</f>
        <v>28</v>
      </c>
      <c r="AL10">
        <f>VLOOKUP(A10,[1]Sheet1!$A:$BJ,48,0)</f>
        <v>322</v>
      </c>
      <c r="AO10">
        <f>VLOOKUP(A10,[1]Sheet1!$A:$BJ,51,0)</f>
        <v>65.28</v>
      </c>
      <c r="AP10">
        <f>VLOOKUP(A10,[1]Sheet1!$A:$BJ,52,0)</f>
        <v>80.790000000000006</v>
      </c>
      <c r="AS10">
        <f>VLOOKUP(A10,[1]Sheet1!$A:$BJ,55,0)</f>
        <v>99</v>
      </c>
      <c r="AT10">
        <f>VLOOKUP(A10,[1]Sheet1!$A:$BJ,56,0)</f>
        <v>83</v>
      </c>
      <c r="AW10">
        <f>VLOOKUP(A10,[1]Sheet1!$A:$BJ,59,0)</f>
        <v>7.76</v>
      </c>
      <c r="AX10">
        <f>VLOOKUP(A10,[1]Sheet1!$A:$BJ,60,0)</f>
        <v>5.0999999999999996</v>
      </c>
      <c r="BA10" s="6">
        <v>10</v>
      </c>
      <c r="BB10">
        <f>VLOOKUP(A10,'[2]基于7.24英文版收集麻醉记录单信息+最后整理最全面'!$J:$CK,78,0)</f>
        <v>0</v>
      </c>
      <c r="BC10">
        <f>VLOOKUP(A10,'[2]基于7.24英文版收集麻醉记录单信息+最后整理最全面'!$J:$CK,80,0)</f>
        <v>0</v>
      </c>
    </row>
    <row r="11" spans="1:55" x14ac:dyDescent="0.25">
      <c r="A11" s="3">
        <v>18488331</v>
      </c>
      <c r="B11">
        <v>2</v>
      </c>
      <c r="C11" s="6">
        <v>1</v>
      </c>
      <c r="D11" s="6">
        <v>162</v>
      </c>
      <c r="E11" s="6">
        <v>75</v>
      </c>
      <c r="F11" s="6">
        <v>0</v>
      </c>
      <c r="G11" s="6">
        <v>0</v>
      </c>
      <c r="H11" s="6">
        <v>0</v>
      </c>
      <c r="I11">
        <f>VLOOKUP(A11,[1]Sheet1!$A:$V,19,0)</f>
        <v>166</v>
      </c>
      <c r="J11">
        <f>VLOOKUP(A11,[1]Sheet1!$A:$V,20,0)</f>
        <v>159</v>
      </c>
      <c r="K11">
        <f>VLOOKUP(A11,[1]Sheet1!$A:$V,21,0)</f>
        <v>0.51</v>
      </c>
      <c r="L11">
        <f>VLOOKUP(A11,[1]Sheet1!$A:$V,22,0)</f>
        <v>0.48</v>
      </c>
      <c r="M11">
        <f>VLOOKUP(A11,[1]Sheet1!$A:$W,23,0)</f>
        <v>195</v>
      </c>
      <c r="N11">
        <f>VLOOKUP(A11,[1]Sheet1!$A:$BJ,24,0)</f>
        <v>129</v>
      </c>
      <c r="O11">
        <f>VLOOKUP(A11,[1]Sheet1!$A:$BJ,25,0)</f>
        <v>122</v>
      </c>
      <c r="P11">
        <f>VLOOKUP(A11,[1]Sheet1!$A:$BJ,26,0)</f>
        <v>128</v>
      </c>
      <c r="Q11">
        <f>VLOOKUP(A11,[1]Sheet1!$A:$BJ,27,0)</f>
        <v>33.5</v>
      </c>
      <c r="S11">
        <f>VLOOKUP(A11,[1]Sheet1!$A:$BJ,29,0)</f>
        <v>38.6</v>
      </c>
      <c r="T11">
        <f>VLOOKUP(A11,[1]Sheet1!$A:$BJ,30,0)</f>
        <v>33.5</v>
      </c>
      <c r="U11">
        <f>VLOOKUP(A11,[1]Sheet1!$A:$BJ,31,0)</f>
        <v>1.08</v>
      </c>
      <c r="W11">
        <f>VLOOKUP(A11,[1]Sheet1!$A:$BJ,33,0)</f>
        <v>1.48</v>
      </c>
      <c r="X11">
        <f>VLOOKUP(A11,[1]Sheet1!$A:$BJ,34,0)</f>
        <v>1.27</v>
      </c>
      <c r="Y11">
        <f>VLOOKUP(A11,[1]Sheet1!$A:$BJ,35,0)</f>
        <v>10.8</v>
      </c>
      <c r="Z11">
        <f>VLOOKUP(A11,[1]Sheet1!$A:$BJ,36,0)</f>
        <v>22.8</v>
      </c>
      <c r="AA11">
        <f>VLOOKUP(A11,[1]Sheet1!$A:$BJ,37,0)</f>
        <v>25</v>
      </c>
      <c r="AB11">
        <f>VLOOKUP(A11,[1]Sheet1!$A:$BJ,38,0)</f>
        <v>33.299999999999997</v>
      </c>
      <c r="AC11">
        <f>VLOOKUP(A11,[1]Sheet1!$A:$AN,39,0)</f>
        <v>48.1</v>
      </c>
      <c r="AD11">
        <f>VLOOKUP(A11,[1]Sheet1!$A:$AN,40,0)</f>
        <v>31.6</v>
      </c>
      <c r="AE11">
        <f>VLOOKUP(A11,[1]Sheet1!$A:$BJ,41,0)</f>
        <v>33</v>
      </c>
      <c r="AF11">
        <f>VLOOKUP(A11,[1]Sheet1!$A:$BJ,42,0)</f>
        <v>34.299999999999997</v>
      </c>
      <c r="AG11">
        <f>VLOOKUP(A11,[1]Sheet1!$A:$BJ,43,0)</f>
        <v>51</v>
      </c>
      <c r="AH11">
        <f>VLOOKUP(A11,[1]Sheet1!$A:$BJ,44,0)</f>
        <v>381</v>
      </c>
      <c r="AI11">
        <f>VLOOKUP(A11,[1]Sheet1!$A:$BJ,45,0)</f>
        <v>462</v>
      </c>
      <c r="AJ11">
        <f>VLOOKUP(A11,[1]Sheet1!$A:$BJ,46,0)</f>
        <v>339</v>
      </c>
      <c r="AK11">
        <f>VLOOKUP(A11,[1]Sheet1!$A:$BJ,47,0)</f>
        <v>29</v>
      </c>
      <c r="AL11">
        <f>VLOOKUP(A11,[1]Sheet1!$A:$BJ,48,0)</f>
        <v>274</v>
      </c>
      <c r="AM11">
        <f>VLOOKUP(A11,[1]Sheet1!$A:$BJ,49,0)</f>
        <v>226</v>
      </c>
      <c r="AN11">
        <f>VLOOKUP(A11,[1]Sheet1!$A:$BJ,50,0)</f>
        <v>124</v>
      </c>
      <c r="AO11">
        <f>VLOOKUP(A11,[1]Sheet1!$A:$BJ,51,0)</f>
        <v>107.7</v>
      </c>
      <c r="AP11">
        <f>VLOOKUP(A11,[1]Sheet1!$A:$BJ,52,0)</f>
        <v>103.23</v>
      </c>
      <c r="AQ11">
        <f>VLOOKUP(A11,[1]Sheet1!$A:$BJ,53,0)</f>
        <v>119.15</v>
      </c>
      <c r="AR11">
        <f>VLOOKUP(A11,[1]Sheet1!$A:$BJ,54,0)</f>
        <v>117.84</v>
      </c>
      <c r="AS11">
        <f>VLOOKUP(A11,[1]Sheet1!$A:$BJ,55,0)</f>
        <v>84</v>
      </c>
      <c r="AT11">
        <f>VLOOKUP(A11,[1]Sheet1!$A:$BJ,56,0)</f>
        <v>87</v>
      </c>
      <c r="AU11">
        <f>VLOOKUP(A11,[1]Sheet1!$A:$BJ,57,0)</f>
        <v>73</v>
      </c>
      <c r="AV11">
        <f>VLOOKUP(A11,[1]Sheet1!$A:$BJ,58,0)</f>
        <v>75</v>
      </c>
      <c r="AW11">
        <f>VLOOKUP(A11,[1]Sheet1!$A:$BJ,59,0)</f>
        <v>3.6</v>
      </c>
      <c r="AX11">
        <f>VLOOKUP(A11,[1]Sheet1!$A:$BJ,60,0)</f>
        <v>2.9</v>
      </c>
      <c r="AY11">
        <f>VLOOKUP(A11,[1]Sheet1!$A:$BJ,61,0)</f>
        <v>1.8</v>
      </c>
      <c r="AZ11">
        <f>VLOOKUP(A11,[1]Sheet1!$A:$BJ,62,0)</f>
        <v>2.2000000000000002</v>
      </c>
      <c r="BA11" s="6">
        <v>7</v>
      </c>
      <c r="BB11">
        <f>VLOOKUP(A11,'[2]基于7.24英文版收集麻醉记录单信息+最后整理最全面'!$J:$CK,78,0)</f>
        <v>0</v>
      </c>
      <c r="BC11">
        <f>VLOOKUP(A11,'[2]基于7.24英文版收集麻醉记录单信息+最后整理最全面'!$J:$CK,80,0)</f>
        <v>0</v>
      </c>
    </row>
    <row r="12" spans="1:55" x14ac:dyDescent="0.25">
      <c r="A12" s="3">
        <v>15425224</v>
      </c>
      <c r="B12">
        <v>2</v>
      </c>
      <c r="C12" s="6">
        <v>2</v>
      </c>
      <c r="D12" s="6">
        <v>150</v>
      </c>
      <c r="E12" s="6">
        <v>47</v>
      </c>
      <c r="F12" s="6">
        <v>0</v>
      </c>
      <c r="G12" s="6">
        <v>0</v>
      </c>
      <c r="H12" s="6">
        <v>0</v>
      </c>
      <c r="I12">
        <f>VLOOKUP(A12,[1]Sheet1!$A:$V,19,0)</f>
        <v>144</v>
      </c>
      <c r="J12">
        <f>VLOOKUP(A12,[1]Sheet1!$A:$V,20,0)</f>
        <v>125</v>
      </c>
      <c r="K12">
        <f>VLOOKUP(A12,[1]Sheet1!$A:$V,21,0)</f>
        <v>0.43</v>
      </c>
      <c r="L12">
        <f>VLOOKUP(A12,[1]Sheet1!$A:$V,22,0)</f>
        <v>0.37</v>
      </c>
      <c r="M12">
        <f>VLOOKUP(A12,[1]Sheet1!$A:$W,23,0)</f>
        <v>163</v>
      </c>
      <c r="N12">
        <f>VLOOKUP(A12,[1]Sheet1!$A:$BJ,24,0)</f>
        <v>115</v>
      </c>
      <c r="P12">
        <f>VLOOKUP(A12,[1]Sheet1!$A:$BJ,26,0)</f>
        <v>126</v>
      </c>
      <c r="Q12">
        <f>VLOOKUP(A12,[1]Sheet1!$A:$BJ,27,0)</f>
        <v>26.5</v>
      </c>
      <c r="R12">
        <f>VLOOKUP(A12,[1]Sheet1!$A:$BJ,28,0)</f>
        <v>28.5</v>
      </c>
      <c r="T12">
        <f>VLOOKUP(A12,[1]Sheet1!$A:$BJ,30,0)</f>
        <v>29.6</v>
      </c>
      <c r="U12">
        <f>VLOOKUP(A12,[1]Sheet1!$A:$BJ,31,0)</f>
        <v>0.99</v>
      </c>
      <c r="V12">
        <f>VLOOKUP(A12,[1]Sheet1!$A:$BJ,32,0)</f>
        <v>1.1399999999999999</v>
      </c>
      <c r="X12">
        <f>VLOOKUP(A12,[1]Sheet1!$A:$BJ,34,0)</f>
        <v>1.06</v>
      </c>
      <c r="Y12">
        <f>VLOOKUP(A12,[1]Sheet1!$A:$BJ,35,0)</f>
        <v>15.7</v>
      </c>
      <c r="Z12">
        <f>VLOOKUP(A12,[1]Sheet1!$A:$BJ,36,0)</f>
        <v>28.9</v>
      </c>
      <c r="AB12">
        <f>VLOOKUP(A12,[1]Sheet1!$A:$BJ,38,0)</f>
        <v>34.5</v>
      </c>
      <c r="AC12">
        <f>VLOOKUP(A12,[1]Sheet1!$A:$AN,39,0)</f>
        <v>46.8</v>
      </c>
      <c r="AD12">
        <f>VLOOKUP(A12,[1]Sheet1!$A:$AN,40,0)</f>
        <v>35.1</v>
      </c>
      <c r="AF12">
        <f>VLOOKUP(A12,[1]Sheet1!$A:$BJ,42,0)</f>
        <v>38.5</v>
      </c>
      <c r="AG12">
        <f>VLOOKUP(A12,[1]Sheet1!$A:$BJ,43,0)</f>
        <v>24</v>
      </c>
      <c r="AH12">
        <f>VLOOKUP(A12,[1]Sheet1!$A:$BJ,44,0)</f>
        <v>253</v>
      </c>
      <c r="AJ12">
        <f>VLOOKUP(A12,[1]Sheet1!$A:$BJ,46,0)</f>
        <v>235</v>
      </c>
      <c r="AK12">
        <f>VLOOKUP(A12,[1]Sheet1!$A:$BJ,47,0)</f>
        <v>18</v>
      </c>
      <c r="AL12">
        <f>VLOOKUP(A12,[1]Sheet1!$A:$BJ,48,0)</f>
        <v>209</v>
      </c>
      <c r="AN12">
        <f>VLOOKUP(A12,[1]Sheet1!$A:$BJ,50,0)</f>
        <v>69</v>
      </c>
      <c r="AO12">
        <f>VLOOKUP(A12,[1]Sheet1!$A:$BJ,51,0)</f>
        <v>115.56</v>
      </c>
      <c r="AP12">
        <f>VLOOKUP(A12,[1]Sheet1!$A:$BJ,52,0)</f>
        <v>124.02</v>
      </c>
      <c r="AR12">
        <f>VLOOKUP(A12,[1]Sheet1!$A:$BJ,54,0)</f>
        <v>127.35</v>
      </c>
      <c r="AS12">
        <f>VLOOKUP(A12,[1]Sheet1!$A:$BJ,55,0)</f>
        <v>76</v>
      </c>
      <c r="AT12">
        <f>VLOOKUP(A12,[1]Sheet1!$A:$BJ,56,0)</f>
        <v>64</v>
      </c>
      <c r="AV12">
        <f>VLOOKUP(A12,[1]Sheet1!$A:$BJ,58,0)</f>
        <v>60</v>
      </c>
      <c r="AW12">
        <f>VLOOKUP(A12,[1]Sheet1!$A:$BJ,59,0)</f>
        <v>3.5</v>
      </c>
      <c r="AX12">
        <f>VLOOKUP(A12,[1]Sheet1!$A:$BJ,60,0)</f>
        <v>1.5</v>
      </c>
      <c r="AZ12">
        <f>VLOOKUP(A12,[1]Sheet1!$A:$BJ,62,0)</f>
        <v>2.6</v>
      </c>
      <c r="BA12" s="6">
        <v>8</v>
      </c>
      <c r="BB12">
        <f>VLOOKUP(A12,'[2]基于7.24英文版收集麻醉记录单信息+最后整理最全面'!$J:$CK,78,0)</f>
        <v>0</v>
      </c>
      <c r="BC12">
        <f>VLOOKUP(A12,'[2]基于7.24英文版收集麻醉记录单信息+最后整理最全面'!$J:$CK,80,0)</f>
        <v>0</v>
      </c>
    </row>
    <row r="13" spans="1:55" x14ac:dyDescent="0.25">
      <c r="A13" s="3">
        <v>18561210</v>
      </c>
      <c r="B13">
        <v>2</v>
      </c>
      <c r="C13" s="6">
        <v>1</v>
      </c>
      <c r="D13" s="6">
        <v>163</v>
      </c>
      <c r="E13" s="6">
        <v>54</v>
      </c>
      <c r="F13" s="6">
        <v>0</v>
      </c>
      <c r="G13" s="6">
        <v>0</v>
      </c>
      <c r="H13" s="6">
        <v>0</v>
      </c>
      <c r="I13">
        <f>VLOOKUP(A13,[1]Sheet1!$A:$V,19,0)</f>
        <v>175</v>
      </c>
      <c r="J13">
        <f>VLOOKUP(A13,[1]Sheet1!$A:$V,20,0)</f>
        <v>125</v>
      </c>
      <c r="K13">
        <f>VLOOKUP(A13,[1]Sheet1!$A:$V,21,0)</f>
        <v>0.52</v>
      </c>
      <c r="L13">
        <f>VLOOKUP(A13,[1]Sheet1!$A:$V,22,0)</f>
        <v>0.36</v>
      </c>
      <c r="M13">
        <f>VLOOKUP(A13,[1]Sheet1!$A:$W,23,0)</f>
        <v>148</v>
      </c>
      <c r="N13">
        <f>VLOOKUP(A13,[1]Sheet1!$A:$BJ,24,0)</f>
        <v>113</v>
      </c>
      <c r="O13">
        <f>VLOOKUP(A13,[1]Sheet1!$A:$BJ,25,0)</f>
        <v>86</v>
      </c>
      <c r="P13">
        <f>VLOOKUP(A13,[1]Sheet1!$A:$BJ,26,0)</f>
        <v>100</v>
      </c>
      <c r="Q13">
        <f>VLOOKUP(A13,[1]Sheet1!$A:$BJ,27,0)</f>
        <v>29.6</v>
      </c>
      <c r="R13">
        <f>VLOOKUP(A13,[1]Sheet1!$A:$BJ,28,0)</f>
        <v>27.6</v>
      </c>
      <c r="S13">
        <f>VLOOKUP(A13,[1]Sheet1!$A:$BJ,29,0)</f>
        <v>28.2</v>
      </c>
      <c r="T13">
        <f>VLOOKUP(A13,[1]Sheet1!$A:$BJ,30,0)</f>
        <v>27.9</v>
      </c>
      <c r="U13">
        <f>VLOOKUP(A13,[1]Sheet1!$A:$BJ,31,0)</f>
        <v>1.04</v>
      </c>
      <c r="V13">
        <f>VLOOKUP(A13,[1]Sheet1!$A:$BJ,32,0)</f>
        <v>1.3</v>
      </c>
      <c r="W13">
        <f>VLOOKUP(A13,[1]Sheet1!$A:$BJ,33,0)</f>
        <v>1.1100000000000001</v>
      </c>
      <c r="X13">
        <f>VLOOKUP(A13,[1]Sheet1!$A:$BJ,34,0)</f>
        <v>1.1200000000000001</v>
      </c>
      <c r="Y13">
        <f>VLOOKUP(A13,[1]Sheet1!$A:$BJ,35,0)</f>
        <v>24.8</v>
      </c>
      <c r="Z13">
        <f>VLOOKUP(A13,[1]Sheet1!$A:$BJ,36,0)</f>
        <v>32.200000000000003</v>
      </c>
      <c r="AA13">
        <f>VLOOKUP(A13,[1]Sheet1!$A:$BJ,37,0)</f>
        <v>30.6</v>
      </c>
      <c r="AB13">
        <f>VLOOKUP(A13,[1]Sheet1!$A:$BJ,38,0)</f>
        <v>25.6</v>
      </c>
      <c r="AC13">
        <f>VLOOKUP(A13,[1]Sheet1!$A:$AN,39,0)</f>
        <v>49.4</v>
      </c>
      <c r="AD13">
        <f>VLOOKUP(A13,[1]Sheet1!$A:$AN,40,0)</f>
        <v>40.6</v>
      </c>
      <c r="AE13">
        <f>VLOOKUP(A13,[1]Sheet1!$A:$BJ,41,0)</f>
        <v>42.5</v>
      </c>
      <c r="AF13">
        <f>VLOOKUP(A13,[1]Sheet1!$A:$BJ,42,0)</f>
        <v>42.2</v>
      </c>
      <c r="AG13">
        <f>VLOOKUP(A13,[1]Sheet1!$A:$BJ,43,0)</f>
        <v>17</v>
      </c>
      <c r="AH13">
        <f>VLOOKUP(A13,[1]Sheet1!$A:$BJ,44,0)</f>
        <v>322</v>
      </c>
      <c r="AI13">
        <f>VLOOKUP(A13,[1]Sheet1!$A:$BJ,45,0)</f>
        <v>248</v>
      </c>
      <c r="AJ13">
        <f>VLOOKUP(A13,[1]Sheet1!$A:$BJ,46,0)</f>
        <v>176</v>
      </c>
      <c r="AK13">
        <f>VLOOKUP(A13,[1]Sheet1!$A:$BJ,47,0)</f>
        <v>30</v>
      </c>
      <c r="AL13">
        <f>VLOOKUP(A13,[1]Sheet1!$A:$BJ,48,0)</f>
        <v>429</v>
      </c>
      <c r="AM13">
        <f>VLOOKUP(A13,[1]Sheet1!$A:$BJ,49,0)</f>
        <v>186</v>
      </c>
      <c r="AN13">
        <f>VLOOKUP(A13,[1]Sheet1!$A:$BJ,50,0)</f>
        <v>93</v>
      </c>
      <c r="AO13">
        <f>VLOOKUP(A13,[1]Sheet1!$A:$BJ,51,0)</f>
        <v>108.77</v>
      </c>
      <c r="AP13">
        <f>VLOOKUP(A13,[1]Sheet1!$A:$BJ,52,0)</f>
        <v>106.21</v>
      </c>
      <c r="AQ13">
        <f>VLOOKUP(A13,[1]Sheet1!$A:$BJ,53,0)</f>
        <v>112.29</v>
      </c>
      <c r="AR13">
        <f>VLOOKUP(A13,[1]Sheet1!$A:$BJ,54,0)</f>
        <v>110.13</v>
      </c>
      <c r="AS13">
        <f>VLOOKUP(A13,[1]Sheet1!$A:$BJ,55,0)</f>
        <v>67</v>
      </c>
      <c r="AT13">
        <f>VLOOKUP(A13,[1]Sheet1!$A:$BJ,56,0)</f>
        <v>71</v>
      </c>
      <c r="AU13">
        <f>VLOOKUP(A13,[1]Sheet1!$A:$BJ,57,0)</f>
        <v>62</v>
      </c>
      <c r="AV13">
        <f>VLOOKUP(A13,[1]Sheet1!$A:$BJ,58,0)</f>
        <v>65</v>
      </c>
      <c r="AW13">
        <f>VLOOKUP(A13,[1]Sheet1!$A:$BJ,59,0)</f>
        <v>4.7</v>
      </c>
      <c r="AX13">
        <f>VLOOKUP(A13,[1]Sheet1!$A:$BJ,60,0)</f>
        <v>3.2</v>
      </c>
      <c r="AY13">
        <f>VLOOKUP(A13,[1]Sheet1!$A:$BJ,61,0)</f>
        <v>2.5</v>
      </c>
      <c r="AZ13">
        <f>VLOOKUP(A13,[1]Sheet1!$A:$BJ,62,0)</f>
        <v>1.8</v>
      </c>
      <c r="BA13" s="6">
        <v>7</v>
      </c>
      <c r="BB13">
        <f>VLOOKUP(A13,'[2]基于7.24英文版收集麻醉记录单信息+最后整理最全面'!$J:$CK,78,0)</f>
        <v>0</v>
      </c>
      <c r="BC13">
        <f>VLOOKUP(A13,'[2]基于7.24英文版收集麻醉记录单信息+最后整理最全面'!$J:$CK,80,0)</f>
        <v>0</v>
      </c>
    </row>
    <row r="14" spans="1:55" x14ac:dyDescent="0.25">
      <c r="A14" s="3">
        <v>18540157</v>
      </c>
      <c r="B14">
        <v>2</v>
      </c>
      <c r="C14" s="6">
        <v>1</v>
      </c>
      <c r="D14" s="6">
        <v>175</v>
      </c>
      <c r="E14" s="6">
        <v>57</v>
      </c>
      <c r="F14" s="6">
        <v>0</v>
      </c>
      <c r="G14" s="6">
        <v>0</v>
      </c>
      <c r="H14" s="6">
        <v>0</v>
      </c>
      <c r="I14">
        <f>VLOOKUP(A14,[1]Sheet1!$A:$V,19,0)</f>
        <v>143</v>
      </c>
      <c r="J14">
        <f>VLOOKUP(A14,[1]Sheet1!$A:$V,20,0)</f>
        <v>136</v>
      </c>
      <c r="K14">
        <f>VLOOKUP(A14,[1]Sheet1!$A:$V,21,0)</f>
        <v>0.43</v>
      </c>
      <c r="L14">
        <f>VLOOKUP(A14,[1]Sheet1!$A:$V,22,0)</f>
        <v>0.4</v>
      </c>
      <c r="M14">
        <f>VLOOKUP(A14,[1]Sheet1!$A:$W,23,0)</f>
        <v>122</v>
      </c>
      <c r="N14">
        <f>VLOOKUP(A14,[1]Sheet1!$A:$BJ,24,0)</f>
        <v>176</v>
      </c>
      <c r="Q14">
        <f>VLOOKUP(A14,[1]Sheet1!$A:$BJ,27,0)</f>
        <v>30.3</v>
      </c>
      <c r="R14">
        <f>VLOOKUP(A14,[1]Sheet1!$A:$BJ,28,0)</f>
        <v>29.7</v>
      </c>
      <c r="U14">
        <f>VLOOKUP(A14,[1]Sheet1!$A:$BJ,31,0)</f>
        <v>1.24</v>
      </c>
      <c r="V14">
        <f>VLOOKUP(A14,[1]Sheet1!$A:$BJ,32,0)</f>
        <v>1.08</v>
      </c>
      <c r="Y14">
        <f>VLOOKUP(A14,[1]Sheet1!$A:$BJ,35,0)</f>
        <v>16.8</v>
      </c>
      <c r="Z14">
        <f>VLOOKUP(A14,[1]Sheet1!$A:$BJ,36,0)</f>
        <v>10.4</v>
      </c>
      <c r="AC14">
        <f>VLOOKUP(A14,[1]Sheet1!$A:$AN,39,0)</f>
        <v>42.2</v>
      </c>
      <c r="AD14">
        <f>VLOOKUP(A14,[1]Sheet1!$A:$AN,40,0)</f>
        <v>34.799999999999997</v>
      </c>
      <c r="AG14">
        <f>VLOOKUP(A14,[1]Sheet1!$A:$BJ,43,0)</f>
        <v>22</v>
      </c>
      <c r="AH14">
        <f>VLOOKUP(A14,[1]Sheet1!$A:$BJ,44,0)</f>
        <v>114</v>
      </c>
      <c r="AK14">
        <f>VLOOKUP(A14,[1]Sheet1!$A:$BJ,47,0)</f>
        <v>20</v>
      </c>
      <c r="AL14">
        <f>VLOOKUP(A14,[1]Sheet1!$A:$BJ,48,0)</f>
        <v>133</v>
      </c>
      <c r="AO14">
        <f>VLOOKUP(A14,[1]Sheet1!$A:$BJ,51,0)</f>
        <v>101.12</v>
      </c>
      <c r="AP14">
        <f>VLOOKUP(A14,[1]Sheet1!$A:$BJ,52,0)</f>
        <v>107.83</v>
      </c>
      <c r="AS14">
        <f>VLOOKUP(A14,[1]Sheet1!$A:$BJ,55,0)</f>
        <v>76</v>
      </c>
      <c r="AT14">
        <f>VLOOKUP(A14,[1]Sheet1!$A:$BJ,56,0)</f>
        <v>65</v>
      </c>
      <c r="AW14">
        <f>VLOOKUP(A14,[1]Sheet1!$A:$BJ,59,0)</f>
        <v>5.01</v>
      </c>
      <c r="AX14">
        <f>VLOOKUP(A14,[1]Sheet1!$A:$BJ,60,0)</f>
        <v>4.7</v>
      </c>
      <c r="BA14" s="6">
        <v>7</v>
      </c>
      <c r="BB14">
        <f>VLOOKUP(A14,'[2]基于7.24英文版收集麻醉记录单信息+最后整理最全面'!$J:$CK,78,0)</f>
        <v>0</v>
      </c>
      <c r="BC14">
        <f>VLOOKUP(A14,'[2]基于7.24英文版收集麻醉记录单信息+最后整理最全面'!$J:$CK,80,0)</f>
        <v>0</v>
      </c>
    </row>
    <row r="15" spans="1:55" x14ac:dyDescent="0.25">
      <c r="A15" s="3">
        <v>18593021</v>
      </c>
      <c r="B15">
        <v>2</v>
      </c>
      <c r="C15" s="6">
        <v>1</v>
      </c>
      <c r="D15" s="6">
        <v>168</v>
      </c>
      <c r="E15" s="6">
        <v>60</v>
      </c>
      <c r="F15" s="6">
        <v>0</v>
      </c>
      <c r="G15" s="6">
        <v>0</v>
      </c>
      <c r="H15" s="6">
        <v>0</v>
      </c>
      <c r="I15">
        <f>VLOOKUP(A15,[1]Sheet1!$A:$V,19,0)</f>
        <v>126</v>
      </c>
      <c r="J15">
        <f>VLOOKUP(A15,[1]Sheet1!$A:$V,20,0)</f>
        <v>94</v>
      </c>
      <c r="K15">
        <f>VLOOKUP(A15,[1]Sheet1!$A:$V,21,0)</f>
        <v>0.41</v>
      </c>
      <c r="L15">
        <f>VLOOKUP(A15,[1]Sheet1!$A:$V,22,0)</f>
        <v>0.32</v>
      </c>
      <c r="M15">
        <f>VLOOKUP(A15,[1]Sheet1!$A:$W,23,0)</f>
        <v>239</v>
      </c>
      <c r="N15">
        <f>VLOOKUP(A15,[1]Sheet1!$A:$BJ,24,0)</f>
        <v>147</v>
      </c>
      <c r="P15">
        <f>VLOOKUP(A15,[1]Sheet1!$A:$BJ,26,0)</f>
        <v>125</v>
      </c>
      <c r="Q15">
        <f>VLOOKUP(A15,[1]Sheet1!$A:$BJ,27,0)</f>
        <v>25.9</v>
      </c>
      <c r="R15">
        <f>VLOOKUP(A15,[1]Sheet1!$A:$BJ,28,0)</f>
        <v>24.9</v>
      </c>
      <c r="T15">
        <f>VLOOKUP(A15,[1]Sheet1!$A:$BJ,30,0)</f>
        <v>26.6</v>
      </c>
      <c r="U15">
        <f>VLOOKUP(A15,[1]Sheet1!$A:$BJ,31,0)</f>
        <v>0.96</v>
      </c>
      <c r="V15">
        <f>VLOOKUP(A15,[1]Sheet1!$A:$BJ,32,0)</f>
        <v>1.29</v>
      </c>
      <c r="X15">
        <f>VLOOKUP(A15,[1]Sheet1!$A:$BJ,34,0)</f>
        <v>1.04</v>
      </c>
      <c r="Y15">
        <f>VLOOKUP(A15,[1]Sheet1!$A:$BJ,35,0)</f>
        <v>13.5</v>
      </c>
      <c r="Z15">
        <f>VLOOKUP(A15,[1]Sheet1!$A:$BJ,36,0)</f>
        <v>14.8</v>
      </c>
      <c r="AB15">
        <f>VLOOKUP(A15,[1]Sheet1!$A:$BJ,38,0)</f>
        <v>13.4</v>
      </c>
      <c r="AC15">
        <f>VLOOKUP(A15,[1]Sheet1!$A:$AN,39,0)</f>
        <v>45.2</v>
      </c>
      <c r="AD15">
        <f>VLOOKUP(A15,[1]Sheet1!$A:$AN,40,0)</f>
        <v>27.6</v>
      </c>
      <c r="AF15">
        <f>VLOOKUP(A15,[1]Sheet1!$A:$BJ,42,0)</f>
        <v>35.1</v>
      </c>
      <c r="AG15">
        <f>VLOOKUP(A15,[1]Sheet1!$A:$BJ,43,0)</f>
        <v>17</v>
      </c>
      <c r="AH15">
        <f>VLOOKUP(A15,[1]Sheet1!$A:$BJ,44,0)</f>
        <v>264</v>
      </c>
      <c r="AJ15">
        <f>VLOOKUP(A15,[1]Sheet1!$A:$BJ,46,0)</f>
        <v>278</v>
      </c>
      <c r="AK15">
        <f>VLOOKUP(A15,[1]Sheet1!$A:$BJ,47,0)</f>
        <v>20</v>
      </c>
      <c r="AL15">
        <f>VLOOKUP(A15,[1]Sheet1!$A:$BJ,48,0)</f>
        <v>335</v>
      </c>
      <c r="AN15">
        <f>VLOOKUP(A15,[1]Sheet1!$A:$BJ,50,0)</f>
        <v>199</v>
      </c>
      <c r="AO15">
        <f>VLOOKUP(A15,[1]Sheet1!$A:$BJ,51,0)</f>
        <v>100.59</v>
      </c>
      <c r="AP15">
        <f>VLOOKUP(A15,[1]Sheet1!$A:$BJ,52,0)</f>
        <v>96.84</v>
      </c>
      <c r="AR15">
        <f>VLOOKUP(A15,[1]Sheet1!$A:$BJ,54,0)</f>
        <v>101.98</v>
      </c>
      <c r="AS15">
        <f>VLOOKUP(A15,[1]Sheet1!$A:$BJ,55,0)</f>
        <v>49</v>
      </c>
      <c r="AT15">
        <f>VLOOKUP(A15,[1]Sheet1!$A:$BJ,56,0)</f>
        <v>55</v>
      </c>
      <c r="AV15">
        <f>VLOOKUP(A15,[1]Sheet1!$A:$BJ,58,0)</f>
        <v>47</v>
      </c>
      <c r="AW15">
        <f>VLOOKUP(A15,[1]Sheet1!$A:$BJ,59,0)</f>
        <v>7</v>
      </c>
      <c r="AX15">
        <f>VLOOKUP(A15,[1]Sheet1!$A:$BJ,60,0)</f>
        <v>6</v>
      </c>
      <c r="AZ15">
        <f>VLOOKUP(A15,[1]Sheet1!$A:$BJ,62,0)</f>
        <v>4.5</v>
      </c>
      <c r="BA15" s="6">
        <v>6</v>
      </c>
      <c r="BB15">
        <f>VLOOKUP(A15,'[2]基于7.24英文版收集麻醉记录单信息+最后整理最全面'!$J:$CK,78,0)</f>
        <v>0</v>
      </c>
      <c r="BC15">
        <f>VLOOKUP(A15,'[2]基于7.24英文版收集麻醉记录单信息+最后整理最全面'!$J:$CK,80,0)</f>
        <v>0</v>
      </c>
    </row>
    <row r="16" spans="1:55" x14ac:dyDescent="0.25">
      <c r="A16" s="3">
        <v>18605812</v>
      </c>
      <c r="B16">
        <v>2</v>
      </c>
      <c r="C16" s="6">
        <v>1</v>
      </c>
      <c r="D16" s="6">
        <v>176</v>
      </c>
      <c r="E16" s="6">
        <v>75</v>
      </c>
      <c r="F16" s="6">
        <v>0</v>
      </c>
      <c r="G16" s="6">
        <v>0</v>
      </c>
      <c r="H16" s="6">
        <v>0</v>
      </c>
      <c r="I16">
        <f>VLOOKUP(A16,[1]Sheet1!$A:$V,19,0)</f>
        <v>135</v>
      </c>
      <c r="J16">
        <f>VLOOKUP(A16,[1]Sheet1!$A:$V,20,0)</f>
        <v>121</v>
      </c>
      <c r="K16">
        <f>VLOOKUP(A16,[1]Sheet1!$A:$V,21,0)</f>
        <v>0.43</v>
      </c>
      <c r="L16">
        <f>VLOOKUP(A16,[1]Sheet1!$A:$V,22,0)</f>
        <v>0.37</v>
      </c>
      <c r="M16">
        <f>VLOOKUP(A16,[1]Sheet1!$A:$W,23,0)</f>
        <v>110</v>
      </c>
      <c r="N16">
        <f>VLOOKUP(A16,[1]Sheet1!$A:$BJ,24,0)</f>
        <v>129</v>
      </c>
      <c r="O16">
        <v>77</v>
      </c>
      <c r="P16">
        <f>VLOOKUP(A16,[1]Sheet1!$A:$BJ,26,0)</f>
        <v>82</v>
      </c>
      <c r="Q16">
        <f>VLOOKUP(A16,[1]Sheet1!$A:$BJ,27,0)</f>
        <v>29.5</v>
      </c>
      <c r="R16">
        <f>VLOOKUP(A16,[1]Sheet1!$A:$BJ,28,0)</f>
        <v>35.200000000000003</v>
      </c>
      <c r="T16">
        <f>VLOOKUP(A16,[1]Sheet1!$A:$BJ,30,0)</f>
        <v>32.5</v>
      </c>
      <c r="U16">
        <f>VLOOKUP(A16,[1]Sheet1!$A:$BJ,31,0)</f>
        <v>1.01</v>
      </c>
      <c r="V16">
        <f>VLOOKUP(A16,[1]Sheet1!$A:$BJ,32,0)</f>
        <v>1.56</v>
      </c>
      <c r="X16">
        <f>VLOOKUP(A16,[1]Sheet1!$A:$BJ,34,0)</f>
        <v>1.26</v>
      </c>
      <c r="Y16">
        <f>VLOOKUP(A16,[1]Sheet1!$A:$BJ,35,0)</f>
        <v>16.100000000000001</v>
      </c>
      <c r="Z16">
        <f>VLOOKUP(A16,[1]Sheet1!$A:$BJ,36,0)</f>
        <v>32.200000000000003</v>
      </c>
      <c r="AA16">
        <f>VLOOKUP(A16,[1]Sheet1!$A:$BJ,37,0)</f>
        <v>40.9</v>
      </c>
      <c r="AB16">
        <f>VLOOKUP(A16,[1]Sheet1!$A:$BJ,38,0)</f>
        <v>37.299999999999997</v>
      </c>
      <c r="AC16">
        <f>VLOOKUP(A16,[1]Sheet1!$A:$AN,39,0)</f>
        <v>43.5</v>
      </c>
      <c r="AD16">
        <f>VLOOKUP(A16,[1]Sheet1!$A:$AN,40,0)</f>
        <v>33.200000000000003</v>
      </c>
      <c r="AE16">
        <f>VLOOKUP(A16,[1]Sheet1!$A:$BJ,41,0)</f>
        <v>29</v>
      </c>
      <c r="AF16">
        <f>VLOOKUP(A16,[1]Sheet1!$A:$BJ,42,0)</f>
        <v>29.1</v>
      </c>
      <c r="AG16">
        <f>VLOOKUP(A16,[1]Sheet1!$A:$BJ,43,0)</f>
        <v>35</v>
      </c>
      <c r="AH16">
        <f>VLOOKUP(A16,[1]Sheet1!$A:$BJ,44,0)</f>
        <v>162</v>
      </c>
      <c r="AI16">
        <f>VLOOKUP(A16,[1]Sheet1!$A:$BJ,45,0)</f>
        <v>208</v>
      </c>
      <c r="AJ16">
        <f>VLOOKUP(A16,[1]Sheet1!$A:$BJ,46,0)</f>
        <v>148</v>
      </c>
      <c r="AK16">
        <f>VLOOKUP(A16,[1]Sheet1!$A:$BJ,47,0)</f>
        <v>39</v>
      </c>
      <c r="AL16">
        <f>VLOOKUP(A16,[1]Sheet1!$A:$BJ,48,0)</f>
        <v>244</v>
      </c>
      <c r="AM16">
        <f>VLOOKUP(A16,[1]Sheet1!$A:$BJ,49,0)</f>
        <v>194</v>
      </c>
      <c r="AN16">
        <f>VLOOKUP(A16,[1]Sheet1!$A:$BJ,50,0)</f>
        <v>90</v>
      </c>
      <c r="AO16">
        <f>VLOOKUP(A16,[1]Sheet1!$A:$BJ,51,0)</f>
        <v>77.489999999999995</v>
      </c>
      <c r="AP16">
        <f>VLOOKUP(A16,[1]Sheet1!$A:$BJ,52,0)</f>
        <v>69.91</v>
      </c>
      <c r="AQ16">
        <f>VLOOKUP(A16,[1]Sheet1!$A:$BJ,53,0)</f>
        <v>83.03</v>
      </c>
      <c r="AR16">
        <f>VLOOKUP(A16,[1]Sheet1!$A:$BJ,54,0)</f>
        <v>91.65</v>
      </c>
      <c r="AS16">
        <f>VLOOKUP(A16,[1]Sheet1!$A:$BJ,55,0)</f>
        <v>90</v>
      </c>
      <c r="AT16">
        <f>VLOOKUP(A16,[1]Sheet1!$A:$BJ,56,0)</f>
        <v>98</v>
      </c>
      <c r="AU16">
        <f>VLOOKUP(A16,[1]Sheet1!$A:$BJ,57,0)</f>
        <v>85</v>
      </c>
      <c r="AV16">
        <f>VLOOKUP(A16,[1]Sheet1!$A:$BJ,58,0)</f>
        <v>76</v>
      </c>
      <c r="AW16">
        <f>VLOOKUP(A16,[1]Sheet1!$A:$BJ,59,0)</f>
        <v>4.0999999999999996</v>
      </c>
      <c r="AX16">
        <f>VLOOKUP(A16,[1]Sheet1!$A:$BJ,60,0)</f>
        <v>3.6</v>
      </c>
      <c r="AY16">
        <f>VLOOKUP(A16,[1]Sheet1!$A:$BJ,61,0)</f>
        <v>4.2</v>
      </c>
      <c r="AZ16">
        <f>VLOOKUP(A16,[1]Sheet1!$A:$BJ,62,0)</f>
        <v>4.2</v>
      </c>
      <c r="BA16" s="6">
        <v>5</v>
      </c>
      <c r="BB16">
        <f>VLOOKUP(A16,'[2]基于7.24英文版收集麻醉记录单信息+最后整理最全面'!$J:$CK,78,0)</f>
        <v>0</v>
      </c>
      <c r="BC16">
        <f>VLOOKUP(A16,'[2]基于7.24英文版收集麻醉记录单信息+最后整理最全面'!$J:$CK,80,0)</f>
        <v>0</v>
      </c>
    </row>
    <row r="17" spans="1:55" x14ac:dyDescent="0.25">
      <c r="A17" s="3">
        <v>18602885</v>
      </c>
      <c r="B17">
        <v>2</v>
      </c>
      <c r="C17" s="6">
        <v>1</v>
      </c>
      <c r="D17" s="6">
        <v>162</v>
      </c>
      <c r="E17" s="6">
        <v>53</v>
      </c>
      <c r="F17" s="6">
        <v>0</v>
      </c>
      <c r="G17" s="6">
        <v>0</v>
      </c>
      <c r="H17" s="6">
        <v>0</v>
      </c>
      <c r="I17">
        <f>VLOOKUP(A17,[1]Sheet1!$A:$V,19,0)</f>
        <v>123</v>
      </c>
      <c r="J17">
        <f>VLOOKUP(A17,[1]Sheet1!$A:$V,20,0)</f>
        <v>108</v>
      </c>
      <c r="K17">
        <f>VLOOKUP(A17,[1]Sheet1!$A:$V,21,0)</f>
        <v>0.36</v>
      </c>
      <c r="L17">
        <f>VLOOKUP(A17,[1]Sheet1!$A:$V,22,0)</f>
        <v>0.33</v>
      </c>
      <c r="M17">
        <f>VLOOKUP(A17,[1]Sheet1!$A:$W,23,0)</f>
        <v>146</v>
      </c>
      <c r="N17">
        <f>VLOOKUP(A17,[1]Sheet1!$A:$BJ,24,0)</f>
        <v>133</v>
      </c>
      <c r="Q17">
        <f>VLOOKUP(A17,[1]Sheet1!$A:$BJ,27,0)</f>
        <v>27.3</v>
      </c>
      <c r="U17">
        <f>VLOOKUP(A17,[1]Sheet1!$A:$BJ,31,0)</f>
        <v>1.07</v>
      </c>
      <c r="Y17">
        <f>VLOOKUP(A17,[1]Sheet1!$A:$BJ,35,0)</f>
        <v>30.2</v>
      </c>
      <c r="Z17">
        <f>VLOOKUP(A17,[1]Sheet1!$A:$BJ,36,0)</f>
        <v>33.200000000000003</v>
      </c>
      <c r="AC17">
        <f>VLOOKUP(A17,[1]Sheet1!$A:$AN,39,0)</f>
        <v>53.5</v>
      </c>
      <c r="AD17">
        <f>VLOOKUP(A17,[1]Sheet1!$A:$AN,40,0)</f>
        <v>35.5</v>
      </c>
      <c r="AG17">
        <f>VLOOKUP(A17,[1]Sheet1!$A:$BJ,43,0)</f>
        <v>26</v>
      </c>
      <c r="AH17">
        <f>VLOOKUP(A17,[1]Sheet1!$A:$BJ,44,0)</f>
        <v>79</v>
      </c>
      <c r="AK17">
        <f>VLOOKUP(A17,[1]Sheet1!$A:$BJ,47,0)</f>
        <v>34</v>
      </c>
      <c r="AL17">
        <f>VLOOKUP(A17,[1]Sheet1!$A:$BJ,48,0)</f>
        <v>99</v>
      </c>
      <c r="AO17">
        <f>VLOOKUP(A17,[1]Sheet1!$A:$BJ,51,0)</f>
        <v>92.44</v>
      </c>
      <c r="AP17">
        <f>VLOOKUP(A17,[1]Sheet1!$A:$BJ,52,0)</f>
        <v>108.65</v>
      </c>
      <c r="AS17">
        <f>VLOOKUP(A17,[1]Sheet1!$A:$BJ,55,0)</f>
        <v>66</v>
      </c>
      <c r="AT17">
        <f>VLOOKUP(A17,[1]Sheet1!$A:$BJ,56,0)</f>
        <v>48</v>
      </c>
      <c r="AW17">
        <f>VLOOKUP(A17,[1]Sheet1!$A:$BJ,59,0)</f>
        <v>5.55</v>
      </c>
      <c r="AX17">
        <f>VLOOKUP(A17,[1]Sheet1!$A:$BJ,60,0)</f>
        <v>4.5</v>
      </c>
      <c r="BA17" s="6">
        <v>22</v>
      </c>
      <c r="BB17">
        <f>VLOOKUP(A17,'[2]基于7.24英文版收集麻醉记录单信息+最后整理最全面'!$J:$CK,78,0)</f>
        <v>0</v>
      </c>
      <c r="BC17">
        <f>VLOOKUP(A17,'[2]基于7.24英文版收集麻醉记录单信息+最后整理最全面'!$J:$CK,80,0)</f>
        <v>0</v>
      </c>
    </row>
    <row r="18" spans="1:55" x14ac:dyDescent="0.25">
      <c r="A18" s="3">
        <v>18750913</v>
      </c>
      <c r="B18">
        <v>2</v>
      </c>
      <c r="C18" s="6">
        <v>2</v>
      </c>
      <c r="D18" s="6">
        <v>163</v>
      </c>
      <c r="E18" s="6">
        <v>47</v>
      </c>
      <c r="F18" s="6">
        <v>0</v>
      </c>
      <c r="G18" s="6">
        <v>0</v>
      </c>
      <c r="H18" s="6">
        <v>0</v>
      </c>
      <c r="I18">
        <f>VLOOKUP(A18,[1]Sheet1!$A:$V,19,0)</f>
        <v>138</v>
      </c>
      <c r="J18">
        <f>VLOOKUP(A18,[1]Sheet1!$A:$V,20,0)</f>
        <v>118</v>
      </c>
      <c r="K18">
        <f>VLOOKUP(A18,[1]Sheet1!$A:$V,21,0)</f>
        <v>0.42</v>
      </c>
      <c r="L18">
        <f>VLOOKUP(A18,[1]Sheet1!$A:$V,22,0)</f>
        <v>0.36</v>
      </c>
      <c r="M18">
        <f>VLOOKUP(A18,[1]Sheet1!$A:$W,23,0)</f>
        <v>64</v>
      </c>
      <c r="N18">
        <f>VLOOKUP(A18,[1]Sheet1!$A:$BJ,24,0)</f>
        <v>63</v>
      </c>
      <c r="O18">
        <f>VLOOKUP(A18,[1]Sheet1!$A:$BJ,25,0)</f>
        <v>68</v>
      </c>
      <c r="P18">
        <f>VLOOKUP(A18,[1]Sheet1!$A:$BJ,26,0)</f>
        <v>73</v>
      </c>
      <c r="Q18">
        <f>VLOOKUP(A18,[1]Sheet1!$A:$BJ,27,0)</f>
        <v>29.9</v>
      </c>
      <c r="R18">
        <f>VLOOKUP(A18,[1]Sheet1!$A:$BJ,28,0)</f>
        <v>30.2</v>
      </c>
      <c r="S18">
        <f>VLOOKUP(A18,[1]Sheet1!$A:$BJ,29,0)</f>
        <v>34</v>
      </c>
      <c r="T18">
        <f>VLOOKUP(A18,[1]Sheet1!$A:$BJ,30,0)</f>
        <v>30.2</v>
      </c>
      <c r="U18">
        <f>VLOOKUP(A18,[1]Sheet1!$A:$BJ,31,0)</f>
        <v>1.1299999999999999</v>
      </c>
      <c r="V18">
        <f>VLOOKUP(A18,[1]Sheet1!$A:$BJ,32,0)</f>
        <v>1.49</v>
      </c>
      <c r="W18">
        <f>VLOOKUP(A18,[1]Sheet1!$A:$BJ,33,0)</f>
        <v>1.45</v>
      </c>
      <c r="X18">
        <f>VLOOKUP(A18,[1]Sheet1!$A:$BJ,34,0)</f>
        <v>1.19</v>
      </c>
      <c r="Y18">
        <f>VLOOKUP(A18,[1]Sheet1!$A:$BJ,35,0)</f>
        <v>25.6</v>
      </c>
      <c r="Z18">
        <f>VLOOKUP(A18,[1]Sheet1!$A:$BJ,36,0)</f>
        <v>42.6</v>
      </c>
      <c r="AA18">
        <f>VLOOKUP(A18,[1]Sheet1!$A:$BJ,37,0)</f>
        <v>30.8</v>
      </c>
      <c r="AB18">
        <f>VLOOKUP(A18,[1]Sheet1!$A:$BJ,38,0)</f>
        <v>28.8</v>
      </c>
      <c r="AC18">
        <f>VLOOKUP(A18,[1]Sheet1!$A:$AN,39,0)</f>
        <v>51.4</v>
      </c>
      <c r="AD18">
        <f>VLOOKUP(A18,[1]Sheet1!$A:$AN,40,0)</f>
        <v>31.7</v>
      </c>
      <c r="AE18">
        <f>VLOOKUP(A18,[1]Sheet1!$A:$BJ,41,0)</f>
        <v>34.4</v>
      </c>
      <c r="AF18">
        <f>VLOOKUP(A18,[1]Sheet1!$A:$BJ,42,0)</f>
        <v>34.5</v>
      </c>
      <c r="AG18">
        <f>VLOOKUP(A18,[1]Sheet1!$A:$BJ,43,0)</f>
        <v>39</v>
      </c>
      <c r="AH18">
        <f>VLOOKUP(A18,[1]Sheet1!$A:$BJ,44,0)</f>
        <v>505</v>
      </c>
      <c r="AI18">
        <f>VLOOKUP(A18,[1]Sheet1!$A:$BJ,45,0)</f>
        <v>463</v>
      </c>
      <c r="AJ18">
        <f>VLOOKUP(A18,[1]Sheet1!$A:$BJ,46,0)</f>
        <v>326</v>
      </c>
      <c r="AK18">
        <f>VLOOKUP(A18,[1]Sheet1!$A:$BJ,47,0)</f>
        <v>35</v>
      </c>
      <c r="AL18">
        <f>VLOOKUP(A18,[1]Sheet1!$A:$BJ,48,0)</f>
        <v>316</v>
      </c>
      <c r="AM18">
        <f>VLOOKUP(A18,[1]Sheet1!$A:$BJ,49,0)</f>
        <v>188</v>
      </c>
      <c r="AN18">
        <f>VLOOKUP(A18,[1]Sheet1!$A:$BJ,50,0)</f>
        <v>97</v>
      </c>
      <c r="AO18">
        <f>VLOOKUP(A18,[1]Sheet1!$A:$BJ,51,0)</f>
        <v>112.76</v>
      </c>
      <c r="AP18">
        <f>VLOOKUP(A18,[1]Sheet1!$A:$BJ,52,0)</f>
        <v>114.87</v>
      </c>
      <c r="AQ18">
        <f>VLOOKUP(A18,[1]Sheet1!$A:$BJ,53,0)</f>
        <v>117.91</v>
      </c>
      <c r="AR18">
        <f>VLOOKUP(A18,[1]Sheet1!$A:$BJ,54,0)</f>
        <v>118.71</v>
      </c>
      <c r="AS18">
        <f>VLOOKUP(A18,[1]Sheet1!$A:$BJ,55,0)</f>
        <v>68</v>
      </c>
      <c r="AT18">
        <f>VLOOKUP(A18,[1]Sheet1!$A:$BJ,56,0)</f>
        <v>65</v>
      </c>
      <c r="AU18">
        <f>VLOOKUP(A18,[1]Sheet1!$A:$BJ,57,0)</f>
        <v>61</v>
      </c>
      <c r="AV18">
        <f>VLOOKUP(A18,[1]Sheet1!$A:$BJ,58,0)</f>
        <v>60</v>
      </c>
      <c r="AW18">
        <f>VLOOKUP(A18,[1]Sheet1!$A:$BJ,59,0)</f>
        <v>5</v>
      </c>
      <c r="AX18">
        <f>VLOOKUP(A18,[1]Sheet1!$A:$BJ,60,0)</f>
        <v>4</v>
      </c>
      <c r="AY18">
        <f>VLOOKUP(A18,[1]Sheet1!$A:$BJ,61,0)</f>
        <v>3.7</v>
      </c>
      <c r="AZ18">
        <f>VLOOKUP(A18,[1]Sheet1!$A:$BJ,62,0)</f>
        <v>4.9000000000000004</v>
      </c>
      <c r="BA18" s="6">
        <v>6</v>
      </c>
      <c r="BB18">
        <f>VLOOKUP(A18,'[2]基于7.24英文版收集麻醉记录单信息+最后整理最全面'!$J:$CK,78,0)</f>
        <v>0</v>
      </c>
      <c r="BC18">
        <f>VLOOKUP(A18,'[2]基于7.24英文版收集麻醉记录单信息+最后整理最全面'!$J:$CK,80,0)</f>
        <v>0</v>
      </c>
    </row>
    <row r="19" spans="1:55" x14ac:dyDescent="0.25">
      <c r="A19" s="3">
        <v>18745273</v>
      </c>
      <c r="B19">
        <v>2</v>
      </c>
      <c r="C19" s="6">
        <v>2</v>
      </c>
      <c r="D19" s="6">
        <v>153</v>
      </c>
      <c r="E19" s="6">
        <v>65</v>
      </c>
      <c r="F19" s="6">
        <v>0</v>
      </c>
      <c r="G19" s="6">
        <v>0</v>
      </c>
      <c r="H19" s="6">
        <v>0</v>
      </c>
      <c r="I19">
        <f>VLOOKUP(A19,[1]Sheet1!$A:$V,19,0)</f>
        <v>146</v>
      </c>
      <c r="J19">
        <f>VLOOKUP(A19,[1]Sheet1!$A:$V,20,0)</f>
        <v>130</v>
      </c>
      <c r="K19">
        <f>VLOOKUP(A19,[1]Sheet1!$A:$V,21,0)</f>
        <v>0.45</v>
      </c>
      <c r="L19">
        <f>VLOOKUP(A19,[1]Sheet1!$A:$V,22,0)</f>
        <v>0.39</v>
      </c>
      <c r="M19">
        <f>VLOOKUP(A19,[1]Sheet1!$A:$W,23,0)</f>
        <v>128</v>
      </c>
      <c r="N19">
        <f>VLOOKUP(A19,[1]Sheet1!$A:$BJ,24,0)</f>
        <v>127</v>
      </c>
      <c r="O19">
        <f>VLOOKUP(A19,[1]Sheet1!$A:$BJ,25,0)</f>
        <v>144</v>
      </c>
      <c r="P19">
        <f>VLOOKUP(A19,[1]Sheet1!$A:$BJ,26,0)</f>
        <v>98</v>
      </c>
      <c r="Q19">
        <f>VLOOKUP(A19,[1]Sheet1!$A:$BJ,27,0)</f>
        <v>32.6</v>
      </c>
      <c r="R19">
        <f>VLOOKUP(A19,[1]Sheet1!$A:$BJ,28,0)</f>
        <v>32.6</v>
      </c>
      <c r="S19">
        <f>VLOOKUP(A19,[1]Sheet1!$A:$BJ,29,0)</f>
        <v>31.8</v>
      </c>
      <c r="U19">
        <f>VLOOKUP(A19,[1]Sheet1!$A:$BJ,31,0)</f>
        <v>1.03</v>
      </c>
      <c r="V19">
        <f>VLOOKUP(A19,[1]Sheet1!$A:$BJ,32,0)</f>
        <v>1.1100000000000001</v>
      </c>
      <c r="W19">
        <f>VLOOKUP(A19,[1]Sheet1!$A:$BJ,33,0)</f>
        <v>1.06</v>
      </c>
      <c r="Y19">
        <f>VLOOKUP(A19,[1]Sheet1!$A:$BJ,35,0)</f>
        <v>21.8</v>
      </c>
      <c r="Z19">
        <f>VLOOKUP(A19,[1]Sheet1!$A:$BJ,36,0)</f>
        <v>33.799999999999997</v>
      </c>
      <c r="AA19">
        <f>VLOOKUP(A19,[1]Sheet1!$A:$BJ,37,0)</f>
        <v>38.299999999999997</v>
      </c>
      <c r="AB19">
        <f>VLOOKUP(A19,[1]Sheet1!$A:$BJ,38,0)</f>
        <v>32.799999999999997</v>
      </c>
      <c r="AC19">
        <f>VLOOKUP(A19,[1]Sheet1!$A:$AN,39,0)</f>
        <v>37.6</v>
      </c>
      <c r="AD19">
        <f>VLOOKUP(A19,[1]Sheet1!$A:$AN,40,0)</f>
        <v>32.799999999999997</v>
      </c>
      <c r="AE19">
        <f>VLOOKUP(A19,[1]Sheet1!$A:$BJ,41,0)</f>
        <v>37</v>
      </c>
      <c r="AF19">
        <f>VLOOKUP(A19,[1]Sheet1!$A:$BJ,42,0)</f>
        <v>36.6</v>
      </c>
      <c r="AG19">
        <f>VLOOKUP(A19,[1]Sheet1!$A:$BJ,43,0)</f>
        <v>69</v>
      </c>
      <c r="AH19">
        <f>VLOOKUP(A19,[1]Sheet1!$A:$BJ,44,0)</f>
        <v>250</v>
      </c>
      <c r="AI19">
        <f>VLOOKUP(A19,[1]Sheet1!$A:$BJ,45,0)</f>
        <v>342</v>
      </c>
      <c r="AJ19">
        <f>VLOOKUP(A19,[1]Sheet1!$A:$BJ,46,0)</f>
        <v>229</v>
      </c>
      <c r="AK19">
        <f>VLOOKUP(A19,[1]Sheet1!$A:$BJ,47,0)</f>
        <v>113</v>
      </c>
      <c r="AL19">
        <f>VLOOKUP(A19,[1]Sheet1!$A:$BJ,48,0)</f>
        <v>383</v>
      </c>
      <c r="AM19">
        <f>VLOOKUP(A19,[1]Sheet1!$A:$BJ,49,0)</f>
        <v>263</v>
      </c>
      <c r="AN19">
        <f>VLOOKUP(A19,[1]Sheet1!$A:$BJ,50,0)</f>
        <v>122</v>
      </c>
      <c r="AO19">
        <f>VLOOKUP(A19,[1]Sheet1!$A:$BJ,51,0)</f>
        <v>100.96</v>
      </c>
      <c r="AP19">
        <f>VLOOKUP(A19,[1]Sheet1!$A:$BJ,52,0)</f>
        <v>99.88</v>
      </c>
      <c r="AQ19">
        <f>VLOOKUP(A19,[1]Sheet1!$A:$BJ,53,0)</f>
        <v>106.41</v>
      </c>
      <c r="AR19">
        <f>VLOOKUP(A19,[1]Sheet1!$A:$BJ,54,0)</f>
        <v>101.52</v>
      </c>
      <c r="AS19">
        <f>VLOOKUP(A19,[1]Sheet1!$A:$BJ,55,0)</f>
        <v>75</v>
      </c>
      <c r="AT19">
        <f>VLOOKUP(A19,[1]Sheet1!$A:$BJ,56,0)</f>
        <v>77</v>
      </c>
      <c r="AU19">
        <f>VLOOKUP(A19,[1]Sheet1!$A:$BJ,57,0)</f>
        <v>66</v>
      </c>
      <c r="AV19">
        <f>VLOOKUP(A19,[1]Sheet1!$A:$BJ,58,0)</f>
        <v>74</v>
      </c>
      <c r="AW19">
        <f>VLOOKUP(A19,[1]Sheet1!$A:$BJ,59,0)</f>
        <v>3.7</v>
      </c>
      <c r="AX19">
        <f>VLOOKUP(A19,[1]Sheet1!$A:$BJ,60,0)</f>
        <v>3.8</v>
      </c>
      <c r="AY19">
        <f>VLOOKUP(A19,[1]Sheet1!$A:$BJ,61,0)</f>
        <v>4.0999999999999996</v>
      </c>
      <c r="AZ19">
        <f>VLOOKUP(A19,[1]Sheet1!$A:$BJ,62,0)</f>
        <v>4.0999999999999996</v>
      </c>
      <c r="BA19" s="6">
        <v>6</v>
      </c>
      <c r="BB19">
        <f>VLOOKUP(A19,'[2]基于7.24英文版收集麻醉记录单信息+最后整理最全面'!$J:$CK,78,0)</f>
        <v>0</v>
      </c>
      <c r="BC19">
        <f>VLOOKUP(A19,'[2]基于7.24英文版收集麻醉记录单信息+最后整理最全面'!$J:$CK,80,0)</f>
        <v>0</v>
      </c>
    </row>
    <row r="20" spans="1:55" x14ac:dyDescent="0.25">
      <c r="A20" s="3">
        <v>295812</v>
      </c>
      <c r="B20">
        <v>1</v>
      </c>
      <c r="C20" s="6">
        <v>1</v>
      </c>
      <c r="D20" s="6">
        <v>165</v>
      </c>
      <c r="E20" s="6">
        <v>58</v>
      </c>
      <c r="F20" s="6">
        <v>0</v>
      </c>
      <c r="G20" s="6">
        <v>0</v>
      </c>
      <c r="H20" s="6">
        <v>0</v>
      </c>
      <c r="I20">
        <f>VLOOKUP(A20,[1]Sheet1!$A:$V,19,0)</f>
        <v>132</v>
      </c>
      <c r="J20">
        <f>VLOOKUP(A20,[1]Sheet1!$A:$V,20,0)</f>
        <v>115</v>
      </c>
      <c r="K20">
        <f>VLOOKUP(A20,[1]Sheet1!$A:$V,21,0)</f>
        <v>0.42</v>
      </c>
      <c r="L20">
        <f>VLOOKUP(A20,[1]Sheet1!$A:$V,22,0)</f>
        <v>0.38</v>
      </c>
      <c r="M20">
        <f>VLOOKUP(A20,[1]Sheet1!$A:$W,23,0)</f>
        <v>178</v>
      </c>
      <c r="N20">
        <f>VLOOKUP(A20,[1]Sheet1!$A:$BJ,24,0)</f>
        <v>92</v>
      </c>
      <c r="Q20">
        <f>VLOOKUP(A20,[1]Sheet1!$A:$BJ,27,0)</f>
        <v>25.2</v>
      </c>
      <c r="R20">
        <f>VLOOKUP(A20,[1]Sheet1!$A:$BJ,28,0)</f>
        <v>29.4</v>
      </c>
      <c r="U20">
        <f>VLOOKUP(A20,[1]Sheet1!$A:$BJ,31,0)</f>
        <v>0.86</v>
      </c>
      <c r="V20">
        <f>VLOOKUP(A20,[1]Sheet1!$A:$BJ,32,0)</f>
        <v>1.22</v>
      </c>
      <c r="Y20">
        <f>VLOOKUP(A20,[1]Sheet1!$A:$BJ,35,0)</f>
        <v>11.9</v>
      </c>
      <c r="Z20">
        <f>VLOOKUP(A20,[1]Sheet1!$A:$BJ,36,0)</f>
        <v>20.3</v>
      </c>
      <c r="AC20">
        <f>VLOOKUP(A20,[1]Sheet1!$A:$AN,39,0)</f>
        <v>45.7</v>
      </c>
      <c r="AD20">
        <f>VLOOKUP(A20,[1]Sheet1!$A:$AN,40,0)</f>
        <v>26.8</v>
      </c>
      <c r="AG20">
        <v>22</v>
      </c>
      <c r="AK20">
        <f>VLOOKUP(A20,[1]Sheet1!$A:$BJ,47,0)</f>
        <v>27</v>
      </c>
      <c r="AL20">
        <f>VLOOKUP(A20,[1]Sheet1!$A:$BJ,48,0)</f>
        <v>206</v>
      </c>
      <c r="AO20">
        <f>VLOOKUP(A20,[1]Sheet1!$A:$BJ,51,0)</f>
        <v>75.040000000000006</v>
      </c>
      <c r="AP20">
        <f>VLOOKUP(A20,[1]Sheet1!$A:$BJ,52,0)</f>
        <v>78.89</v>
      </c>
      <c r="AS20">
        <f>VLOOKUP(A20,[1]Sheet1!$A:$BJ,55,0)</f>
        <v>74</v>
      </c>
      <c r="AT20">
        <f>VLOOKUP(A20,[1]Sheet1!$A:$BJ,56,0)</f>
        <v>74</v>
      </c>
      <c r="AW20">
        <f>VLOOKUP(A20,[1]Sheet1!$A:$BJ,59,0)</f>
        <v>5.0999999999999996</v>
      </c>
      <c r="AX20">
        <f>VLOOKUP(A20,[1]Sheet1!$A:$BJ,60,0)</f>
        <v>4.5</v>
      </c>
      <c r="BB20">
        <f>VLOOKUP(A20,'[2]基于7.24英文版收集麻醉记录单信息+最后整理最全面'!$J:$CK,78,0)</f>
        <v>0</v>
      </c>
      <c r="BC20">
        <f>VLOOKUP(A20,'[2]基于7.24英文版收集麻醉记录单信息+最后整理最全面'!$J:$CK,80,0)</f>
        <v>0</v>
      </c>
    </row>
    <row r="21" spans="1:55" x14ac:dyDescent="0.25">
      <c r="A21" s="3">
        <v>18717198</v>
      </c>
      <c r="B21">
        <v>1</v>
      </c>
      <c r="C21" s="6">
        <v>2</v>
      </c>
      <c r="D21" s="6">
        <v>145</v>
      </c>
      <c r="E21" s="6">
        <v>43</v>
      </c>
      <c r="F21" s="6">
        <v>0</v>
      </c>
      <c r="G21" s="6">
        <v>0</v>
      </c>
      <c r="H21" s="6">
        <v>0</v>
      </c>
      <c r="I21">
        <f>VLOOKUP(A21,[1]Sheet1!$A:$V,19,0)</f>
        <v>111</v>
      </c>
      <c r="J21">
        <f>VLOOKUP(A21,[1]Sheet1!$A:$V,20,0)</f>
        <v>105</v>
      </c>
      <c r="K21">
        <f>VLOOKUP(A21,[1]Sheet1!$A:$V,21,0)</f>
        <v>0.35</v>
      </c>
      <c r="L21">
        <f>VLOOKUP(A21,[1]Sheet1!$A:$V,22,0)</f>
        <v>0.31</v>
      </c>
      <c r="M21">
        <f>VLOOKUP(A21,[1]Sheet1!$A:$W,23,0)</f>
        <v>223</v>
      </c>
      <c r="N21">
        <f>VLOOKUP(A21,[1]Sheet1!$A:$BJ,24,0)</f>
        <v>166</v>
      </c>
      <c r="P21">
        <f>VLOOKUP(A21,[1]Sheet1!$A:$BJ,26,0)</f>
        <v>147</v>
      </c>
      <c r="Q21">
        <f>VLOOKUP(A21,[1]Sheet1!$A:$BJ,27,0)</f>
        <v>33.700000000000003</v>
      </c>
      <c r="R21">
        <f>VLOOKUP(A21,[1]Sheet1!$A:$BJ,28,0)</f>
        <v>33.700000000000003</v>
      </c>
      <c r="T21">
        <f>VLOOKUP(A21,[1]Sheet1!$A:$BJ,30,0)</f>
        <v>39.299999999999997</v>
      </c>
      <c r="U21">
        <f>VLOOKUP(A21,[1]Sheet1!$A:$BJ,31,0)</f>
        <v>1.0900000000000001</v>
      </c>
      <c r="V21">
        <f>VLOOKUP(A21,[1]Sheet1!$A:$BJ,32,0)</f>
        <v>1.21</v>
      </c>
      <c r="X21">
        <f>VLOOKUP(A21,[1]Sheet1!$A:$BJ,34,0)</f>
        <v>1.1399999999999999</v>
      </c>
      <c r="Y21">
        <f>VLOOKUP(A21,[1]Sheet1!$A:$BJ,35,0)</f>
        <v>8.9</v>
      </c>
      <c r="Z21">
        <f>VLOOKUP(A21,[1]Sheet1!$A:$BJ,36,0)</f>
        <v>23.6</v>
      </c>
      <c r="AB21">
        <f>VLOOKUP(A21,[1]Sheet1!$A:$BJ,38,0)</f>
        <v>17.2</v>
      </c>
      <c r="AC21">
        <f>VLOOKUP(A21,[1]Sheet1!$A:$AN,39,0)</f>
        <v>38.4</v>
      </c>
      <c r="AD21">
        <f>VLOOKUP(A21,[1]Sheet1!$A:$AN,40,0)</f>
        <v>28.8</v>
      </c>
      <c r="AF21">
        <f>VLOOKUP(A21,[1]Sheet1!$A:$BJ,42,0)</f>
        <v>33.799999999999997</v>
      </c>
      <c r="AG21">
        <f>VLOOKUP(A21,[1]Sheet1!$A:$BJ,43,0)</f>
        <v>21</v>
      </c>
      <c r="AH21">
        <f>VLOOKUP(A21,[1]Sheet1!$A:$BJ,44,0)</f>
        <v>164</v>
      </c>
      <c r="AJ21">
        <f>VLOOKUP(A21,[1]Sheet1!$A:$BJ,46,0)</f>
        <v>150</v>
      </c>
      <c r="AK21">
        <f>VLOOKUP(A21,[1]Sheet1!$A:$BJ,47,0)</f>
        <v>34</v>
      </c>
      <c r="AL21">
        <f>VLOOKUP(A21,[1]Sheet1!$A:$BJ,48,0)</f>
        <v>309</v>
      </c>
      <c r="AN21">
        <f>VLOOKUP(A21,[1]Sheet1!$A:$BJ,50,0)</f>
        <v>101</v>
      </c>
      <c r="AO21">
        <f>VLOOKUP(A21,[1]Sheet1!$A:$BJ,51,0)</f>
        <v>91.69</v>
      </c>
      <c r="AP21">
        <f>VLOOKUP(A21,[1]Sheet1!$A:$BJ,52,0)</f>
        <v>101.48</v>
      </c>
      <c r="AR21">
        <f>VLOOKUP(A21,[1]Sheet1!$A:$BJ,54,0)</f>
        <v>106.95</v>
      </c>
      <c r="AS21">
        <f>VLOOKUP(A21,[1]Sheet1!$A:$BJ,55,0)</f>
        <v>64</v>
      </c>
      <c r="AT21">
        <f>VLOOKUP(A21,[1]Sheet1!$A:$BJ,56,0)</f>
        <v>50</v>
      </c>
      <c r="AV21">
        <f>VLOOKUP(A21,[1]Sheet1!$A:$BJ,58,0)</f>
        <v>44</v>
      </c>
      <c r="AW21">
        <f>VLOOKUP(A21,[1]Sheet1!$A:$BJ,59,0)</f>
        <v>5.9</v>
      </c>
      <c r="AX21">
        <f>VLOOKUP(A21,[1]Sheet1!$A:$BJ,60,0)</f>
        <v>4.7</v>
      </c>
      <c r="AZ21">
        <f>VLOOKUP(A21,[1]Sheet1!$A:$BJ,62,0)</f>
        <v>2.5</v>
      </c>
      <c r="BA21" s="6">
        <v>5</v>
      </c>
      <c r="BB21">
        <f>VLOOKUP(A21,'[2]基于7.24英文版收集麻醉记录单信息+最后整理最全面'!$J:$CK,78,0)</f>
        <v>0</v>
      </c>
      <c r="BC21">
        <f>VLOOKUP(A21,'[2]基于7.24英文版收集麻醉记录单信息+最后整理最全面'!$J:$CK,80,0)</f>
        <v>0</v>
      </c>
    </row>
    <row r="22" spans="1:55" x14ac:dyDescent="0.25">
      <c r="A22" s="3">
        <v>18787715</v>
      </c>
      <c r="B22">
        <v>2</v>
      </c>
      <c r="C22" s="6">
        <v>1</v>
      </c>
      <c r="D22" s="6">
        <v>168</v>
      </c>
      <c r="E22" s="6">
        <v>60</v>
      </c>
      <c r="F22" s="6">
        <v>0</v>
      </c>
      <c r="G22" s="6">
        <v>0</v>
      </c>
      <c r="H22" s="6">
        <v>0</v>
      </c>
      <c r="I22">
        <f>VLOOKUP(A22,[1]Sheet1!$A:$V,19,0)</f>
        <v>136</v>
      </c>
      <c r="J22">
        <f>VLOOKUP(A22,[1]Sheet1!$A:$V,20,0)</f>
        <v>130</v>
      </c>
      <c r="K22">
        <f>VLOOKUP(A22,[1]Sheet1!$A:$V,21,0)</f>
        <v>0.42</v>
      </c>
      <c r="L22">
        <f>VLOOKUP(A22,[1]Sheet1!$A:$V,22,0)</f>
        <v>0.41</v>
      </c>
      <c r="M22">
        <f>VLOOKUP(A22,[1]Sheet1!$A:$W,23,0)</f>
        <v>135</v>
      </c>
      <c r="N22">
        <f>VLOOKUP(A22,[1]Sheet1!$A:$BJ,24,0)</f>
        <v>138</v>
      </c>
      <c r="O22">
        <f>VLOOKUP(A22,[1]Sheet1!$A:$BJ,25,0)</f>
        <v>132</v>
      </c>
      <c r="P22">
        <f>VLOOKUP(A22,[1]Sheet1!$A:$BJ,26,0)</f>
        <v>136</v>
      </c>
      <c r="Q22">
        <f>VLOOKUP(A22,[1]Sheet1!$A:$BJ,27,0)</f>
        <v>26.4</v>
      </c>
      <c r="R22">
        <f>VLOOKUP(A22,[1]Sheet1!$A:$BJ,28,0)</f>
        <v>26</v>
      </c>
      <c r="S22">
        <f>VLOOKUP(A22,[1]Sheet1!$A:$BJ,29,0)</f>
        <v>29.3</v>
      </c>
      <c r="T22">
        <f>VLOOKUP(A22,[1]Sheet1!$A:$BJ,30,0)</f>
        <v>27.7</v>
      </c>
      <c r="U22">
        <f>VLOOKUP(A22,[1]Sheet1!$A:$BJ,31,0)</f>
        <v>0.97</v>
      </c>
      <c r="V22">
        <f>VLOOKUP(A22,[1]Sheet1!$A:$BJ,32,0)</f>
        <v>1.1599999999999999</v>
      </c>
      <c r="W22">
        <f>VLOOKUP(A22,[1]Sheet1!$A:$BJ,33,0)</f>
        <v>1.24</v>
      </c>
      <c r="X22">
        <f>VLOOKUP(A22,[1]Sheet1!$A:$BJ,34,0)</f>
        <v>1.1399999999999999</v>
      </c>
      <c r="Y22">
        <f>VLOOKUP(A22,[1]Sheet1!$A:$BJ,35,0)</f>
        <v>8.6999999999999993</v>
      </c>
      <c r="Z22">
        <f>VLOOKUP(A22,[1]Sheet1!$A:$BJ,36,0)</f>
        <v>25.1</v>
      </c>
      <c r="AA22">
        <f>VLOOKUP(A22,[1]Sheet1!$A:$BJ,37,0)</f>
        <v>36.9</v>
      </c>
      <c r="AB22">
        <f>VLOOKUP(A22,[1]Sheet1!$A:$BJ,38,0)</f>
        <v>38.1</v>
      </c>
      <c r="AC22">
        <f>VLOOKUP(A22,[1]Sheet1!$A:$AN,39,0)</f>
        <v>45.1</v>
      </c>
      <c r="AD22">
        <f>VLOOKUP(A22,[1]Sheet1!$A:$AN,40,0)</f>
        <v>33.299999999999997</v>
      </c>
      <c r="AE22">
        <f>VLOOKUP(A22,[1]Sheet1!$A:$BJ,41,0)</f>
        <v>38.299999999999997</v>
      </c>
      <c r="AF22">
        <f>VLOOKUP(A22,[1]Sheet1!$A:$BJ,42,0)</f>
        <v>37.1</v>
      </c>
      <c r="AG22">
        <f>VLOOKUP(A22,[1]Sheet1!$A:$BJ,43,0)</f>
        <v>34</v>
      </c>
      <c r="AH22">
        <f>VLOOKUP(A22,[1]Sheet1!$A:$BJ,44,0)</f>
        <v>739</v>
      </c>
      <c r="AI22">
        <f>VLOOKUP(A22,[1]Sheet1!$A:$BJ,45,0)</f>
        <v>806</v>
      </c>
      <c r="AJ22">
        <f>VLOOKUP(A22,[1]Sheet1!$A:$BJ,46,0)</f>
        <v>550</v>
      </c>
      <c r="AK22">
        <f>VLOOKUP(A22,[1]Sheet1!$A:$BJ,47,0)</f>
        <v>27</v>
      </c>
      <c r="AL22">
        <f>VLOOKUP(A22,[1]Sheet1!$A:$BJ,48,0)</f>
        <v>884</v>
      </c>
      <c r="AM22">
        <f>VLOOKUP(A22,[1]Sheet1!$A:$BJ,49,0)</f>
        <v>530</v>
      </c>
      <c r="AN22">
        <f>VLOOKUP(A22,[1]Sheet1!$A:$BJ,50,0)</f>
        <v>208</v>
      </c>
      <c r="AO22">
        <f>VLOOKUP(A22,[1]Sheet1!$A:$BJ,51,0)</f>
        <v>74.040000000000006</v>
      </c>
      <c r="AP22">
        <f>VLOOKUP(A22,[1]Sheet1!$A:$BJ,52,0)</f>
        <v>79.099999999999994</v>
      </c>
      <c r="AQ22">
        <f>VLOOKUP(A22,[1]Sheet1!$A:$BJ,53,0)</f>
        <v>80.180000000000007</v>
      </c>
      <c r="AR22">
        <f>VLOOKUP(A22,[1]Sheet1!$A:$BJ,54,0)</f>
        <v>88.63</v>
      </c>
      <c r="AS22">
        <f>VLOOKUP(A22,[1]Sheet1!$A:$BJ,55,0)</f>
        <v>94</v>
      </c>
      <c r="AT22">
        <f>VLOOKUP(A22,[1]Sheet1!$A:$BJ,56,0)</f>
        <v>89</v>
      </c>
      <c r="AU22">
        <f>VLOOKUP(A22,[1]Sheet1!$A:$BJ,57,0)</f>
        <v>88</v>
      </c>
      <c r="AV22">
        <f>VLOOKUP(A22,[1]Sheet1!$A:$BJ,58,0)</f>
        <v>81</v>
      </c>
      <c r="AW22">
        <f>VLOOKUP(A22,[1]Sheet1!$A:$BJ,59,0)</f>
        <v>6</v>
      </c>
      <c r="AX22">
        <f>VLOOKUP(A22,[1]Sheet1!$A:$BJ,60,0)</f>
        <v>5</v>
      </c>
      <c r="AY22">
        <f>VLOOKUP(A22,[1]Sheet1!$A:$BJ,61,0)</f>
        <v>5.4</v>
      </c>
      <c r="AZ22">
        <f>VLOOKUP(A22,[1]Sheet1!$A:$BJ,62,0)</f>
        <v>5.3</v>
      </c>
      <c r="BA22" s="6">
        <v>6</v>
      </c>
      <c r="BB22">
        <f>VLOOKUP(A22,'[2]基于7.24英文版收集麻醉记录单信息+最后整理最全面'!$J:$CK,78,0)</f>
        <v>0</v>
      </c>
      <c r="BC22">
        <f>VLOOKUP(A22,'[2]基于7.24英文版收集麻醉记录单信息+最后整理最全面'!$J:$CK,80,0)</f>
        <v>0</v>
      </c>
    </row>
    <row r="23" spans="1:55" x14ac:dyDescent="0.25">
      <c r="A23" s="3">
        <v>18814110</v>
      </c>
      <c r="B23">
        <v>2</v>
      </c>
      <c r="C23" s="6">
        <v>2</v>
      </c>
      <c r="D23" s="6">
        <v>156</v>
      </c>
      <c r="E23" s="6">
        <v>48</v>
      </c>
      <c r="F23" s="6">
        <v>0</v>
      </c>
      <c r="G23" s="6">
        <v>0</v>
      </c>
      <c r="H23" s="6">
        <v>0</v>
      </c>
      <c r="I23">
        <f>VLOOKUP(A23,[1]Sheet1!$A:$V,19,0)</f>
        <v>131</v>
      </c>
      <c r="J23">
        <f>VLOOKUP(A23,[1]Sheet1!$A:$V,20,0)</f>
        <v>80</v>
      </c>
      <c r="K23">
        <f>VLOOKUP(A23,[1]Sheet1!$A:$V,21,0)</f>
        <v>0.4</v>
      </c>
      <c r="L23">
        <f>VLOOKUP(A23,[1]Sheet1!$A:$V,22,0)</f>
        <v>0.25</v>
      </c>
      <c r="M23">
        <f>VLOOKUP(A23,[1]Sheet1!$A:$W,23,0)</f>
        <v>143</v>
      </c>
      <c r="N23">
        <f>VLOOKUP(A23,[1]Sheet1!$A:$BJ,24,0)</f>
        <v>101</v>
      </c>
      <c r="P23">
        <f>VLOOKUP(A23,[1]Sheet1!$A:$BJ,26,0)</f>
        <v>72</v>
      </c>
      <c r="Q23">
        <f>VLOOKUP(A23,[1]Sheet1!$A:$BJ,27,0)</f>
        <v>28.5</v>
      </c>
      <c r="R23">
        <f>VLOOKUP(A23,[1]Sheet1!$A:$BJ,28,0)</f>
        <v>38.1</v>
      </c>
      <c r="U23">
        <f>VLOOKUP(A23,[1]Sheet1!$A:$BJ,31,0)</f>
        <v>0.91</v>
      </c>
      <c r="V23">
        <f>VLOOKUP(A23,[1]Sheet1!$A:$BJ,32,0)</f>
        <v>1.33</v>
      </c>
      <c r="Y23">
        <f>VLOOKUP(A23,[1]Sheet1!$A:$BJ,35,0)</f>
        <v>13.7</v>
      </c>
      <c r="Z23">
        <f>VLOOKUP(A23,[1]Sheet1!$A:$BJ,36,0)</f>
        <v>17.899999999999999</v>
      </c>
      <c r="AB23">
        <f>VLOOKUP(A23,[1]Sheet1!$A:$BJ,38,0)</f>
        <v>21.3</v>
      </c>
      <c r="AC23">
        <f>VLOOKUP(A23,[1]Sheet1!$A:$AN,39,0)</f>
        <v>46.2</v>
      </c>
      <c r="AD23">
        <f>VLOOKUP(A23,[1]Sheet1!$A:$AN,40,0)</f>
        <v>21.4</v>
      </c>
      <c r="AF23">
        <f>VLOOKUP(A23,[1]Sheet1!$A:$BJ,42,0)</f>
        <v>34.4</v>
      </c>
      <c r="AG23">
        <f>VLOOKUP(A23,[1]Sheet1!$A:$BJ,43,0)</f>
        <v>26</v>
      </c>
      <c r="AH23">
        <f>VLOOKUP(A23,[1]Sheet1!$A:$BJ,44,0)</f>
        <v>495</v>
      </c>
      <c r="AJ23">
        <f>VLOOKUP(A23,[1]Sheet1!$A:$BJ,46,0)</f>
        <v>174</v>
      </c>
      <c r="AK23">
        <f>VLOOKUP(A23,[1]Sheet1!$A:$BJ,47,0)</f>
        <v>36</v>
      </c>
      <c r="AL23">
        <f>VLOOKUP(A23,[1]Sheet1!$A:$BJ,48,0)</f>
        <v>866</v>
      </c>
      <c r="AN23">
        <f>VLOOKUP(A23,[1]Sheet1!$A:$BJ,50,0)</f>
        <v>103</v>
      </c>
      <c r="AO23">
        <f>VLOOKUP(A23,[1]Sheet1!$A:$BJ,51,0)</f>
        <v>110.33</v>
      </c>
      <c r="AP23">
        <f>VLOOKUP(A23,[1]Sheet1!$A:$BJ,52,0)</f>
        <v>112.37</v>
      </c>
      <c r="AR23">
        <f>VLOOKUP(A23,[1]Sheet1!$A:$BJ,54,0)</f>
        <v>122.38</v>
      </c>
      <c r="AS23">
        <f>VLOOKUP(A23,[1]Sheet1!$A:$BJ,55,0)</f>
        <v>37</v>
      </c>
      <c r="AT23">
        <f>VLOOKUP(A23,[1]Sheet1!$A:$BJ,56,0)</f>
        <v>35</v>
      </c>
      <c r="AV23">
        <f>VLOOKUP(A23,[1]Sheet1!$A:$BJ,58,0)</f>
        <v>27</v>
      </c>
      <c r="AW23">
        <f>VLOOKUP(A23,[1]Sheet1!$A:$BJ,59,0)</f>
        <v>4.0999999999999996</v>
      </c>
      <c r="AX23">
        <f>VLOOKUP(A23,[1]Sheet1!$A:$BJ,60,0)</f>
        <v>4.9000000000000004</v>
      </c>
      <c r="AZ23">
        <f>VLOOKUP(A23,[1]Sheet1!$A:$BJ,62,0)</f>
        <v>4.9000000000000004</v>
      </c>
      <c r="BA23" s="6">
        <v>10</v>
      </c>
      <c r="BB23">
        <f>VLOOKUP(A23,'[2]基于7.24英文版收集麻醉记录单信息+最后整理最全面'!$J:$CK,78,0)</f>
        <v>0</v>
      </c>
      <c r="BC23">
        <f>VLOOKUP(A23,'[2]基于7.24英文版收集麻醉记录单信息+最后整理最全面'!$J:$CK,80,0)</f>
        <v>0</v>
      </c>
    </row>
    <row r="24" spans="1:55" x14ac:dyDescent="0.25">
      <c r="A24" s="3">
        <v>18901641</v>
      </c>
      <c r="B24">
        <v>2</v>
      </c>
      <c r="C24" s="6">
        <v>2</v>
      </c>
      <c r="D24" s="6">
        <v>158</v>
      </c>
      <c r="E24" s="6">
        <v>53</v>
      </c>
      <c r="F24" s="6">
        <v>0</v>
      </c>
      <c r="G24" s="6">
        <v>0</v>
      </c>
      <c r="H24" s="6">
        <v>0</v>
      </c>
      <c r="I24">
        <f>VLOOKUP(A24,[1]Sheet1!$A:$V,19,0)</f>
        <v>110</v>
      </c>
      <c r="J24">
        <f>VLOOKUP(A24,[1]Sheet1!$A:$V,20,0)</f>
        <v>107</v>
      </c>
      <c r="K24">
        <f>VLOOKUP(A24,[1]Sheet1!$A:$V,21,0)</f>
        <v>0.33</v>
      </c>
      <c r="L24">
        <f>VLOOKUP(A24,[1]Sheet1!$A:$V,22,0)</f>
        <v>0.23</v>
      </c>
      <c r="M24">
        <f>VLOOKUP(A24,[1]Sheet1!$A:$W,23,0)</f>
        <v>90</v>
      </c>
      <c r="N24">
        <f>VLOOKUP(A24,[1]Sheet1!$A:$BJ,24,0)</f>
        <v>62</v>
      </c>
      <c r="P24">
        <f>VLOOKUP(A24,[1]Sheet1!$A:$BJ,26,0)</f>
        <v>66</v>
      </c>
      <c r="Q24">
        <f>VLOOKUP(A24,[1]Sheet1!$A:$BJ,27,0)</f>
        <v>28.4</v>
      </c>
      <c r="R24">
        <f>VLOOKUP(A24,[1]Sheet1!$A:$BJ,28,0)</f>
        <v>30.1</v>
      </c>
      <c r="T24">
        <f>VLOOKUP(A24,[1]Sheet1!$A:$BJ,30,0)</f>
        <v>30.8</v>
      </c>
      <c r="U24">
        <f>VLOOKUP(A24,[1]Sheet1!$A:$BJ,31,0)</f>
        <v>1.04</v>
      </c>
      <c r="V24">
        <f>VLOOKUP(A24,[1]Sheet1!$A:$BJ,32,0)</f>
        <v>1.1200000000000001</v>
      </c>
      <c r="X24">
        <f>VLOOKUP(A24,[1]Sheet1!$A:$BJ,34,0)</f>
        <v>1.1299999999999999</v>
      </c>
      <c r="Y24">
        <f>VLOOKUP(A24,[1]Sheet1!$A:$BJ,35,0)</f>
        <v>12.2</v>
      </c>
      <c r="Z24">
        <f>VLOOKUP(A24,[1]Sheet1!$A:$BJ,36,0)</f>
        <v>38.200000000000003</v>
      </c>
      <c r="AB24">
        <f>VLOOKUP(A24,[1]Sheet1!$A:$BJ,38,0)</f>
        <v>45.8</v>
      </c>
      <c r="AC24">
        <f>VLOOKUP(A24,[1]Sheet1!$A:$AN,39,0)</f>
        <v>42.2</v>
      </c>
      <c r="AD24">
        <f>VLOOKUP(A24,[1]Sheet1!$A:$AN,40,0)</f>
        <v>34.9</v>
      </c>
      <c r="AF24">
        <f>VLOOKUP(A24,[1]Sheet1!$A:$BJ,42,0)</f>
        <v>45.1</v>
      </c>
      <c r="AG24">
        <f>VLOOKUP(A24,[1]Sheet1!$A:$BJ,43,0)</f>
        <v>20</v>
      </c>
      <c r="AH24">
        <f>VLOOKUP(A24,[1]Sheet1!$A:$BJ,44,0)</f>
        <v>57</v>
      </c>
      <c r="AJ24">
        <f>VLOOKUP(A24,[1]Sheet1!$A:$BJ,46,0)</f>
        <v>68</v>
      </c>
      <c r="AK24">
        <f>VLOOKUP(A24,[1]Sheet1!$A:$BJ,47,0)</f>
        <v>18</v>
      </c>
      <c r="AL24">
        <f>VLOOKUP(A24,[1]Sheet1!$A:$BJ,48,0)</f>
        <v>74</v>
      </c>
      <c r="AN24">
        <f>VLOOKUP(A24,[1]Sheet1!$A:$BJ,50,0)</f>
        <v>38</v>
      </c>
      <c r="AO24">
        <f>VLOOKUP(A24,[1]Sheet1!$A:$BJ,51,0)</f>
        <v>86.6</v>
      </c>
      <c r="AP24">
        <f>VLOOKUP(A24,[1]Sheet1!$A:$BJ,52,0)</f>
        <v>92.93</v>
      </c>
      <c r="AR24">
        <f>VLOOKUP(A24,[1]Sheet1!$A:$BJ,54,0)</f>
        <v>99.53</v>
      </c>
      <c r="AS24">
        <f>VLOOKUP(A24,[1]Sheet1!$A:$BJ,55,0)</f>
        <v>89</v>
      </c>
      <c r="AT24">
        <f>VLOOKUP(A24,[1]Sheet1!$A:$BJ,56,0)</f>
        <v>84</v>
      </c>
      <c r="AV24">
        <f>VLOOKUP(A24,[1]Sheet1!$A:$BJ,58,0)</f>
        <v>79</v>
      </c>
      <c r="AW24">
        <f>VLOOKUP(A24,[1]Sheet1!$A:$BJ,59,0)</f>
        <v>6.7</v>
      </c>
      <c r="AX24">
        <f>VLOOKUP(A24,[1]Sheet1!$A:$BJ,60,0)</f>
        <v>4.2</v>
      </c>
      <c r="AZ24">
        <f>VLOOKUP(A24,[1]Sheet1!$A:$BJ,62,0)</f>
        <v>4.0999999999999996</v>
      </c>
      <c r="BA24" s="6">
        <v>7</v>
      </c>
      <c r="BB24">
        <f>VLOOKUP(A24,'[2]基于7.24英文版收集麻醉记录单信息+最后整理最全面'!$J:$CK,78,0)</f>
        <v>0</v>
      </c>
      <c r="BC24">
        <f>VLOOKUP(A24,'[2]基于7.24英文版收集麻醉记录单信息+最后整理最全面'!$J:$CK,80,0)</f>
        <v>1</v>
      </c>
    </row>
    <row r="25" spans="1:55" x14ac:dyDescent="0.25">
      <c r="A25" s="3">
        <v>18914861</v>
      </c>
      <c r="B25">
        <v>2</v>
      </c>
      <c r="C25" s="6">
        <v>2</v>
      </c>
      <c r="D25" s="6">
        <v>160</v>
      </c>
      <c r="E25" s="6">
        <v>62.5</v>
      </c>
      <c r="F25" s="6">
        <v>0</v>
      </c>
      <c r="G25" s="6">
        <v>0</v>
      </c>
      <c r="H25" s="6">
        <v>0</v>
      </c>
      <c r="I25">
        <f>VLOOKUP(A25,[1]Sheet1!$A:$V,19,0)</f>
        <v>122</v>
      </c>
      <c r="J25">
        <f>VLOOKUP(A25,[1]Sheet1!$A:$V,20,0)</f>
        <v>111</v>
      </c>
      <c r="K25">
        <f>VLOOKUP(A25,[1]Sheet1!$A:$V,21,0)</f>
        <v>0.37</v>
      </c>
      <c r="L25">
        <f>VLOOKUP(A25,[1]Sheet1!$A:$V,22,0)</f>
        <v>0.32</v>
      </c>
      <c r="M25">
        <f>VLOOKUP(A25,[1]Sheet1!$A:$W,23,0)</f>
        <v>174</v>
      </c>
      <c r="N25">
        <f>VLOOKUP(A25,[1]Sheet1!$A:$BJ,24,0)</f>
        <v>126</v>
      </c>
      <c r="O25">
        <f>VLOOKUP(A25,[1]Sheet1!$A:$BJ,25,0)</f>
        <v>119</v>
      </c>
      <c r="P25">
        <f>VLOOKUP(A25,[1]Sheet1!$A:$BJ,26,0)</f>
        <v>0</v>
      </c>
      <c r="Q25">
        <f>VLOOKUP(A25,[1]Sheet1!$A:$BJ,27,0)</f>
        <v>23.8</v>
      </c>
      <c r="U25">
        <f>VLOOKUP(A25,[1]Sheet1!$A:$BJ,31,0)</f>
        <v>1.03</v>
      </c>
      <c r="Y25">
        <f>VLOOKUP(A25,[1]Sheet1!$A:$BJ,35,0)</f>
        <v>10.8</v>
      </c>
      <c r="Z25">
        <f>VLOOKUP(A25,[1]Sheet1!$A:$BJ,36,0)</f>
        <v>21.7</v>
      </c>
      <c r="AC25">
        <f>VLOOKUP(A25,[1]Sheet1!$A:$AN,39,0)</f>
        <v>39.4</v>
      </c>
      <c r="AD25">
        <f>VLOOKUP(A25,[1]Sheet1!$A:$AN,40,0)</f>
        <v>33.6</v>
      </c>
      <c r="AG25">
        <f>VLOOKUP(A25,[1]Sheet1!$A:$BJ,43,0)</f>
        <v>6</v>
      </c>
      <c r="AH25">
        <f>VLOOKUP(A25,[1]Sheet1!$A:$BJ,44,0)</f>
        <v>64</v>
      </c>
      <c r="AK25">
        <f>VLOOKUP(A25,[1]Sheet1!$A:$BJ,47,0)</f>
        <v>15</v>
      </c>
      <c r="AL25">
        <f>VLOOKUP(A25,[1]Sheet1!$A:$BJ,48,0)</f>
        <v>186</v>
      </c>
      <c r="AO25">
        <f>VLOOKUP(A25,[1]Sheet1!$A:$BJ,51,0)</f>
        <v>101.37</v>
      </c>
      <c r="AP25">
        <f>VLOOKUP(A25,[1]Sheet1!$A:$BJ,52,0)</f>
        <v>105.76</v>
      </c>
      <c r="AS25">
        <f>VLOOKUP(A25,[1]Sheet1!$A:$BJ,55,0)</f>
        <v>58</v>
      </c>
      <c r="AT25">
        <f>VLOOKUP(A25,[1]Sheet1!$A:$BJ,56,0)</f>
        <v>51</v>
      </c>
      <c r="AW25">
        <f>VLOOKUP(A25,[1]Sheet1!$A:$BJ,59,0)</f>
        <v>4.0999999999999996</v>
      </c>
      <c r="AX25">
        <f>VLOOKUP(A25,[1]Sheet1!$A:$BJ,60,0)</f>
        <v>3.8</v>
      </c>
      <c r="BA25" s="6">
        <v>10</v>
      </c>
      <c r="BB25">
        <f>VLOOKUP(A25,'[2]基于7.24英文版收集麻醉记录单信息+最后整理最全面'!$J:$CK,78,0)</f>
        <v>0</v>
      </c>
      <c r="BC25">
        <f>VLOOKUP(A25,'[2]基于7.24英文版收集麻醉记录单信息+最后整理最全面'!$J:$CK,80,0)</f>
        <v>0</v>
      </c>
    </row>
    <row r="26" spans="1:55" x14ac:dyDescent="0.25">
      <c r="A26" s="3">
        <v>18893289</v>
      </c>
      <c r="B26">
        <v>1</v>
      </c>
      <c r="C26" s="6">
        <v>2</v>
      </c>
      <c r="D26" s="6">
        <v>170</v>
      </c>
      <c r="E26" s="6">
        <v>59.5</v>
      </c>
      <c r="F26" s="6">
        <v>0</v>
      </c>
      <c r="G26" s="6">
        <v>0</v>
      </c>
      <c r="H26" s="6">
        <v>0</v>
      </c>
      <c r="I26">
        <f>VLOOKUP(A26,[1]Sheet1!$A:$V,19,0)</f>
        <v>127</v>
      </c>
      <c r="J26">
        <f>VLOOKUP(A26,[1]Sheet1!$A:$V,20,0)</f>
        <v>123</v>
      </c>
      <c r="K26">
        <f>VLOOKUP(A26,[1]Sheet1!$A:$V,21,0)</f>
        <v>0.41</v>
      </c>
      <c r="L26">
        <f>VLOOKUP(A26,[1]Sheet1!$A:$V,22,0)</f>
        <v>0.39</v>
      </c>
      <c r="M26">
        <f>VLOOKUP(A26,[1]Sheet1!$A:$W,23,0)</f>
        <v>285</v>
      </c>
      <c r="N26">
        <f>VLOOKUP(A26,[1]Sheet1!$A:$BJ,24,0)</f>
        <v>271</v>
      </c>
      <c r="O26">
        <f>VLOOKUP(A26,[1]Sheet1!$A:$BJ,25,0)</f>
        <v>258</v>
      </c>
      <c r="P26">
        <f>VLOOKUP(A26,[1]Sheet1!$A:$BJ,26,0)</f>
        <v>0</v>
      </c>
      <c r="Y26">
        <f>VLOOKUP(A26,[1]Sheet1!$A:$BJ,35,0)</f>
        <v>25.8</v>
      </c>
      <c r="Z26">
        <f>VLOOKUP(A26,[1]Sheet1!$A:$BJ,36,0)</f>
        <v>13.1</v>
      </c>
      <c r="AA26">
        <f>VLOOKUP(A26,[1]Sheet1!$A:$BJ,37,0)</f>
        <v>13.2</v>
      </c>
      <c r="AC26">
        <f>VLOOKUP(A26,[1]Sheet1!$A:$AN,39,0)</f>
        <v>33.799999999999997</v>
      </c>
      <c r="AD26">
        <f>VLOOKUP(A26,[1]Sheet1!$A:$AN,40,0)</f>
        <v>30.9</v>
      </c>
      <c r="AE26">
        <f>VLOOKUP(A26,[1]Sheet1!$A:$BJ,41,0)</f>
        <v>32.6</v>
      </c>
      <c r="AG26">
        <f>VLOOKUP(A26,[1]Sheet1!$A:$BJ,43,0)</f>
        <v>33</v>
      </c>
      <c r="AH26">
        <f>VLOOKUP(A26,[1]Sheet1!$A:$BJ,44,0)</f>
        <v>45</v>
      </c>
      <c r="AI26">
        <f>VLOOKUP(A26,[1]Sheet1!$A:$BJ,45,0)</f>
        <v>59</v>
      </c>
      <c r="AK26">
        <f>VLOOKUP(A26,[1]Sheet1!$A:$BJ,47,0)</f>
        <v>34</v>
      </c>
      <c r="AL26">
        <f>VLOOKUP(A26,[1]Sheet1!$A:$BJ,48,0)</f>
        <v>48</v>
      </c>
      <c r="AM26">
        <f>VLOOKUP(A26,[1]Sheet1!$A:$BJ,49,0)</f>
        <v>60</v>
      </c>
      <c r="AO26">
        <f>VLOOKUP(A26,[1]Sheet1!$A:$BJ,51,0)</f>
        <v>98.23</v>
      </c>
      <c r="AP26">
        <f>VLOOKUP(A26,[1]Sheet1!$A:$BJ,52,0)</f>
        <v>106.59</v>
      </c>
      <c r="AQ26">
        <f>VLOOKUP(A26,[1]Sheet1!$A:$BJ,53,0)</f>
        <v>106.59</v>
      </c>
      <c r="AS26">
        <f>VLOOKUP(A26,[1]Sheet1!$A:$BJ,55,0)</f>
        <v>61</v>
      </c>
      <c r="AT26">
        <f>VLOOKUP(A26,[1]Sheet1!$A:$BJ,56,0)</f>
        <v>50</v>
      </c>
      <c r="AU26">
        <f>VLOOKUP(A26,[1]Sheet1!$A:$BJ,57,0)</f>
        <v>50</v>
      </c>
      <c r="AW26">
        <f>VLOOKUP(A26,[1]Sheet1!$A:$BJ,59,0)</f>
        <v>4.8</v>
      </c>
      <c r="AX26">
        <f>VLOOKUP(A26,[1]Sheet1!$A:$BJ,60,0)</f>
        <v>4.7</v>
      </c>
      <c r="AY26">
        <f>VLOOKUP(A26,[1]Sheet1!$A:$BJ,61,0)</f>
        <v>4</v>
      </c>
      <c r="BA26" s="6">
        <v>5</v>
      </c>
      <c r="BB26">
        <f>VLOOKUP(A26,'[2]基于7.24英文版收集麻醉记录单信息+最后整理最全面'!$J:$CK,78,0)</f>
        <v>0</v>
      </c>
      <c r="BC26">
        <f>VLOOKUP(A26,'[2]基于7.24英文版收集麻醉记录单信息+最后整理最全面'!$J:$CK,80,0)</f>
        <v>0</v>
      </c>
    </row>
    <row r="27" spans="1:55" x14ac:dyDescent="0.25">
      <c r="A27" s="3">
        <v>18738874</v>
      </c>
      <c r="B27">
        <v>1</v>
      </c>
      <c r="C27" s="6">
        <v>2</v>
      </c>
      <c r="D27" s="6">
        <v>160</v>
      </c>
      <c r="E27" s="6">
        <v>65</v>
      </c>
      <c r="F27" s="6">
        <v>0</v>
      </c>
      <c r="G27" s="6">
        <v>0</v>
      </c>
      <c r="H27" s="6">
        <v>0</v>
      </c>
      <c r="I27">
        <f>VLOOKUP(A27,[1]Sheet1!$A:$V,19,0)</f>
        <v>145</v>
      </c>
      <c r="J27">
        <f>VLOOKUP(A27,[1]Sheet1!$A:$V,20,0)</f>
        <v>98</v>
      </c>
      <c r="K27">
        <f>VLOOKUP(A27,[1]Sheet1!$A:$V,21,0)</f>
        <v>0.45</v>
      </c>
      <c r="L27">
        <f>VLOOKUP(A27,[1]Sheet1!$A:$V,22,0)</f>
        <v>0.31</v>
      </c>
      <c r="M27">
        <f>VLOOKUP(A27,[1]Sheet1!$A:$W,23,0)</f>
        <v>112</v>
      </c>
      <c r="N27">
        <f>VLOOKUP(A27,[1]Sheet1!$A:$BJ,24,0)</f>
        <v>104</v>
      </c>
      <c r="P27">
        <f>VLOOKUP(A27,[1]Sheet1!$A:$BJ,26,0)</f>
        <v>77</v>
      </c>
      <c r="Q27">
        <f>VLOOKUP(A27,[1]Sheet1!$A:$BJ,27,0)</f>
        <v>28.2</v>
      </c>
      <c r="R27">
        <f>VLOOKUP(A27,[1]Sheet1!$A:$BJ,28,0)</f>
        <v>27.9</v>
      </c>
      <c r="T27">
        <f>VLOOKUP(A27,[1]Sheet1!$A:$BJ,30,0)</f>
        <v>34.299999999999997</v>
      </c>
      <c r="U27">
        <f>VLOOKUP(A27,[1]Sheet1!$A:$BJ,31,0)</f>
        <v>0.98</v>
      </c>
      <c r="V27">
        <f>VLOOKUP(A27,[1]Sheet1!$A:$BJ,32,0)</f>
        <v>1.26</v>
      </c>
      <c r="X27">
        <f>VLOOKUP(A27,[1]Sheet1!$A:$BJ,34,0)</f>
        <v>1.26</v>
      </c>
      <c r="Y27">
        <f>VLOOKUP(A27,[1]Sheet1!$A:$BJ,35,0)</f>
        <v>15.5</v>
      </c>
      <c r="Z27">
        <f>VLOOKUP(A27,[1]Sheet1!$A:$BJ,36,0)</f>
        <v>21</v>
      </c>
      <c r="AB27">
        <f>VLOOKUP(A27,[1]Sheet1!$A:$BJ,38,0)</f>
        <v>45</v>
      </c>
      <c r="AC27">
        <f>VLOOKUP(A27,[1]Sheet1!$A:$AN,39,0)</f>
        <v>44.1</v>
      </c>
      <c r="AD27">
        <f>VLOOKUP(A27,[1]Sheet1!$A:$AN,40,0)</f>
        <v>27.1</v>
      </c>
      <c r="AF27">
        <f>VLOOKUP(A27,[1]Sheet1!$A:$BJ,42,0)</f>
        <v>36.1</v>
      </c>
      <c r="AG27">
        <f>VLOOKUP(A27,[1]Sheet1!$A:$BJ,43,0)</f>
        <v>129</v>
      </c>
      <c r="AH27">
        <f>VLOOKUP(A27,[1]Sheet1!$A:$BJ,44,0)</f>
        <v>291</v>
      </c>
      <c r="AJ27">
        <f>VLOOKUP(A27,[1]Sheet1!$A:$BJ,46,0)</f>
        <v>134</v>
      </c>
      <c r="AK27">
        <f>VLOOKUP(A27,[1]Sheet1!$A:$BJ,47,0)</f>
        <v>145</v>
      </c>
      <c r="AL27">
        <f>VLOOKUP(A27,[1]Sheet1!$A:$BJ,48,0)</f>
        <v>390</v>
      </c>
      <c r="AN27">
        <f>VLOOKUP(A27,[1]Sheet1!$A:$BJ,50,0)</f>
        <v>93</v>
      </c>
      <c r="AO27">
        <f>VLOOKUP(A27,[1]Sheet1!$A:$BJ,51,0)</f>
        <v>95.04</v>
      </c>
      <c r="AP27">
        <f>VLOOKUP(A27,[1]Sheet1!$A:$BJ,52,0)</f>
        <v>92.45</v>
      </c>
      <c r="AR27">
        <f>VLOOKUP(A27,[1]Sheet1!$A:$BJ,54,0)</f>
        <v>101.06</v>
      </c>
      <c r="AS27">
        <f>VLOOKUP(A27,[1]Sheet1!$A:$BJ,55,0)</f>
        <v>72</v>
      </c>
      <c r="AT27">
        <f>VLOOKUP(A27,[1]Sheet1!$A:$BJ,56,0)</f>
        <v>77</v>
      </c>
      <c r="AV27">
        <f>VLOOKUP(A27,[1]Sheet1!$A:$BJ,58,0)</f>
        <v>62</v>
      </c>
      <c r="AW27">
        <f>VLOOKUP(A27,[1]Sheet1!$A:$BJ,59,0)</f>
        <v>5.3</v>
      </c>
      <c r="AX27">
        <f>VLOOKUP(A27,[1]Sheet1!$A:$BJ,60,0)</f>
        <v>4.3</v>
      </c>
      <c r="AZ27">
        <f>VLOOKUP(A27,[1]Sheet1!$A:$BJ,62,0)</f>
        <v>3.8</v>
      </c>
      <c r="BA27" s="6">
        <v>4</v>
      </c>
      <c r="BB27">
        <f>VLOOKUP(A27,'[2]基于7.24英文版收集麻醉记录单信息+最后整理最全面'!$J:$CK,78,0)</f>
        <v>0</v>
      </c>
      <c r="BC27">
        <f>VLOOKUP(A27,'[2]基于7.24英文版收集麻醉记录单信息+最后整理最全面'!$J:$CK,80,0)</f>
        <v>0</v>
      </c>
    </row>
    <row r="28" spans="1:55" x14ac:dyDescent="0.25">
      <c r="A28" s="3">
        <v>16963550</v>
      </c>
      <c r="B28">
        <v>1</v>
      </c>
      <c r="C28" s="6">
        <v>1</v>
      </c>
      <c r="D28" s="6">
        <v>164</v>
      </c>
      <c r="E28" s="6">
        <v>51</v>
      </c>
      <c r="F28" s="6">
        <v>0</v>
      </c>
      <c r="G28" s="6">
        <v>0</v>
      </c>
      <c r="H28" s="6">
        <v>0</v>
      </c>
      <c r="I28">
        <f>VLOOKUP(A28,[1]Sheet1!$A:$V,19,0)</f>
        <v>130</v>
      </c>
      <c r="J28">
        <f>VLOOKUP(A28,[1]Sheet1!$A:$V,20,0)</f>
        <v>122</v>
      </c>
      <c r="K28">
        <f>VLOOKUP(A28,[1]Sheet1!$A:$V,21,0)</f>
        <v>0.4</v>
      </c>
      <c r="L28">
        <f>VLOOKUP(A28,[1]Sheet1!$A:$V,22,0)</f>
        <v>0.38</v>
      </c>
      <c r="M28">
        <f>VLOOKUP(A28,[1]Sheet1!$A:$W,23,0)</f>
        <v>289</v>
      </c>
      <c r="N28">
        <f>VLOOKUP(A28,[1]Sheet1!$A:$BJ,24,0)</f>
        <v>282</v>
      </c>
      <c r="O28">
        <f>VLOOKUP(A28,[1]Sheet1!$A:$BJ,25,0)</f>
        <v>238</v>
      </c>
      <c r="P28">
        <f>VLOOKUP(A28,[1]Sheet1!$A:$BJ,26,0)</f>
        <v>239</v>
      </c>
      <c r="Q28">
        <f>VLOOKUP(A28,[1]Sheet1!$A:$BJ,27,0)</f>
        <v>35.9</v>
      </c>
      <c r="R28">
        <f>VLOOKUP(A28,[1]Sheet1!$A:$BJ,28,0)</f>
        <v>34.200000000000003</v>
      </c>
      <c r="U28">
        <f>VLOOKUP(A28,[1]Sheet1!$A:$BJ,31,0)</f>
        <v>1.1100000000000001</v>
      </c>
      <c r="V28">
        <f>VLOOKUP(A28,[1]Sheet1!$A:$BJ,32,0)</f>
        <v>1.23</v>
      </c>
      <c r="Y28">
        <f>VLOOKUP(A28,[1]Sheet1!$A:$BJ,35,0)</f>
        <v>8</v>
      </c>
      <c r="Z28">
        <f>VLOOKUP(A28,[1]Sheet1!$A:$BJ,36,0)</f>
        <v>9.4</v>
      </c>
      <c r="AA28">
        <f>VLOOKUP(A28,[1]Sheet1!$A:$BJ,37,0)</f>
        <v>5.8</v>
      </c>
      <c r="AB28">
        <f>VLOOKUP(A28,[1]Sheet1!$A:$BJ,38,0)</f>
        <v>5.7</v>
      </c>
      <c r="AC28">
        <f>VLOOKUP(A28,[1]Sheet1!$A:$AN,39,0)</f>
        <v>36.9</v>
      </c>
      <c r="AD28">
        <f>VLOOKUP(A28,[1]Sheet1!$A:$AN,40,0)</f>
        <v>29.1</v>
      </c>
      <c r="AE28">
        <f>VLOOKUP(A28,[1]Sheet1!$A:$BJ,41,0)</f>
        <v>32.4</v>
      </c>
      <c r="AF28">
        <f>VLOOKUP(A28,[1]Sheet1!$A:$BJ,42,0)</f>
        <v>35.1</v>
      </c>
      <c r="AG28">
        <f>VLOOKUP(A28,[1]Sheet1!$A:$BJ,43,0)</f>
        <v>11</v>
      </c>
      <c r="AH28">
        <f>VLOOKUP(A28,[1]Sheet1!$A:$BJ,44,0)</f>
        <v>168</v>
      </c>
      <c r="AI28">
        <f>VLOOKUP(A28,[1]Sheet1!$A:$BJ,45,0)</f>
        <v>112</v>
      </c>
      <c r="AJ28">
        <f>VLOOKUP(A28,[1]Sheet1!$A:$BJ,46,0)</f>
        <v>75</v>
      </c>
      <c r="AK28">
        <f>VLOOKUP(A28,[1]Sheet1!$A:$BJ,47,0)</f>
        <v>19</v>
      </c>
      <c r="AL28">
        <f>VLOOKUP(A28,[1]Sheet1!$A:$BJ,48,0)</f>
        <v>267</v>
      </c>
      <c r="AM28">
        <f>VLOOKUP(A28,[1]Sheet1!$A:$BJ,49,0)</f>
        <v>121</v>
      </c>
      <c r="AN28">
        <f>VLOOKUP(A28,[1]Sheet1!$A:$BJ,50,0)</f>
        <v>48</v>
      </c>
      <c r="AO28">
        <f>VLOOKUP(A28,[1]Sheet1!$A:$BJ,51,0)</f>
        <v>122.39</v>
      </c>
      <c r="AP28">
        <f>VLOOKUP(A28,[1]Sheet1!$A:$BJ,52,0)</f>
        <v>125.35</v>
      </c>
      <c r="AQ28">
        <f>VLOOKUP(A28,[1]Sheet1!$A:$BJ,53,0)</f>
        <v>128.63</v>
      </c>
      <c r="AR28">
        <f>VLOOKUP(A28,[1]Sheet1!$A:$BJ,54,0)</f>
        <v>125.35</v>
      </c>
      <c r="AS28">
        <f>VLOOKUP(A28,[1]Sheet1!$A:$BJ,55,0)</f>
        <v>57</v>
      </c>
      <c r="AT28">
        <f>VLOOKUP(A28,[1]Sheet1!$A:$BJ,56,0)</f>
        <v>53</v>
      </c>
      <c r="AU28">
        <f>VLOOKUP(A28,[1]Sheet1!$A:$BJ,57,0)</f>
        <v>49</v>
      </c>
      <c r="AV28">
        <f>VLOOKUP(A28,[1]Sheet1!$A:$BJ,58,0)</f>
        <v>53</v>
      </c>
      <c r="AW28">
        <f>VLOOKUP(A28,[1]Sheet1!$A:$BJ,59,0)</f>
        <v>2.2999999999999998</v>
      </c>
      <c r="AX28">
        <f>VLOOKUP(A28,[1]Sheet1!$A:$BJ,60,0)</f>
        <v>1.3</v>
      </c>
      <c r="AY28">
        <f>VLOOKUP(A28,[1]Sheet1!$A:$BJ,61,0)</f>
        <v>1.7</v>
      </c>
      <c r="AZ28">
        <f>VLOOKUP(A28,[1]Sheet1!$A:$BJ,62,0)</f>
        <v>2.7</v>
      </c>
      <c r="BA28" s="6">
        <v>4</v>
      </c>
      <c r="BB28">
        <f>VLOOKUP(A28,'[2]基于7.24英文版收集麻醉记录单信息+最后整理最全面'!$J:$CK,78,0)</f>
        <v>0</v>
      </c>
      <c r="BC28">
        <f>VLOOKUP(A28,'[2]基于7.24英文版收集麻醉记录单信息+最后整理最全面'!$J:$CK,80,0)</f>
        <v>0</v>
      </c>
    </row>
    <row r="29" spans="1:55" x14ac:dyDescent="0.25">
      <c r="A29" s="3">
        <v>18911950</v>
      </c>
      <c r="B29">
        <v>2</v>
      </c>
      <c r="C29" s="6">
        <v>1</v>
      </c>
      <c r="D29" s="6">
        <v>160</v>
      </c>
      <c r="E29" s="6">
        <v>52</v>
      </c>
      <c r="F29" s="6">
        <v>0</v>
      </c>
      <c r="G29" s="6">
        <v>0</v>
      </c>
      <c r="H29" s="6">
        <v>0</v>
      </c>
      <c r="I29">
        <f>VLOOKUP(A29,[1]Sheet1!$A:$V,19,0)</f>
        <v>154</v>
      </c>
      <c r="J29">
        <f>VLOOKUP(A29,[1]Sheet1!$A:$V,20,0)</f>
        <v>149</v>
      </c>
      <c r="K29">
        <f>VLOOKUP(A29,[1]Sheet1!$A:$V,21,0)</f>
        <v>0.47</v>
      </c>
      <c r="L29">
        <f>VLOOKUP(A29,[1]Sheet1!$A:$V,22,0)</f>
        <v>0.46</v>
      </c>
      <c r="M29">
        <f>VLOOKUP(A29,[1]Sheet1!$A:$W,23,0)</f>
        <v>196</v>
      </c>
      <c r="N29">
        <f>VLOOKUP(A29,[1]Sheet1!$A:$BJ,24,0)</f>
        <v>143</v>
      </c>
      <c r="P29">
        <f>VLOOKUP(A29,[1]Sheet1!$A:$BJ,26,0)</f>
        <v>134</v>
      </c>
      <c r="Q29">
        <f>VLOOKUP(A29,[1]Sheet1!$A:$BJ,27,0)</f>
        <v>25.4</v>
      </c>
      <c r="R29">
        <f>VLOOKUP(A29,[1]Sheet1!$A:$BJ,28,0)</f>
        <v>26.1</v>
      </c>
      <c r="U29">
        <f>VLOOKUP(A29,[1]Sheet1!$A:$BJ,31,0)</f>
        <v>1</v>
      </c>
      <c r="V29">
        <f>VLOOKUP(A29,[1]Sheet1!$A:$BJ,32,0)</f>
        <v>1.23</v>
      </c>
      <c r="Y29">
        <f>VLOOKUP(A29,[1]Sheet1!$A:$BJ,35,0)</f>
        <v>8.6999999999999993</v>
      </c>
      <c r="Z29">
        <f>VLOOKUP(A29,[1]Sheet1!$A:$BJ,36,0)</f>
        <v>17.100000000000001</v>
      </c>
      <c r="AB29">
        <f>VLOOKUP(A29,[1]Sheet1!$A:$BJ,38,0)</f>
        <v>47.9</v>
      </c>
      <c r="AC29">
        <f>VLOOKUP(A29,[1]Sheet1!$A:$AN,39,0)</f>
        <v>41.7</v>
      </c>
      <c r="AD29">
        <f>VLOOKUP(A29,[1]Sheet1!$A:$AN,40,0)</f>
        <v>34.4</v>
      </c>
      <c r="AF29">
        <f>VLOOKUP(A29,[1]Sheet1!$A:$BJ,42,0)</f>
        <v>33.200000000000003</v>
      </c>
      <c r="AG29">
        <f>VLOOKUP(A29,[1]Sheet1!$A:$BJ,43,0)</f>
        <v>59</v>
      </c>
      <c r="AH29">
        <f>VLOOKUP(A29,[1]Sheet1!$A:$BJ,44,0)</f>
        <v>320</v>
      </c>
      <c r="AJ29">
        <f>VLOOKUP(A29,[1]Sheet1!$A:$BJ,46,0)</f>
        <v>384</v>
      </c>
      <c r="AK29">
        <f>VLOOKUP(A29,[1]Sheet1!$A:$BJ,47,0)</f>
        <v>45</v>
      </c>
      <c r="AL29">
        <f>VLOOKUP(A29,[1]Sheet1!$A:$BJ,48,0)</f>
        <v>360</v>
      </c>
      <c r="AN29">
        <f>VLOOKUP(A29,[1]Sheet1!$A:$BJ,50,0)</f>
        <v>215</v>
      </c>
      <c r="AO29">
        <f>VLOOKUP(A29,[1]Sheet1!$A:$BJ,51,0)</f>
        <v>95.71</v>
      </c>
      <c r="AP29">
        <f>VLOOKUP(A29,[1]Sheet1!$A:$BJ,52,0)</f>
        <v>105.35</v>
      </c>
      <c r="AR29">
        <f>VLOOKUP(A29,[1]Sheet1!$A:$BJ,54,0)</f>
        <v>99.19</v>
      </c>
      <c r="AS29">
        <f>VLOOKUP(A29,[1]Sheet1!$A:$BJ,55,0)</f>
        <v>72</v>
      </c>
      <c r="AT29">
        <f>VLOOKUP(A29,[1]Sheet1!$A:$BJ,56,0)</f>
        <v>57</v>
      </c>
      <c r="AV29">
        <f>VLOOKUP(A29,[1]Sheet1!$A:$BJ,58,0)</f>
        <v>66</v>
      </c>
      <c r="AW29">
        <f>VLOOKUP(A29,[1]Sheet1!$A:$BJ,59,0)</f>
        <v>4.9000000000000004</v>
      </c>
      <c r="AX29">
        <f>VLOOKUP(A29,[1]Sheet1!$A:$BJ,60,0)</f>
        <v>3.2</v>
      </c>
      <c r="AZ29">
        <f>VLOOKUP(A29,[1]Sheet1!$A:$BJ,62,0)</f>
        <v>4</v>
      </c>
      <c r="BA29" s="6">
        <v>6</v>
      </c>
      <c r="BB29">
        <f>VLOOKUP(A29,'[2]基于7.24英文版收集麻醉记录单信息+最后整理最全面'!$J:$CK,78,0)</f>
        <v>0</v>
      </c>
      <c r="BC29">
        <f>VLOOKUP(A29,'[2]基于7.24英文版收集麻醉记录单信息+最后整理最全面'!$J:$CK,80,0)</f>
        <v>0</v>
      </c>
    </row>
    <row r="30" spans="1:55" x14ac:dyDescent="0.25">
      <c r="A30" s="3">
        <v>18803142</v>
      </c>
      <c r="B30">
        <v>1</v>
      </c>
      <c r="C30" s="6">
        <v>1</v>
      </c>
      <c r="D30" s="6">
        <v>167</v>
      </c>
      <c r="E30" s="6">
        <v>67</v>
      </c>
      <c r="F30" s="6">
        <v>0</v>
      </c>
      <c r="G30" s="6">
        <v>0</v>
      </c>
      <c r="H30" s="6">
        <v>0</v>
      </c>
      <c r="I30">
        <f>VLOOKUP(A30,[1]Sheet1!$A:$V,19,0)</f>
        <v>151</v>
      </c>
      <c r="J30">
        <f>VLOOKUP(A30,[1]Sheet1!$A:$V,20,0)</f>
        <v>131</v>
      </c>
      <c r="K30">
        <f>VLOOKUP(A30,[1]Sheet1!$A:$V,21,0)</f>
        <v>0.45</v>
      </c>
      <c r="L30">
        <f>VLOOKUP(A30,[1]Sheet1!$A:$V,22,0)</f>
        <v>0.4</v>
      </c>
      <c r="M30">
        <f>VLOOKUP(A30,[1]Sheet1!$A:$W,23,0)</f>
        <v>110</v>
      </c>
      <c r="N30">
        <f>VLOOKUP(A30,[1]Sheet1!$A:$BJ,24,0)</f>
        <v>95</v>
      </c>
      <c r="P30">
        <f>VLOOKUP(A30,[1]Sheet1!$A:$BJ,26,0)</f>
        <v>73</v>
      </c>
      <c r="Q30">
        <f>VLOOKUP(A30,[1]Sheet1!$A:$BJ,27,0)</f>
        <v>27.5</v>
      </c>
      <c r="R30">
        <f>VLOOKUP(A30,[1]Sheet1!$A:$BJ,28,0)</f>
        <v>27.7</v>
      </c>
      <c r="U30">
        <f>VLOOKUP(A30,[1]Sheet1!$A:$BJ,31,0)</f>
        <v>1.02</v>
      </c>
      <c r="V30">
        <f>VLOOKUP(A30,[1]Sheet1!$A:$BJ,32,0)</f>
        <v>1.17</v>
      </c>
      <c r="Y30">
        <f>VLOOKUP(A30,[1]Sheet1!$A:$BJ,35,0)</f>
        <v>13.7</v>
      </c>
      <c r="Z30">
        <f>VLOOKUP(A30,[1]Sheet1!$A:$BJ,36,0)</f>
        <v>19.5</v>
      </c>
      <c r="AB30">
        <f>VLOOKUP(A30,[1]Sheet1!$A:$BJ,38,0)</f>
        <v>48.8</v>
      </c>
      <c r="AC30">
        <f>VLOOKUP(A30,[1]Sheet1!$A:$AN,39,0)</f>
        <v>52.7</v>
      </c>
      <c r="AD30">
        <f>VLOOKUP(A30,[1]Sheet1!$A:$AN,40,0)</f>
        <v>33.6</v>
      </c>
      <c r="AF30">
        <f>VLOOKUP(A30,[1]Sheet1!$A:$BJ,42,0)</f>
        <v>41.7</v>
      </c>
      <c r="AG30">
        <f>VLOOKUP(A30,[1]Sheet1!$A:$BJ,43,0)</f>
        <v>21</v>
      </c>
      <c r="AH30">
        <f>VLOOKUP(A30,[1]Sheet1!$A:$BJ,44,0)</f>
        <v>59</v>
      </c>
      <c r="AJ30">
        <f>VLOOKUP(A30,[1]Sheet1!$A:$BJ,46,0)</f>
        <v>96</v>
      </c>
      <c r="AK30">
        <f>VLOOKUP(A30,[1]Sheet1!$A:$BJ,47,0)</f>
        <v>36</v>
      </c>
      <c r="AL30">
        <f>VLOOKUP(A30,[1]Sheet1!$A:$BJ,48,0)</f>
        <v>114</v>
      </c>
      <c r="AN30">
        <f>VLOOKUP(A30,[1]Sheet1!$A:$BJ,50,0)</f>
        <v>71</v>
      </c>
      <c r="AO30">
        <f>VLOOKUP(A30,[1]Sheet1!$A:$BJ,51,0)</f>
        <v>95.45</v>
      </c>
      <c r="AP30">
        <f>VLOOKUP(A30,[1]Sheet1!$A:$BJ,52,0)</f>
        <v>98.19</v>
      </c>
      <c r="AR30">
        <f>VLOOKUP(A30,[1]Sheet1!$A:$BJ,54,0)</f>
        <v>94.42</v>
      </c>
      <c r="AS30">
        <f>VLOOKUP(A30,[1]Sheet1!$A:$BJ,55,0)</f>
        <v>75</v>
      </c>
      <c r="AT30">
        <f>VLOOKUP(A30,[1]Sheet1!$A:$BJ,56,0)</f>
        <v>70</v>
      </c>
      <c r="AV30">
        <f>VLOOKUP(A30,[1]Sheet1!$A:$BJ,58,0)</f>
        <v>77</v>
      </c>
      <c r="AW30">
        <f>VLOOKUP(A30,[1]Sheet1!$A:$BJ,59,0)</f>
        <v>5</v>
      </c>
      <c r="AX30">
        <f>VLOOKUP(A30,[1]Sheet1!$A:$BJ,60,0)</f>
        <v>3.6</v>
      </c>
      <c r="AZ30">
        <f>VLOOKUP(A30,[1]Sheet1!$A:$BJ,62,0)</f>
        <v>4.4000000000000004</v>
      </c>
      <c r="BA30" s="6">
        <v>4</v>
      </c>
      <c r="BB30">
        <f>VLOOKUP(A30,'[2]基于7.24英文版收集麻醉记录单信息+最后整理最全面'!$J:$CK,78,0)</f>
        <v>0</v>
      </c>
      <c r="BC30">
        <f>VLOOKUP(A30,'[2]基于7.24英文版收集麻醉记录单信息+最后整理最全面'!$J:$CK,80,0)</f>
        <v>0</v>
      </c>
    </row>
    <row r="31" spans="1:55" x14ac:dyDescent="0.25">
      <c r="A31" s="3">
        <v>18914022</v>
      </c>
      <c r="B31">
        <v>2</v>
      </c>
      <c r="C31" s="6">
        <v>1</v>
      </c>
      <c r="D31" s="6">
        <v>161</v>
      </c>
      <c r="E31" s="6">
        <v>63</v>
      </c>
      <c r="F31" s="6">
        <v>0</v>
      </c>
      <c r="G31" s="6">
        <v>0</v>
      </c>
      <c r="H31" s="6">
        <v>0</v>
      </c>
      <c r="I31">
        <f>VLOOKUP(A31,[1]Sheet1!$A:$V,19,0)</f>
        <v>138</v>
      </c>
      <c r="J31">
        <f>VLOOKUP(A31,[1]Sheet1!$A:$V,20,0)</f>
        <v>110</v>
      </c>
      <c r="K31">
        <f>VLOOKUP(A31,[1]Sheet1!$A:$V,21,0)</f>
        <v>0.44</v>
      </c>
      <c r="L31">
        <f>VLOOKUP(A31,[1]Sheet1!$A:$V,22,0)</f>
        <v>0.34</v>
      </c>
      <c r="M31">
        <f>VLOOKUP(A31,[1]Sheet1!$A:$W,23,0)</f>
        <v>144</v>
      </c>
      <c r="N31">
        <f>VLOOKUP(A31,[1]Sheet1!$A:$BJ,24,0)</f>
        <v>130</v>
      </c>
      <c r="P31">
        <f>VLOOKUP(A31,[1]Sheet1!$A:$BJ,26,0)</f>
        <v>101</v>
      </c>
      <c r="Q31">
        <f>VLOOKUP(A31,[1]Sheet1!$A:$BJ,27,0)</f>
        <v>32.1</v>
      </c>
      <c r="R31">
        <f>VLOOKUP(A31,[1]Sheet1!$A:$BJ,28,0)</f>
        <v>38.4</v>
      </c>
      <c r="T31">
        <f>VLOOKUP(A31,[1]Sheet1!$A:$BJ,30,0)</f>
        <v>42</v>
      </c>
      <c r="U31">
        <f>VLOOKUP(A31,[1]Sheet1!$A:$BJ,31,0)</f>
        <v>1.06</v>
      </c>
      <c r="V31">
        <f>VLOOKUP(A31,[1]Sheet1!$A:$BJ,32,0)</f>
        <v>1.36</v>
      </c>
      <c r="X31">
        <f>VLOOKUP(A31,[1]Sheet1!$A:$BJ,34,0)</f>
        <v>1.37</v>
      </c>
      <c r="Y31">
        <f>VLOOKUP(A31,[1]Sheet1!$A:$BJ,35,0)</f>
        <v>12.5</v>
      </c>
      <c r="Z31">
        <f>VLOOKUP(A31,[1]Sheet1!$A:$BJ,36,0)</f>
        <v>16.100000000000001</v>
      </c>
      <c r="AB31">
        <f>VLOOKUP(A31,[1]Sheet1!$A:$BJ,38,0)</f>
        <v>9.1999999999999993</v>
      </c>
      <c r="AC31">
        <f>VLOOKUP(A31,[1]Sheet1!$A:$AN,39,0)</f>
        <v>43.1</v>
      </c>
      <c r="AD31">
        <f>VLOOKUP(A31,[1]Sheet1!$A:$AN,40,0)</f>
        <v>25.8</v>
      </c>
      <c r="AF31">
        <f>VLOOKUP(A31,[1]Sheet1!$A:$BJ,42,0)</f>
        <v>22.4</v>
      </c>
      <c r="AG31">
        <f>VLOOKUP(A31,[1]Sheet1!$A:$BJ,43,0)</f>
        <v>13</v>
      </c>
      <c r="AH31">
        <f>VLOOKUP(A31,[1]Sheet1!$A:$BJ,44,0)</f>
        <v>198</v>
      </c>
      <c r="AJ31">
        <f>VLOOKUP(A31,[1]Sheet1!$A:$BJ,46,0)</f>
        <v>183</v>
      </c>
      <c r="AK31">
        <f>VLOOKUP(A31,[1]Sheet1!$A:$BJ,47,0)</f>
        <v>21</v>
      </c>
      <c r="AL31">
        <f>VLOOKUP(A31,[1]Sheet1!$A:$BJ,48,0)</f>
        <v>287</v>
      </c>
      <c r="AN31">
        <f>VLOOKUP(A31,[1]Sheet1!$A:$BJ,50,0)</f>
        <v>155</v>
      </c>
      <c r="AO31">
        <f>VLOOKUP(A31,[1]Sheet1!$A:$BJ,51,0)</f>
        <v>103.11</v>
      </c>
      <c r="AP31">
        <f>VLOOKUP(A31,[1]Sheet1!$A:$BJ,52,0)</f>
        <v>103.68</v>
      </c>
      <c r="AR31">
        <f>VLOOKUP(A31,[1]Sheet1!$A:$BJ,54,0)</f>
        <v>108.68</v>
      </c>
      <c r="AS31">
        <f>VLOOKUP(A31,[1]Sheet1!$A:$BJ,55,0)</f>
        <v>75</v>
      </c>
      <c r="AT31">
        <f>VLOOKUP(A31,[1]Sheet1!$A:$BJ,56,0)</f>
        <v>74</v>
      </c>
      <c r="AV31">
        <f>VLOOKUP(A31,[1]Sheet1!$A:$BJ,58,0)</f>
        <v>66</v>
      </c>
      <c r="AW31">
        <f>VLOOKUP(A31,[1]Sheet1!$A:$BJ,59,0)</f>
        <v>3.1</v>
      </c>
      <c r="AX31">
        <f>VLOOKUP(A31,[1]Sheet1!$A:$BJ,60,0)</f>
        <v>3</v>
      </c>
      <c r="AZ31">
        <f>VLOOKUP(A31,[1]Sheet1!$A:$BJ,62,0)</f>
        <v>3.6</v>
      </c>
      <c r="BA31" s="6">
        <v>8</v>
      </c>
      <c r="BB31">
        <f>VLOOKUP(A31,'[2]基于7.24英文版收集麻醉记录单信息+最后整理最全面'!$J:$CK,78,0)</f>
        <v>0</v>
      </c>
      <c r="BC31">
        <f>VLOOKUP(A31,'[2]基于7.24英文版收集麻醉记录单信息+最后整理最全面'!$J:$CK,80,0)</f>
        <v>0</v>
      </c>
    </row>
    <row r="32" spans="1:55" x14ac:dyDescent="0.25">
      <c r="A32" s="3">
        <v>18748920</v>
      </c>
      <c r="B32">
        <v>1</v>
      </c>
      <c r="C32" s="6">
        <v>1</v>
      </c>
      <c r="D32" s="6">
        <v>165</v>
      </c>
      <c r="E32" s="6">
        <v>56</v>
      </c>
      <c r="F32" s="6">
        <v>0</v>
      </c>
      <c r="G32" s="6">
        <v>0</v>
      </c>
      <c r="H32" s="6">
        <v>0</v>
      </c>
      <c r="I32">
        <f>VLOOKUP(A32,[1]Sheet1!$A:$V,19,0)</f>
        <v>115</v>
      </c>
      <c r="J32">
        <f>VLOOKUP(A32,[1]Sheet1!$A:$V,20,0)</f>
        <v>82</v>
      </c>
      <c r="K32">
        <f>VLOOKUP(A32,[1]Sheet1!$A:$V,21,0)</f>
        <v>0.38</v>
      </c>
      <c r="L32">
        <f>VLOOKUP(A32,[1]Sheet1!$A:$V,22,0)</f>
        <v>0.27</v>
      </c>
      <c r="M32">
        <f>VLOOKUP(A32,[1]Sheet1!$A:$W,23,0)</f>
        <v>53</v>
      </c>
      <c r="N32">
        <f>VLOOKUP(A32,[1]Sheet1!$A:$BJ,24,0)</f>
        <v>40</v>
      </c>
      <c r="P32">
        <f>VLOOKUP(A32,[1]Sheet1!$A:$BJ,26,0)</f>
        <v>42</v>
      </c>
      <c r="Q32">
        <f>VLOOKUP(A32,[1]Sheet1!$A:$BJ,27,0)</f>
        <v>28</v>
      </c>
      <c r="R32">
        <f>VLOOKUP(A32,[1]Sheet1!$A:$BJ,28,0)</f>
        <v>35.5</v>
      </c>
      <c r="T32">
        <f>VLOOKUP(A32,[1]Sheet1!$A:$BJ,30,0)</f>
        <v>33.799999999999997</v>
      </c>
      <c r="U32">
        <f>VLOOKUP(A32,[1]Sheet1!$A:$BJ,31,0)</f>
        <v>0.97</v>
      </c>
      <c r="V32">
        <f>VLOOKUP(A32,[1]Sheet1!$A:$BJ,32,0)</f>
        <v>1.24</v>
      </c>
      <c r="X32">
        <f>VLOOKUP(A32,[1]Sheet1!$A:$BJ,34,0)</f>
        <v>1.05</v>
      </c>
      <c r="Y32">
        <f>VLOOKUP(A32,[1]Sheet1!$A:$BJ,35,0)</f>
        <v>11.8</v>
      </c>
      <c r="Z32">
        <f>VLOOKUP(A32,[1]Sheet1!$A:$BJ,36,0)</f>
        <v>15</v>
      </c>
      <c r="AB32">
        <f>VLOOKUP(A32,[1]Sheet1!$A:$BJ,38,0)</f>
        <v>9.8000000000000007</v>
      </c>
      <c r="AC32">
        <f>VLOOKUP(A32,[1]Sheet1!$A:$AN,39,0)</f>
        <v>40.299999999999997</v>
      </c>
      <c r="AD32">
        <f>VLOOKUP(A32,[1]Sheet1!$A:$AN,40,0)</f>
        <v>25.9</v>
      </c>
      <c r="AF32">
        <f>VLOOKUP(A32,[1]Sheet1!$A:$BJ,42,0)</f>
        <v>37.299999999999997</v>
      </c>
      <c r="AG32">
        <f>VLOOKUP(A32,[1]Sheet1!$A:$BJ,43,0)</f>
        <v>10</v>
      </c>
      <c r="AH32">
        <f>VLOOKUP(A32,[1]Sheet1!$A:$BJ,44,0)</f>
        <v>84</v>
      </c>
      <c r="AJ32">
        <f>VLOOKUP(A32,[1]Sheet1!$A:$BJ,46,0)</f>
        <v>46</v>
      </c>
      <c r="AK32">
        <f>VLOOKUP(A32,[1]Sheet1!$A:$BJ,47,0)</f>
        <v>14</v>
      </c>
      <c r="AL32">
        <f>VLOOKUP(A32,[1]Sheet1!$A:$BJ,48,0)</f>
        <v>130</v>
      </c>
      <c r="AN32">
        <f>VLOOKUP(A32,[1]Sheet1!$A:$BJ,50,0)</f>
        <v>25</v>
      </c>
      <c r="AO32">
        <f>VLOOKUP(A32,[1]Sheet1!$A:$BJ,51,0)</f>
        <v>80.12</v>
      </c>
      <c r="AP32">
        <f>VLOOKUP(A32,[1]Sheet1!$A:$BJ,52,0)</f>
        <v>86.86</v>
      </c>
      <c r="AR32">
        <f>VLOOKUP(A32,[1]Sheet1!$A:$BJ,54,0)</f>
        <v>91.2</v>
      </c>
      <c r="AS32">
        <f>VLOOKUP(A32,[1]Sheet1!$A:$BJ,55,0)</f>
        <v>65</v>
      </c>
      <c r="AT32">
        <f>VLOOKUP(A32,[1]Sheet1!$A:$BJ,56,0)</f>
        <v>58</v>
      </c>
      <c r="AV32">
        <f>VLOOKUP(A32,[1]Sheet1!$A:$BJ,58,0)</f>
        <v>50</v>
      </c>
      <c r="AW32">
        <f>VLOOKUP(A32,[1]Sheet1!$A:$BJ,59,0)</f>
        <v>5.8</v>
      </c>
      <c r="AX32">
        <f>VLOOKUP(A32,[1]Sheet1!$A:$BJ,60,0)</f>
        <v>5.2</v>
      </c>
      <c r="AZ32">
        <f>VLOOKUP(A32,[1]Sheet1!$A:$BJ,62,0)</f>
        <v>2.9</v>
      </c>
      <c r="BA32" s="6">
        <v>11</v>
      </c>
      <c r="BB32">
        <f>VLOOKUP(A32,'[2]基于7.24英文版收集麻醉记录单信息+最后整理最全面'!$J:$CK,78,0)</f>
        <v>0</v>
      </c>
      <c r="BC32">
        <f>VLOOKUP(A32,'[2]基于7.24英文版收集麻醉记录单信息+最后整理最全面'!$J:$CK,80,0)</f>
        <v>0</v>
      </c>
    </row>
    <row r="33" spans="1:55" x14ac:dyDescent="0.25">
      <c r="A33" s="3">
        <v>1601242</v>
      </c>
      <c r="B33">
        <v>1</v>
      </c>
      <c r="C33" s="6">
        <v>2</v>
      </c>
      <c r="D33" s="6">
        <v>159</v>
      </c>
      <c r="E33" s="6">
        <v>60</v>
      </c>
      <c r="F33" s="6">
        <v>0</v>
      </c>
      <c r="G33" s="6">
        <v>0</v>
      </c>
      <c r="H33" s="6">
        <v>0</v>
      </c>
      <c r="I33">
        <f>VLOOKUP(A33,[1]Sheet1!$A:$V,19,0)</f>
        <v>140</v>
      </c>
      <c r="J33">
        <f>VLOOKUP(A33,[1]Sheet1!$A:$V,20,0)</f>
        <v>130</v>
      </c>
      <c r="K33">
        <f>VLOOKUP(A33,[1]Sheet1!$A:$V,21,0)</f>
        <v>0.45</v>
      </c>
      <c r="L33">
        <f>VLOOKUP(A33,[1]Sheet1!$A:$V,22,0)</f>
        <v>0.41</v>
      </c>
      <c r="M33">
        <f>VLOOKUP(A33,[1]Sheet1!$A:$W,23,0)</f>
        <v>380</v>
      </c>
      <c r="N33">
        <f>VLOOKUP(A33,[1]Sheet1!$A:$BJ,24,0)</f>
        <v>334</v>
      </c>
      <c r="Q33">
        <f>VLOOKUP(A33,[1]Sheet1!$A:$BJ,27,0)</f>
        <v>25.9</v>
      </c>
      <c r="R33">
        <f>VLOOKUP(A33,[1]Sheet1!$A:$BJ,28,0)</f>
        <v>25.7</v>
      </c>
      <c r="U33">
        <f>VLOOKUP(A33,[1]Sheet1!$A:$BJ,31,0)</f>
        <v>0.89</v>
      </c>
      <c r="V33">
        <f>VLOOKUP(A33,[1]Sheet1!$A:$BJ,32,0)</f>
        <v>1.1299999999999999</v>
      </c>
      <c r="Y33">
        <f>VLOOKUP(A33,[1]Sheet1!$A:$BJ,35,0)</f>
        <v>22.3</v>
      </c>
      <c r="Z33">
        <f>VLOOKUP(A33,[1]Sheet1!$A:$BJ,36,0)</f>
        <v>19</v>
      </c>
      <c r="AC33">
        <f>VLOOKUP(A33,[1]Sheet1!$A:$AN,39,0)</f>
        <v>48.1</v>
      </c>
      <c r="AD33">
        <f>VLOOKUP(A33,[1]Sheet1!$A:$AN,40,0)</f>
        <v>35.4</v>
      </c>
      <c r="AG33">
        <f>VLOOKUP(A33,[1]Sheet1!$A:$BJ,43,0)</f>
        <v>67</v>
      </c>
      <c r="AH33">
        <f>VLOOKUP(A33,[1]Sheet1!$A:$BJ,44,0)</f>
        <v>263</v>
      </c>
      <c r="AK33">
        <f>VLOOKUP(A33,[1]Sheet1!$A:$BJ,47,0)</f>
        <v>39</v>
      </c>
      <c r="AL33">
        <f>VLOOKUP(A33,[1]Sheet1!$A:$BJ,48,0)</f>
        <v>241</v>
      </c>
      <c r="AO33">
        <f>VLOOKUP(A33,[1]Sheet1!$A:$BJ,51,0)</f>
        <v>101.96</v>
      </c>
      <c r="AP33">
        <f>VLOOKUP(A33,[1]Sheet1!$A:$BJ,52,0)</f>
        <v>105.08</v>
      </c>
      <c r="AS33">
        <f>VLOOKUP(A33,[1]Sheet1!$A:$BJ,55,0)</f>
        <v>57</v>
      </c>
      <c r="AT33">
        <f>VLOOKUP(A33,[1]Sheet1!$A:$BJ,56,0)</f>
        <v>52</v>
      </c>
      <c r="AW33">
        <f>VLOOKUP(A33,[1]Sheet1!$A:$BJ,59,0)</f>
        <v>3.6</v>
      </c>
      <c r="AX33">
        <f>VLOOKUP(A33,[1]Sheet1!$A:$BJ,60,0)</f>
        <v>1.9</v>
      </c>
      <c r="BA33" s="6">
        <v>7</v>
      </c>
      <c r="BB33">
        <f>VLOOKUP(A33,'[2]基于7.24英文版收集麻醉记录单信息+最后整理最全面'!$J:$CK,78,0)</f>
        <v>0</v>
      </c>
      <c r="BC33">
        <f>VLOOKUP(A33,'[2]基于7.24英文版收集麻醉记录单信息+最后整理最全面'!$J:$CK,80,0)</f>
        <v>0</v>
      </c>
    </row>
    <row r="34" spans="1:55" x14ac:dyDescent="0.25">
      <c r="A34" s="3">
        <v>18909932</v>
      </c>
      <c r="B34">
        <v>2</v>
      </c>
      <c r="C34" s="6">
        <v>2</v>
      </c>
      <c r="D34" s="6">
        <v>154</v>
      </c>
      <c r="E34" s="6">
        <v>43</v>
      </c>
      <c r="F34" s="6">
        <v>0</v>
      </c>
      <c r="G34" s="6">
        <v>0</v>
      </c>
      <c r="H34" s="6">
        <v>0</v>
      </c>
      <c r="I34">
        <f>VLOOKUP(A34,[1]Sheet1!$A:$V,19,0)</f>
        <v>177</v>
      </c>
      <c r="J34">
        <f>VLOOKUP(A34,[1]Sheet1!$A:$V,20,0)</f>
        <v>149</v>
      </c>
      <c r="K34">
        <f>VLOOKUP(A34,[1]Sheet1!$A:$V,21,0)</f>
        <v>0.53</v>
      </c>
      <c r="L34">
        <f>VLOOKUP(A34,[1]Sheet1!$A:$V,22,0)</f>
        <v>0.44</v>
      </c>
      <c r="M34">
        <f>VLOOKUP(A34,[1]Sheet1!$A:$W,23,0)</f>
        <v>204</v>
      </c>
      <c r="N34">
        <f>VLOOKUP(A34,[1]Sheet1!$A:$BJ,24,0)</f>
        <v>207</v>
      </c>
      <c r="O34">
        <f>VLOOKUP(A34,[1]Sheet1!$A:$BJ,25,0)</f>
        <v>184</v>
      </c>
      <c r="P34">
        <f>VLOOKUP(A34,[1]Sheet1!$A:$BJ,26,0)</f>
        <v>151</v>
      </c>
      <c r="Q34">
        <f>VLOOKUP(A34,[1]Sheet1!$A:$BJ,27,0)</f>
        <v>29.8</v>
      </c>
      <c r="R34">
        <f>VLOOKUP(A34,[1]Sheet1!$A:$BJ,28,0)</f>
        <v>29.8</v>
      </c>
      <c r="S34">
        <f>VLOOKUP(A34,[1]Sheet1!$A:$BJ,29,0)</f>
        <v>30.9</v>
      </c>
      <c r="T34">
        <f>VLOOKUP(A34,[1]Sheet1!$A:$BJ,30,0)</f>
        <v>28.2</v>
      </c>
      <c r="U34">
        <f>VLOOKUP(A34,[1]Sheet1!$A:$BJ,31,0)</f>
        <v>1.03</v>
      </c>
      <c r="V34">
        <f>VLOOKUP(A34,[1]Sheet1!$A:$BJ,32,0)</f>
        <v>1.35</v>
      </c>
      <c r="W34">
        <f>VLOOKUP(A34,[1]Sheet1!$A:$BJ,33,0)</f>
        <v>1.29</v>
      </c>
      <c r="X34">
        <f>VLOOKUP(A34,[1]Sheet1!$A:$BJ,34,0)</f>
        <v>1.1299999999999999</v>
      </c>
      <c r="Y34">
        <f>VLOOKUP(A34,[1]Sheet1!$A:$BJ,35,0)</f>
        <v>11.9</v>
      </c>
      <c r="Z34">
        <f>VLOOKUP(A34,[1]Sheet1!$A:$BJ,36,0)</f>
        <v>13.5</v>
      </c>
      <c r="AA34">
        <f>VLOOKUP(A34,[1]Sheet1!$A:$BJ,37,0)</f>
        <v>16.8</v>
      </c>
      <c r="AB34">
        <f>VLOOKUP(A34,[1]Sheet1!$A:$BJ,38,0)</f>
        <v>14.8</v>
      </c>
      <c r="AC34">
        <f>VLOOKUP(A34,[1]Sheet1!$A:$AN,39,0)</f>
        <v>40.200000000000003</v>
      </c>
      <c r="AD34">
        <f>VLOOKUP(A34,[1]Sheet1!$A:$AN,40,0)</f>
        <v>27.8</v>
      </c>
      <c r="AE34">
        <f>VLOOKUP(A34,[1]Sheet1!$A:$BJ,41,0)</f>
        <v>33</v>
      </c>
      <c r="AF34">
        <f>VLOOKUP(A34,[1]Sheet1!$A:$BJ,42,0)</f>
        <v>33.200000000000003</v>
      </c>
      <c r="AG34">
        <f>VLOOKUP(A34,[1]Sheet1!$A:$BJ,43,0)</f>
        <v>60</v>
      </c>
      <c r="AH34">
        <f>VLOOKUP(A34,[1]Sheet1!$A:$BJ,44,0)</f>
        <v>950</v>
      </c>
      <c r="AI34">
        <f>VLOOKUP(A34,[1]Sheet1!$A:$BJ,45,0)</f>
        <v>918</v>
      </c>
      <c r="AJ34">
        <f>VLOOKUP(A34,[1]Sheet1!$A:$BJ,46,0)</f>
        <v>538</v>
      </c>
      <c r="AK34">
        <f>VLOOKUP(A34,[1]Sheet1!$A:$BJ,47,0)</f>
        <v>30</v>
      </c>
      <c r="AL34">
        <f>VLOOKUP(A34,[1]Sheet1!$A:$BJ,48,0)</f>
        <v>555</v>
      </c>
      <c r="AM34">
        <f>VLOOKUP(A34,[1]Sheet1!$A:$BJ,49,0)</f>
        <v>305</v>
      </c>
      <c r="AN34">
        <f>VLOOKUP(A34,[1]Sheet1!$A:$BJ,50,0)</f>
        <v>109</v>
      </c>
      <c r="AO34">
        <f>VLOOKUP(A34,[1]Sheet1!$A:$BJ,51,0)</f>
        <v>97.96</v>
      </c>
      <c r="AP34">
        <f>VLOOKUP(A34,[1]Sheet1!$A:$BJ,52,0)</f>
        <v>103.65</v>
      </c>
      <c r="AQ34">
        <f>VLOOKUP(A34,[1]Sheet1!$A:$BJ,53,0)</f>
        <v>106.26</v>
      </c>
      <c r="AR34">
        <f>VLOOKUP(A34,[1]Sheet1!$A:$BJ,54,0)</f>
        <v>110.65</v>
      </c>
      <c r="AS34">
        <f>VLOOKUP(A34,[1]Sheet1!$A:$BJ,55,0)</f>
        <v>78</v>
      </c>
      <c r="AT34">
        <f>VLOOKUP(A34,[1]Sheet1!$A:$BJ,56,0)</f>
        <v>68</v>
      </c>
      <c r="AU34">
        <f>VLOOKUP(A34,[1]Sheet1!$A:$BJ,57,0)</f>
        <v>64</v>
      </c>
      <c r="AV34">
        <f>VLOOKUP(A34,[1]Sheet1!$A:$BJ,58,0)</f>
        <v>58</v>
      </c>
      <c r="AW34">
        <f>VLOOKUP(A34,[1]Sheet1!$A:$BJ,59,0)</f>
        <v>6.2</v>
      </c>
      <c r="AX34">
        <f>VLOOKUP(A34,[1]Sheet1!$A:$BJ,60,0)</f>
        <v>4</v>
      </c>
      <c r="AY34">
        <f>VLOOKUP(A34,[1]Sheet1!$A:$BJ,61,0)</f>
        <v>4.5</v>
      </c>
      <c r="AZ34">
        <f>VLOOKUP(A34,[1]Sheet1!$A:$BJ,62,0)</f>
        <v>5</v>
      </c>
      <c r="BA34" s="6">
        <v>8</v>
      </c>
      <c r="BB34">
        <f>VLOOKUP(A34,'[2]基于7.24英文版收集麻醉记录单信息+最后整理最全面'!$J:$CK,78,0)</f>
        <v>0</v>
      </c>
      <c r="BC34">
        <f>VLOOKUP(A34,'[2]基于7.24英文版收集麻醉记录单信息+最后整理最全面'!$J:$CK,80,0)</f>
        <v>0</v>
      </c>
    </row>
    <row r="35" spans="1:55" x14ac:dyDescent="0.25">
      <c r="A35" s="3">
        <v>18999959</v>
      </c>
      <c r="B35">
        <v>2</v>
      </c>
      <c r="C35" s="6">
        <v>2</v>
      </c>
      <c r="D35" s="6">
        <v>150</v>
      </c>
      <c r="E35" s="6">
        <v>40</v>
      </c>
      <c r="F35" s="6">
        <v>0</v>
      </c>
      <c r="G35" s="6">
        <v>0</v>
      </c>
      <c r="H35" s="6">
        <v>0</v>
      </c>
      <c r="I35">
        <f>VLOOKUP(A35,[1]Sheet1!$A:$V,19,0)</f>
        <v>132</v>
      </c>
      <c r="J35">
        <f>VLOOKUP(A35,[1]Sheet1!$A:$V,20,0)</f>
        <v>110</v>
      </c>
      <c r="K35">
        <f>VLOOKUP(A35,[1]Sheet1!$A:$V,21,0)</f>
        <v>0.42</v>
      </c>
      <c r="L35">
        <f>VLOOKUP(A35,[1]Sheet1!$A:$V,22,0)</f>
        <v>0.35</v>
      </c>
      <c r="M35">
        <f>VLOOKUP(A35,[1]Sheet1!$A:$W,23,0)</f>
        <v>159</v>
      </c>
      <c r="N35">
        <f>VLOOKUP(A35,[1]Sheet1!$A:$BJ,24,0)</f>
        <v>112</v>
      </c>
      <c r="O35">
        <f>VLOOKUP(A35,[1]Sheet1!$A:$BJ,25,0)</f>
        <v>96</v>
      </c>
      <c r="P35">
        <f>VLOOKUP(A35,[1]Sheet1!$A:$BJ,26,0)</f>
        <v>97</v>
      </c>
      <c r="Q35">
        <f>VLOOKUP(A35,[1]Sheet1!$A:$BJ,27,0)</f>
        <v>25.6</v>
      </c>
      <c r="R35">
        <f>VLOOKUP(A35,[1]Sheet1!$A:$BJ,28,0)</f>
        <v>33.700000000000003</v>
      </c>
      <c r="S35">
        <f>VLOOKUP(A35,[1]Sheet1!$A:$BJ,29,0)</f>
        <v>41</v>
      </c>
      <c r="T35">
        <f>VLOOKUP(A35,[1]Sheet1!$A:$BJ,30,0)</f>
        <v>39.6</v>
      </c>
      <c r="U35">
        <f>VLOOKUP(A35,[1]Sheet1!$A:$BJ,31,0)</f>
        <v>1.01</v>
      </c>
      <c r="V35">
        <f>VLOOKUP(A35,[1]Sheet1!$A:$BJ,32,0)</f>
        <v>1.2</v>
      </c>
      <c r="W35">
        <f>VLOOKUP(A35,[1]Sheet1!$A:$BJ,33,0)</f>
        <v>1.37</v>
      </c>
      <c r="X35">
        <f>VLOOKUP(A35,[1]Sheet1!$A:$BJ,34,0)</f>
        <v>1.19</v>
      </c>
      <c r="Y35">
        <f>VLOOKUP(A35,[1]Sheet1!$A:$BJ,35,0)</f>
        <v>13.5</v>
      </c>
      <c r="Z35">
        <f>VLOOKUP(A35,[1]Sheet1!$A:$BJ,36,0)</f>
        <v>4.7</v>
      </c>
      <c r="AA35">
        <f>VLOOKUP(A35,[1]Sheet1!$A:$BJ,37,0)</f>
        <v>29.2</v>
      </c>
      <c r="AB35">
        <f>VLOOKUP(A35,[1]Sheet1!$A:$BJ,38,0)</f>
        <v>29.1</v>
      </c>
      <c r="AC35">
        <f>VLOOKUP(A35,[1]Sheet1!$A:$AN,39,0)</f>
        <v>39.9</v>
      </c>
      <c r="AD35">
        <f>VLOOKUP(A35,[1]Sheet1!$A:$AN,40,0)</f>
        <v>33</v>
      </c>
      <c r="AE35">
        <f>VLOOKUP(A35,[1]Sheet1!$A:$BJ,41,0)</f>
        <v>37.200000000000003</v>
      </c>
      <c r="AF35">
        <f>VLOOKUP(A35,[1]Sheet1!$A:$BJ,42,0)</f>
        <v>30</v>
      </c>
      <c r="AG35">
        <f>VLOOKUP(A35,[1]Sheet1!$A:$BJ,43,0)</f>
        <v>14</v>
      </c>
      <c r="AH35">
        <f>VLOOKUP(A35,[1]Sheet1!$A:$BJ,44,0)</f>
        <v>395</v>
      </c>
      <c r="AI35">
        <f>VLOOKUP(A35,[1]Sheet1!$A:$BJ,45,0)</f>
        <v>302</v>
      </c>
      <c r="AJ35">
        <f>VLOOKUP(A35,[1]Sheet1!$A:$BJ,46,0)</f>
        <v>167</v>
      </c>
      <c r="AK35">
        <f>VLOOKUP(A35,[1]Sheet1!$A:$BJ,47,0)</f>
        <v>22</v>
      </c>
      <c r="AL35">
        <f>VLOOKUP(A35,[1]Sheet1!$A:$BJ,48,0)</f>
        <v>611</v>
      </c>
      <c r="AM35">
        <f>VLOOKUP(A35,[1]Sheet1!$A:$BJ,49,0)</f>
        <v>260</v>
      </c>
      <c r="AN35">
        <f>VLOOKUP(A35,[1]Sheet1!$A:$BJ,50,0)</f>
        <v>76</v>
      </c>
      <c r="AO35">
        <f>VLOOKUP(A35,[1]Sheet1!$A:$BJ,51,0)</f>
        <v>75.8</v>
      </c>
      <c r="AP35">
        <f>VLOOKUP(A35,[1]Sheet1!$A:$BJ,52,0)</f>
        <v>69.739999999999995</v>
      </c>
      <c r="AQ35">
        <f>VLOOKUP(A35,[1]Sheet1!$A:$BJ,53,0)</f>
        <v>82.04</v>
      </c>
      <c r="AR35">
        <f>VLOOKUP(A35,[1]Sheet1!$A:$BJ,54,0)</f>
        <v>79.209999999999994</v>
      </c>
      <c r="AS35">
        <f>VLOOKUP(A35,[1]Sheet1!$A:$BJ,55,0)</f>
        <v>84</v>
      </c>
      <c r="AT35">
        <f>VLOOKUP(A35,[1]Sheet1!$A:$BJ,56,0)</f>
        <v>90</v>
      </c>
      <c r="AU35">
        <f>VLOOKUP(A35,[1]Sheet1!$A:$BJ,57,0)</f>
        <v>77</v>
      </c>
      <c r="AV35">
        <f>VLOOKUP(A35,[1]Sheet1!$A:$BJ,58,0)</f>
        <v>81</v>
      </c>
      <c r="AW35">
        <f>VLOOKUP(A35,[1]Sheet1!$A:$BJ,59,0)</f>
        <v>5.7</v>
      </c>
      <c r="AX35">
        <f>VLOOKUP(A35,[1]Sheet1!$A:$BJ,60,0)</f>
        <v>3.2</v>
      </c>
      <c r="AY35">
        <f>VLOOKUP(A35,[1]Sheet1!$A:$BJ,61,0)</f>
        <v>4.2</v>
      </c>
      <c r="AZ35">
        <f>VLOOKUP(A35,[1]Sheet1!$A:$BJ,62,0)</f>
        <v>4.0999999999999996</v>
      </c>
      <c r="BA35" s="6">
        <v>9</v>
      </c>
      <c r="BB35">
        <f>VLOOKUP(A35,'[2]基于7.24英文版收集麻醉记录单信息+最后整理最全面'!$J:$CK,78,0)</f>
        <v>0</v>
      </c>
      <c r="BC35">
        <f>VLOOKUP(A35,'[2]基于7.24英文版收集麻醉记录单信息+最后整理最全面'!$J:$CK,80,0)</f>
        <v>0</v>
      </c>
    </row>
    <row r="36" spans="1:55" x14ac:dyDescent="0.25">
      <c r="A36" s="3">
        <v>18921916</v>
      </c>
      <c r="B36">
        <v>1</v>
      </c>
      <c r="C36" s="6">
        <v>1</v>
      </c>
      <c r="D36" s="6">
        <v>156</v>
      </c>
      <c r="E36" s="6">
        <v>59</v>
      </c>
      <c r="F36" s="6">
        <v>0</v>
      </c>
      <c r="G36" s="6">
        <v>0</v>
      </c>
      <c r="H36" s="6">
        <v>0</v>
      </c>
      <c r="I36">
        <f>VLOOKUP(A36,[1]Sheet1!$A:$V,19,0)</f>
        <v>104</v>
      </c>
      <c r="J36">
        <f>VLOOKUP(A36,[1]Sheet1!$A:$V,20,0)</f>
        <v>84</v>
      </c>
      <c r="K36">
        <f>VLOOKUP(A36,[1]Sheet1!$A:$V,21,0)</f>
        <v>0.3</v>
      </c>
      <c r="L36">
        <f>VLOOKUP(A36,[1]Sheet1!$A:$V,22,0)</f>
        <v>0.25</v>
      </c>
      <c r="M36">
        <f>VLOOKUP(A36,[1]Sheet1!$A:$W,23,0)</f>
        <v>197</v>
      </c>
      <c r="N36">
        <f>VLOOKUP(A36,[1]Sheet1!$A:$BJ,24,0)</f>
        <v>147</v>
      </c>
      <c r="P36">
        <f>VLOOKUP(A36,[1]Sheet1!$A:$BJ,26,0)</f>
        <v>113</v>
      </c>
      <c r="Q36">
        <f>VLOOKUP(A36,[1]Sheet1!$A:$BJ,27,0)</f>
        <v>28.2</v>
      </c>
      <c r="R36">
        <f>VLOOKUP(A36,[1]Sheet1!$A:$BJ,28,0)</f>
        <v>29.3</v>
      </c>
      <c r="T36">
        <f>VLOOKUP(A36,[1]Sheet1!$A:$BJ,30,0)</f>
        <v>33</v>
      </c>
      <c r="U36">
        <f>VLOOKUP(A36,[1]Sheet1!$A:$BJ,31,0)</f>
        <v>0.97</v>
      </c>
      <c r="V36">
        <f>VLOOKUP(A36,[1]Sheet1!$A:$BJ,32,0)</f>
        <v>1.07</v>
      </c>
      <c r="X36">
        <f>VLOOKUP(A36,[1]Sheet1!$A:$BJ,34,0)</f>
        <v>1.1499999999999999</v>
      </c>
      <c r="Y36">
        <f>VLOOKUP(A36,[1]Sheet1!$A:$BJ,35,0)</f>
        <v>30</v>
      </c>
      <c r="Z36">
        <f>VLOOKUP(A36,[1]Sheet1!$A:$BJ,36,0)</f>
        <v>32.799999999999997</v>
      </c>
      <c r="AB36">
        <f>VLOOKUP(A36,[1]Sheet1!$A:$BJ,38,0)</f>
        <v>57.5</v>
      </c>
      <c r="AC36">
        <f>VLOOKUP(A36,[1]Sheet1!$A:$AN,39,0)</f>
        <v>38.299999999999997</v>
      </c>
      <c r="AD36">
        <f>VLOOKUP(A36,[1]Sheet1!$A:$AN,40,0)</f>
        <v>34.4</v>
      </c>
      <c r="AF36">
        <f>VLOOKUP(A36,[1]Sheet1!$A:$BJ,42,0)</f>
        <v>29.8</v>
      </c>
      <c r="AG36">
        <f>VLOOKUP(A36,[1]Sheet1!$A:$BJ,43,0)</f>
        <v>78</v>
      </c>
      <c r="AH36">
        <f>VLOOKUP(A36,[1]Sheet1!$A:$BJ,44,0)</f>
        <v>370</v>
      </c>
      <c r="AJ36">
        <f>VLOOKUP(A36,[1]Sheet1!$A:$BJ,46,0)</f>
        <v>571</v>
      </c>
      <c r="AK36">
        <f>VLOOKUP(A36,[1]Sheet1!$A:$BJ,47,0)</f>
        <v>99</v>
      </c>
      <c r="AL36">
        <f>VLOOKUP(A36,[1]Sheet1!$A:$BJ,48,0)</f>
        <v>478</v>
      </c>
      <c r="AN36">
        <f>VLOOKUP(A36,[1]Sheet1!$A:$BJ,50,0)</f>
        <v>372</v>
      </c>
      <c r="AO36">
        <f>VLOOKUP(A36,[1]Sheet1!$A:$BJ,51,0)</f>
        <v>107.35</v>
      </c>
      <c r="AP36">
        <f>VLOOKUP(A36,[1]Sheet1!$A:$BJ,52,0)</f>
        <v>118.93</v>
      </c>
      <c r="AR36">
        <f>VLOOKUP(A36,[1]Sheet1!$A:$BJ,54,0)</f>
        <v>113.8</v>
      </c>
      <c r="AS36">
        <f>VLOOKUP(A36,[1]Sheet1!$A:$BJ,55,0)</f>
        <v>68</v>
      </c>
      <c r="AT36">
        <f>VLOOKUP(A36,[1]Sheet1!$A:$BJ,56,0)</f>
        <v>53</v>
      </c>
      <c r="AV36">
        <f>VLOOKUP(A36,[1]Sheet1!$A:$BJ,58,0)</f>
        <v>59</v>
      </c>
      <c r="AW36">
        <f>VLOOKUP(A36,[1]Sheet1!$A:$BJ,59,0)</f>
        <v>8</v>
      </c>
      <c r="AX36">
        <f>VLOOKUP(A36,[1]Sheet1!$A:$BJ,60,0)</f>
        <v>3.1</v>
      </c>
      <c r="AZ36">
        <f>VLOOKUP(A36,[1]Sheet1!$A:$BJ,62,0)</f>
        <v>2.4</v>
      </c>
      <c r="BA36" s="6">
        <v>6</v>
      </c>
      <c r="BB36">
        <f>VLOOKUP(A36,'[2]基于7.24英文版收集麻醉记录单信息+最后整理最全面'!$J:$CK,78,0)</f>
        <v>0</v>
      </c>
      <c r="BC36">
        <f>VLOOKUP(A36,'[2]基于7.24英文版收集麻醉记录单信息+最后整理最全面'!$J:$CK,80,0)</f>
        <v>0</v>
      </c>
    </row>
    <row r="37" spans="1:55" x14ac:dyDescent="0.25">
      <c r="A37" s="3">
        <v>19031716</v>
      </c>
      <c r="B37">
        <v>1</v>
      </c>
      <c r="C37" s="6">
        <v>1</v>
      </c>
      <c r="D37" s="6">
        <v>172</v>
      </c>
      <c r="E37" s="6">
        <v>72</v>
      </c>
      <c r="F37" s="6">
        <v>0</v>
      </c>
      <c r="G37" s="6">
        <v>0</v>
      </c>
      <c r="H37" s="6">
        <v>0</v>
      </c>
      <c r="I37">
        <f>VLOOKUP(A37,[1]Sheet1!$A:$V,19,0)</f>
        <v>150</v>
      </c>
      <c r="J37">
        <f>VLOOKUP(A37,[1]Sheet1!$A:$V,20,0)</f>
        <v>131</v>
      </c>
      <c r="K37">
        <f>VLOOKUP(A37,[1]Sheet1!$A:$V,21,0)</f>
        <v>0.45</v>
      </c>
      <c r="L37">
        <f>VLOOKUP(A37,[1]Sheet1!$A:$V,22,0)</f>
        <v>0.4</v>
      </c>
      <c r="M37">
        <f>VLOOKUP(A37,[1]Sheet1!$A:$W,23,0)</f>
        <v>137</v>
      </c>
      <c r="N37">
        <f>VLOOKUP(A37,[1]Sheet1!$A:$BJ,24,0)</f>
        <v>87</v>
      </c>
      <c r="P37">
        <f>VLOOKUP(A37,[1]Sheet1!$A:$BJ,26,0)</f>
        <v>84</v>
      </c>
      <c r="Q37">
        <f>VLOOKUP(A37,[1]Sheet1!$A:$BJ,27,0)</f>
        <v>27.9</v>
      </c>
      <c r="R37">
        <f>VLOOKUP(A37,[1]Sheet1!$A:$BJ,28,0)</f>
        <v>27.9</v>
      </c>
      <c r="T37">
        <f>VLOOKUP(A37,[1]Sheet1!$A:$BJ,30,0)</f>
        <v>30.8</v>
      </c>
      <c r="U37">
        <f>VLOOKUP(A37,[1]Sheet1!$A:$BJ,31,0)</f>
        <v>1.01</v>
      </c>
      <c r="V37">
        <f>VLOOKUP(A37,[1]Sheet1!$A:$BJ,32,0)</f>
        <v>1.1200000000000001</v>
      </c>
      <c r="X37">
        <f>VLOOKUP(A37,[1]Sheet1!$A:$BJ,34,0)</f>
        <v>1.1399999999999999</v>
      </c>
      <c r="Y37">
        <f>VLOOKUP(A37,[1]Sheet1!$A:$BJ,35,0)</f>
        <v>15.5</v>
      </c>
      <c r="Z37">
        <f>VLOOKUP(A37,[1]Sheet1!$A:$BJ,36,0)</f>
        <v>30.8</v>
      </c>
      <c r="AB37">
        <f>VLOOKUP(A37,[1]Sheet1!$A:$BJ,38,0)</f>
        <v>46.8</v>
      </c>
      <c r="AC37">
        <f>VLOOKUP(A37,[1]Sheet1!$A:$AN,39,0)</f>
        <v>45.5</v>
      </c>
      <c r="AD37">
        <f>VLOOKUP(A37,[1]Sheet1!$A:$AN,40,0)</f>
        <v>34</v>
      </c>
      <c r="AF37">
        <f>VLOOKUP(A37,[1]Sheet1!$A:$BJ,42,0)</f>
        <v>35.9</v>
      </c>
      <c r="AG37">
        <f>VLOOKUP(A37,[1]Sheet1!$A:$BJ,43,0)</f>
        <v>34</v>
      </c>
      <c r="AH37">
        <f>VLOOKUP(A37,[1]Sheet1!$A:$BJ,44,0)</f>
        <v>186</v>
      </c>
      <c r="AJ37">
        <f>VLOOKUP(A37,[1]Sheet1!$A:$BJ,46,0)</f>
        <v>147</v>
      </c>
      <c r="AK37">
        <f>VLOOKUP(A37,[1]Sheet1!$A:$BJ,47,0)</f>
        <v>25</v>
      </c>
      <c r="AL37">
        <f>VLOOKUP(A37,[1]Sheet1!$A:$BJ,48,0)</f>
        <v>184</v>
      </c>
      <c r="AN37">
        <f>VLOOKUP(A37,[1]Sheet1!$A:$BJ,50,0)</f>
        <v>65</v>
      </c>
      <c r="AO37">
        <f>VLOOKUP(A37,[1]Sheet1!$A:$BJ,51,0)</f>
        <v>87.24</v>
      </c>
      <c r="AP37">
        <f>VLOOKUP(A37,[1]Sheet1!$A:$BJ,52,0)</f>
        <v>105.11</v>
      </c>
      <c r="AR37">
        <f>VLOOKUP(A37,[1]Sheet1!$A:$BJ,54,0)</f>
        <v>113.84</v>
      </c>
      <c r="AS37">
        <f>VLOOKUP(A37,[1]Sheet1!$A:$BJ,55,0)</f>
        <v>88</v>
      </c>
      <c r="AT37">
        <f>VLOOKUP(A37,[1]Sheet1!$A:$BJ,56,0)</f>
        <v>68</v>
      </c>
      <c r="AV37">
        <f>VLOOKUP(A37,[1]Sheet1!$A:$BJ,58,0)</f>
        <v>56</v>
      </c>
      <c r="AW37">
        <f>VLOOKUP(A37,[1]Sheet1!$A:$BJ,59,0)</f>
        <v>7.1</v>
      </c>
      <c r="AX37">
        <f>VLOOKUP(A37,[1]Sheet1!$A:$BJ,60,0)</f>
        <v>4.9000000000000004</v>
      </c>
      <c r="AZ37">
        <f>VLOOKUP(A37,[1]Sheet1!$A:$BJ,62,0)</f>
        <v>3.9</v>
      </c>
      <c r="BA37" s="6">
        <v>7</v>
      </c>
      <c r="BB37">
        <f>VLOOKUP(A37,'[2]基于7.24英文版收集麻醉记录单信息+最后整理最全面'!$J:$CK,78,0)</f>
        <v>0</v>
      </c>
      <c r="BC37">
        <f>VLOOKUP(A37,'[2]基于7.24英文版收集麻醉记录单信息+最后整理最全面'!$J:$CK,80,0)</f>
        <v>0</v>
      </c>
    </row>
    <row r="38" spans="1:55" x14ac:dyDescent="0.25">
      <c r="A38" s="3">
        <v>19044022</v>
      </c>
      <c r="B38">
        <v>2</v>
      </c>
      <c r="C38" s="6">
        <v>1</v>
      </c>
      <c r="D38" s="6">
        <v>172</v>
      </c>
      <c r="E38" s="6">
        <v>65</v>
      </c>
      <c r="F38" s="6">
        <v>0</v>
      </c>
      <c r="G38" s="6">
        <v>0</v>
      </c>
      <c r="H38" s="6">
        <v>0</v>
      </c>
      <c r="I38">
        <f>VLOOKUP(A38,[1]Sheet1!$A:$V,19,0)</f>
        <v>156</v>
      </c>
      <c r="J38">
        <f>VLOOKUP(A38,[1]Sheet1!$A:$V,20,0)</f>
        <v>142</v>
      </c>
      <c r="K38">
        <f>VLOOKUP(A38,[1]Sheet1!$A:$V,21,0)</f>
        <v>0.46</v>
      </c>
      <c r="L38">
        <f>VLOOKUP(A38,[1]Sheet1!$A:$V,22,0)</f>
        <v>0.43</v>
      </c>
      <c r="M38">
        <f>VLOOKUP(A38,[1]Sheet1!$A:$W,23,0)</f>
        <v>288</v>
      </c>
      <c r="N38">
        <f>VLOOKUP(A38,[1]Sheet1!$A:$BJ,24,0)</f>
        <v>213</v>
      </c>
      <c r="Q38">
        <f>VLOOKUP(A38,[1]Sheet1!$A:$BJ,27,0)</f>
        <v>28.4</v>
      </c>
      <c r="R38">
        <f>VLOOKUP(A38,[1]Sheet1!$A:$BJ,28,0)</f>
        <v>35.6</v>
      </c>
      <c r="U38">
        <f>VLOOKUP(A38,[1]Sheet1!$A:$BJ,31,0)</f>
        <v>0.96</v>
      </c>
      <c r="V38">
        <f>VLOOKUP(A38,[1]Sheet1!$A:$BJ,32,0)</f>
        <v>1.06</v>
      </c>
      <c r="Y38">
        <f>VLOOKUP(A38,[1]Sheet1!$A:$BJ,35,0)</f>
        <v>11.7</v>
      </c>
      <c r="Z38">
        <f>VLOOKUP(A38,[1]Sheet1!$A:$BJ,36,0)</f>
        <v>21.1</v>
      </c>
      <c r="AC38">
        <f>VLOOKUP(A38,[1]Sheet1!$A:$AN,39,0)</f>
        <v>45.5</v>
      </c>
      <c r="AD38">
        <f>VLOOKUP(A38,[1]Sheet1!$A:$AN,40,0)</f>
        <v>29.4</v>
      </c>
      <c r="AG38">
        <f>VLOOKUP(A38,[1]Sheet1!$A:$BJ,43,0)</f>
        <v>67</v>
      </c>
      <c r="AH38">
        <f>VLOOKUP(A38,[1]Sheet1!$A:$BJ,44,0)</f>
        <v>130</v>
      </c>
      <c r="AK38">
        <f>VLOOKUP(A38,[1]Sheet1!$A:$BJ,47,0)</f>
        <v>35</v>
      </c>
      <c r="AL38">
        <f>VLOOKUP(A38,[1]Sheet1!$A:$BJ,48,0)</f>
        <v>146</v>
      </c>
      <c r="AO38">
        <f>VLOOKUP(A38,[1]Sheet1!$A:$BJ,51,0)</f>
        <v>95.42</v>
      </c>
      <c r="AP38">
        <f>VLOOKUP(A38,[1]Sheet1!$A:$BJ,52,0)</f>
        <v>100.88</v>
      </c>
      <c r="AS38">
        <f>VLOOKUP(A38,[1]Sheet1!$A:$BJ,55,0)</f>
        <v>79</v>
      </c>
      <c r="AT38">
        <f>VLOOKUP(A38,[1]Sheet1!$A:$BJ,56,0)</f>
        <v>69</v>
      </c>
      <c r="AW38">
        <f>VLOOKUP(A38,[1]Sheet1!$A:$BJ,59,0)</f>
        <v>6.73</v>
      </c>
      <c r="AX38">
        <f>VLOOKUP(A38,[1]Sheet1!$A:$BJ,60,0)</f>
        <v>4.5999999999999996</v>
      </c>
      <c r="BA38" s="6">
        <v>6</v>
      </c>
      <c r="BB38">
        <f>VLOOKUP(A38,'[2]基于7.24英文版收集麻醉记录单信息+最后整理最全面'!$J:$CK,78,0)</f>
        <v>0</v>
      </c>
      <c r="BC38">
        <f>VLOOKUP(A38,'[2]基于7.24英文版收集麻醉记录单信息+最后整理最全面'!$J:$CK,80,0)</f>
        <v>0</v>
      </c>
    </row>
    <row r="39" spans="1:55" x14ac:dyDescent="0.25">
      <c r="A39" s="3">
        <v>19066575</v>
      </c>
      <c r="B39">
        <v>2</v>
      </c>
      <c r="C39" s="6">
        <v>1</v>
      </c>
      <c r="D39" s="6">
        <v>169</v>
      </c>
      <c r="E39" s="6">
        <v>70</v>
      </c>
      <c r="F39" s="6">
        <v>0</v>
      </c>
      <c r="G39" s="6">
        <v>0</v>
      </c>
      <c r="H39" s="6">
        <v>0</v>
      </c>
      <c r="I39">
        <f>VLOOKUP(A39,[1]Sheet1!$A:$V,19,0)</f>
        <v>122</v>
      </c>
      <c r="J39">
        <f>VLOOKUP(A39,[1]Sheet1!$A:$V,20,0)</f>
        <v>115</v>
      </c>
      <c r="K39">
        <f>VLOOKUP(A39,[1]Sheet1!$A:$V,21,0)</f>
        <v>0.36</v>
      </c>
      <c r="L39">
        <f>VLOOKUP(A39,[1]Sheet1!$A:$V,22,0)</f>
        <v>0.35</v>
      </c>
      <c r="M39">
        <f>VLOOKUP(A39,[1]Sheet1!$A:$W,23,0)</f>
        <v>156</v>
      </c>
      <c r="N39">
        <f>VLOOKUP(A39,[1]Sheet1!$A:$BJ,24,0)</f>
        <v>153</v>
      </c>
      <c r="P39">
        <f>VLOOKUP(A39,[1]Sheet1!$A:$BJ,26,0)</f>
        <v>154</v>
      </c>
      <c r="Q39">
        <f>VLOOKUP(A39,[1]Sheet1!$A:$BJ,27,0)</f>
        <v>24.1</v>
      </c>
      <c r="U39">
        <f>VLOOKUP(A39,[1]Sheet1!$A:$BJ,31,0)</f>
        <v>1.05</v>
      </c>
      <c r="Y39">
        <f>VLOOKUP(A39,[1]Sheet1!$A:$BJ,35,0)</f>
        <v>15.9</v>
      </c>
      <c r="Z39">
        <f>VLOOKUP(A39,[1]Sheet1!$A:$BJ,36,0)</f>
        <v>43.5</v>
      </c>
      <c r="AB39">
        <f>VLOOKUP(A39,[1]Sheet1!$A:$BJ,38,0)</f>
        <v>31.7</v>
      </c>
      <c r="AC39">
        <f>VLOOKUP(A39,[1]Sheet1!$A:$AN,39,0)</f>
        <v>44</v>
      </c>
      <c r="AD39">
        <f>VLOOKUP(A39,[1]Sheet1!$A:$AN,40,0)</f>
        <v>31.1</v>
      </c>
      <c r="AF39">
        <f>VLOOKUP(A39,[1]Sheet1!$A:$BJ,42,0)</f>
        <v>36.4</v>
      </c>
      <c r="AG39">
        <f>VLOOKUP(A39,[1]Sheet1!$A:$BJ,43,0)</f>
        <v>21</v>
      </c>
      <c r="AH39">
        <f>VLOOKUP(A39,[1]Sheet1!$A:$BJ,44,0)</f>
        <v>121</v>
      </c>
      <c r="AJ39">
        <f>VLOOKUP(A39,[1]Sheet1!$A:$BJ,46,0)</f>
        <v>43</v>
      </c>
      <c r="AK39">
        <f>VLOOKUP(A39,[1]Sheet1!$A:$BJ,47,0)</f>
        <v>28</v>
      </c>
      <c r="AL39">
        <f>VLOOKUP(A39,[1]Sheet1!$A:$BJ,48,0)</f>
        <v>87</v>
      </c>
      <c r="AN39">
        <f>VLOOKUP(A39,[1]Sheet1!$A:$BJ,50,0)</f>
        <v>28</v>
      </c>
      <c r="AO39">
        <f>VLOOKUP(A39,[1]Sheet1!$A:$BJ,51,0)</f>
        <v>85.23</v>
      </c>
      <c r="AP39">
        <f>VLOOKUP(A39,[1]Sheet1!$A:$BJ,52,0)</f>
        <v>112.59</v>
      </c>
      <c r="AR39">
        <f>VLOOKUP(A39,[1]Sheet1!$A:$BJ,54,0)</f>
        <v>111.76</v>
      </c>
      <c r="AS39">
        <f>VLOOKUP(A39,[1]Sheet1!$A:$BJ,55,0)</f>
        <v>71</v>
      </c>
      <c r="AT39">
        <f>VLOOKUP(A39,[1]Sheet1!$A:$BJ,56,0)</f>
        <v>44</v>
      </c>
      <c r="AV39">
        <f>VLOOKUP(A39,[1]Sheet1!$A:$BJ,58,0)</f>
        <v>45</v>
      </c>
      <c r="AW39">
        <f>VLOOKUP(A39,[1]Sheet1!$A:$BJ,59,0)</f>
        <v>3.81</v>
      </c>
      <c r="AX39">
        <f>VLOOKUP(A39,[1]Sheet1!$A:$BJ,60,0)</f>
        <v>2.8</v>
      </c>
      <c r="AZ39">
        <f>VLOOKUP(A39,[1]Sheet1!$A:$BJ,62,0)</f>
        <v>2</v>
      </c>
      <c r="BA39" s="6">
        <v>9</v>
      </c>
      <c r="BB39">
        <f>VLOOKUP(A39,'[2]基于7.24英文版收集麻醉记录单信息+最后整理最全面'!$J:$CK,78,0)</f>
        <v>0</v>
      </c>
      <c r="BC39">
        <f>VLOOKUP(A39,'[2]基于7.24英文版收集麻醉记录单信息+最后整理最全面'!$J:$CK,80,0)</f>
        <v>0</v>
      </c>
    </row>
    <row r="40" spans="1:55" x14ac:dyDescent="0.25">
      <c r="A40" s="3">
        <v>19082903</v>
      </c>
      <c r="B40">
        <v>2</v>
      </c>
      <c r="C40" s="6">
        <v>1</v>
      </c>
      <c r="D40" s="6">
        <v>170</v>
      </c>
      <c r="E40" s="6">
        <v>60</v>
      </c>
      <c r="F40" s="6">
        <v>0</v>
      </c>
      <c r="G40" s="6">
        <v>0</v>
      </c>
      <c r="H40" s="6">
        <v>0</v>
      </c>
      <c r="I40">
        <f>VLOOKUP(A40,[1]Sheet1!$A:$V,19,0)</f>
        <v>132</v>
      </c>
      <c r="J40">
        <f>VLOOKUP(A40,[1]Sheet1!$A:$V,20,0)</f>
        <v>104</v>
      </c>
      <c r="K40">
        <f>VLOOKUP(A40,[1]Sheet1!$A:$V,21,0)</f>
        <v>0.4</v>
      </c>
      <c r="L40">
        <f>VLOOKUP(A40,[1]Sheet1!$A:$V,22,0)</f>
        <v>0.32</v>
      </c>
      <c r="M40">
        <f>VLOOKUP(A40,[1]Sheet1!$A:$W,23,0)</f>
        <v>138</v>
      </c>
      <c r="N40">
        <f>VLOOKUP(A40,[1]Sheet1!$A:$BJ,24,0)</f>
        <v>100</v>
      </c>
      <c r="Q40">
        <f>VLOOKUP(A40,[1]Sheet1!$A:$BJ,27,0)</f>
        <v>27.6</v>
      </c>
      <c r="R40">
        <f>VLOOKUP(A40,[1]Sheet1!$A:$BJ,28,0)</f>
        <v>25.1</v>
      </c>
      <c r="U40">
        <f>VLOOKUP(A40,[1]Sheet1!$A:$BJ,31,0)</f>
        <v>0.98</v>
      </c>
      <c r="V40">
        <f>VLOOKUP(A40,[1]Sheet1!$A:$BJ,32,0)</f>
        <v>1.38</v>
      </c>
      <c r="Y40">
        <f>VLOOKUP(A40,[1]Sheet1!$A:$BJ,35,0)</f>
        <v>12.3</v>
      </c>
      <c r="Z40">
        <f>VLOOKUP(A40,[1]Sheet1!$A:$BJ,36,0)</f>
        <v>14.9</v>
      </c>
      <c r="AC40">
        <f>VLOOKUP(A40,[1]Sheet1!$A:$AN,39,0)</f>
        <v>45.1</v>
      </c>
      <c r="AD40">
        <f>VLOOKUP(A40,[1]Sheet1!$A:$AN,40,0)</f>
        <v>30.4</v>
      </c>
      <c r="AG40">
        <f>VLOOKUP(A40,[1]Sheet1!$A:$BJ,43,0)</f>
        <v>27</v>
      </c>
      <c r="AH40">
        <f>VLOOKUP(A40,[1]Sheet1!$A:$BJ,44,0)</f>
        <v>2203</v>
      </c>
      <c r="AK40">
        <f>VLOOKUP(A40,[1]Sheet1!$A:$BJ,47,0)</f>
        <v>30</v>
      </c>
      <c r="AL40">
        <f>VLOOKUP(A40,[1]Sheet1!$A:$BJ,48,0)</f>
        <v>2285</v>
      </c>
      <c r="AO40">
        <f>VLOOKUP(A40,[1]Sheet1!$A:$BJ,51,0)</f>
        <v>101.48</v>
      </c>
      <c r="AP40">
        <f>VLOOKUP(A40,[1]Sheet1!$A:$BJ,52,0)</f>
        <v>108.34</v>
      </c>
      <c r="AS40">
        <f>VLOOKUP(A40,[1]Sheet1!$A:$BJ,55,0)</f>
        <v>68</v>
      </c>
      <c r="AT40">
        <f>VLOOKUP(A40,[1]Sheet1!$A:$BJ,56,0)</f>
        <v>58</v>
      </c>
      <c r="AW40">
        <f>VLOOKUP(A40,[1]Sheet1!$A:$BJ,59,0)</f>
        <v>7.2</v>
      </c>
      <c r="AX40">
        <f>VLOOKUP(A40,[1]Sheet1!$A:$BJ,60,0)</f>
        <v>4.5999999999999996</v>
      </c>
      <c r="BA40" s="6">
        <v>6</v>
      </c>
      <c r="BB40">
        <f>VLOOKUP(A40,'[2]基于7.24英文版收集麻醉记录单信息+最后整理最全面'!$J:$CK,78,0)</f>
        <v>0</v>
      </c>
      <c r="BC40">
        <f>VLOOKUP(A40,'[2]基于7.24英文版收集麻醉记录单信息+最后整理最全面'!$J:$CK,80,0)</f>
        <v>0</v>
      </c>
    </row>
    <row r="41" spans="1:55" x14ac:dyDescent="0.25">
      <c r="A41" s="3">
        <v>19108105</v>
      </c>
      <c r="B41">
        <v>2</v>
      </c>
      <c r="C41" s="6">
        <v>2</v>
      </c>
      <c r="D41" s="6">
        <v>153</v>
      </c>
      <c r="E41" s="6">
        <v>53</v>
      </c>
      <c r="F41" s="6">
        <v>0</v>
      </c>
      <c r="G41" s="6">
        <v>0</v>
      </c>
      <c r="H41" s="6">
        <v>0</v>
      </c>
      <c r="I41">
        <f>VLOOKUP(A41,[1]Sheet1!$A:$V,19,0)</f>
        <v>131</v>
      </c>
      <c r="J41">
        <f>VLOOKUP(A41,[1]Sheet1!$A:$V,20,0)</f>
        <v>130</v>
      </c>
      <c r="K41">
        <f>VLOOKUP(A41,[1]Sheet1!$A:$V,21,0)</f>
        <v>0.41</v>
      </c>
      <c r="L41">
        <f>VLOOKUP(A41,[1]Sheet1!$A:$V,22,0)</f>
        <v>0.39</v>
      </c>
      <c r="M41">
        <f>VLOOKUP(A41,[1]Sheet1!$A:$W,23,0)</f>
        <v>168</v>
      </c>
      <c r="N41">
        <f>VLOOKUP(A41,[1]Sheet1!$A:$BJ,24,0)</f>
        <v>151</v>
      </c>
      <c r="Q41">
        <f>VLOOKUP(A41,[1]Sheet1!$A:$BJ,27,0)</f>
        <v>28.1</v>
      </c>
      <c r="R41">
        <f>VLOOKUP(A41,[1]Sheet1!$A:$BJ,28,0)</f>
        <v>29.5</v>
      </c>
      <c r="U41">
        <f>VLOOKUP(A41,[1]Sheet1!$A:$BJ,31,0)</f>
        <v>1.06</v>
      </c>
      <c r="V41">
        <f>VLOOKUP(A41,[1]Sheet1!$A:$BJ,32,0)</f>
        <v>1.19</v>
      </c>
      <c r="Y41">
        <f>VLOOKUP(A41,[1]Sheet1!$A:$BJ,35,0)</f>
        <v>11.5</v>
      </c>
      <c r="Z41">
        <f>VLOOKUP(A41,[1]Sheet1!$A:$BJ,36,0)</f>
        <v>27.2</v>
      </c>
      <c r="AC41">
        <f>VLOOKUP(A41,[1]Sheet1!$A:$AN,39,0)</f>
        <v>42.4</v>
      </c>
      <c r="AD41">
        <f>VLOOKUP(A41,[1]Sheet1!$A:$AN,40,0)</f>
        <v>36.799999999999997</v>
      </c>
      <c r="AG41">
        <f>VLOOKUP(A41,[1]Sheet1!$A:$BJ,43,0)</f>
        <v>10</v>
      </c>
      <c r="AH41">
        <f>VLOOKUP(A41,[1]Sheet1!$A:$BJ,44,0)</f>
        <v>97</v>
      </c>
      <c r="AK41">
        <f>VLOOKUP(A41,[1]Sheet1!$A:$BJ,47,0)</f>
        <v>13</v>
      </c>
      <c r="AL41">
        <f>VLOOKUP(A41,[1]Sheet1!$A:$BJ,48,0)</f>
        <v>121</v>
      </c>
      <c r="AO41">
        <f>VLOOKUP(A41,[1]Sheet1!$A:$BJ,51,0)</f>
        <v>93.25</v>
      </c>
      <c r="AP41">
        <f>VLOOKUP(A41,[1]Sheet1!$A:$BJ,52,0)</f>
        <v>104.3</v>
      </c>
      <c r="AS41">
        <f>VLOOKUP(A41,[1]Sheet1!$A:$BJ,55,0)</f>
        <v>52</v>
      </c>
      <c r="AT41">
        <f>VLOOKUP(A41,[1]Sheet1!$A:$BJ,56,0)</f>
        <v>37</v>
      </c>
      <c r="AW41">
        <f>VLOOKUP(A41,[1]Sheet1!$A:$BJ,59,0)</f>
        <v>5.4</v>
      </c>
      <c r="AX41">
        <f>VLOOKUP(A41,[1]Sheet1!$A:$BJ,60,0)</f>
        <v>4.3</v>
      </c>
      <c r="BA41" s="6">
        <v>13</v>
      </c>
      <c r="BB41">
        <f>VLOOKUP(A41,'[2]基于7.24英文版收集麻醉记录单信息+最后整理最全面'!$J:$CK,78,0)</f>
        <v>0</v>
      </c>
      <c r="BC41">
        <f>VLOOKUP(A41,'[2]基于7.24英文版收集麻醉记录单信息+最后整理最全面'!$J:$CK,80,0)</f>
        <v>0</v>
      </c>
    </row>
    <row r="42" spans="1:55" x14ac:dyDescent="0.25">
      <c r="A42" s="3">
        <v>2049936</v>
      </c>
      <c r="B42">
        <v>1</v>
      </c>
      <c r="C42" s="6">
        <v>1</v>
      </c>
      <c r="D42" s="6">
        <v>163</v>
      </c>
      <c r="E42" s="6">
        <v>71</v>
      </c>
      <c r="F42" s="6">
        <v>0</v>
      </c>
      <c r="G42" s="6">
        <v>0</v>
      </c>
      <c r="H42" s="6">
        <v>0</v>
      </c>
      <c r="I42">
        <f>VLOOKUP(A42,[1]Sheet1!$A:$V,19,0)</f>
        <v>155</v>
      </c>
      <c r="J42">
        <f>VLOOKUP(A42,[1]Sheet1!$A:$V,20,0)</f>
        <v>140</v>
      </c>
      <c r="K42">
        <f>VLOOKUP(A42,[1]Sheet1!$A:$V,21,0)</f>
        <v>0.47</v>
      </c>
      <c r="L42">
        <f>VLOOKUP(A42,[1]Sheet1!$A:$V,22,0)</f>
        <v>0.41</v>
      </c>
      <c r="M42">
        <f>VLOOKUP(A42,[1]Sheet1!$A:$W,23,0)</f>
        <v>268</v>
      </c>
      <c r="N42">
        <f>VLOOKUP(A42,[1]Sheet1!$A:$BJ,24,0)</f>
        <v>246</v>
      </c>
      <c r="O42">
        <f>VLOOKUP(A42,[1]Sheet1!$A:$BJ,25,0)</f>
        <v>234</v>
      </c>
      <c r="P42">
        <f>VLOOKUP(A42,[1]Sheet1!$A:$BJ,26,0)</f>
        <v>199</v>
      </c>
      <c r="Q42">
        <f>VLOOKUP(A42,[1]Sheet1!$A:$BJ,27,0)</f>
        <v>27.2</v>
      </c>
      <c r="R42">
        <f>VLOOKUP(A42,[1]Sheet1!$A:$BJ,28,0)</f>
        <v>27.9</v>
      </c>
      <c r="S42">
        <f>VLOOKUP(A42,[1]Sheet1!$A:$BJ,29,0)</f>
        <v>31.1</v>
      </c>
      <c r="T42">
        <f>VLOOKUP(A42,[1]Sheet1!$A:$BJ,30,0)</f>
        <v>31.6</v>
      </c>
      <c r="U42">
        <f>VLOOKUP(A42,[1]Sheet1!$A:$BJ,31,0)</f>
        <v>1.07</v>
      </c>
      <c r="V42">
        <f>VLOOKUP(A42,[1]Sheet1!$A:$BJ,32,0)</f>
        <v>1.1100000000000001</v>
      </c>
      <c r="W42">
        <f>VLOOKUP(A42,[1]Sheet1!$A:$BJ,33,0)</f>
        <v>1.26</v>
      </c>
      <c r="X42">
        <f>VLOOKUP(A42,[1]Sheet1!$A:$BJ,34,0)</f>
        <v>1.19</v>
      </c>
      <c r="Y42">
        <f>VLOOKUP(A42,[1]Sheet1!$A:$BJ,35,0)</f>
        <v>10.8</v>
      </c>
      <c r="Z42">
        <f>VLOOKUP(A42,[1]Sheet1!$A:$BJ,36,0)</f>
        <v>19.7</v>
      </c>
      <c r="AA42">
        <f>VLOOKUP(A42,[1]Sheet1!$A:$BJ,37,0)</f>
        <v>28.7</v>
      </c>
      <c r="AB42">
        <f>VLOOKUP(A42,[1]Sheet1!$A:$BJ,38,0)</f>
        <v>33</v>
      </c>
      <c r="AC42">
        <f>VLOOKUP(A42,[1]Sheet1!$A:$AN,39,0)</f>
        <v>45.8</v>
      </c>
      <c r="AD42">
        <f>VLOOKUP(A42,[1]Sheet1!$A:$AN,40,0)</f>
        <v>34.799999999999997</v>
      </c>
      <c r="AE42">
        <f>VLOOKUP(A42,[1]Sheet1!$A:$BJ,41,0)</f>
        <v>36.799999999999997</v>
      </c>
      <c r="AF42">
        <f>VLOOKUP(A42,[1]Sheet1!$A:$BJ,42,0)</f>
        <v>37.700000000000003</v>
      </c>
      <c r="AG42">
        <f>VLOOKUP(A42,[1]Sheet1!$A:$BJ,43,0)</f>
        <v>12</v>
      </c>
      <c r="AH42">
        <f>VLOOKUP(A42,[1]Sheet1!$A:$BJ,44,0)</f>
        <v>121</v>
      </c>
      <c r="AI42">
        <f>VLOOKUP(A42,[1]Sheet1!$A:$BJ,45,0)</f>
        <v>183</v>
      </c>
      <c r="AJ42">
        <f>VLOOKUP(A42,[1]Sheet1!$A:$BJ,46,0)</f>
        <v>121</v>
      </c>
      <c r="AK42">
        <f>VLOOKUP(A42,[1]Sheet1!$A:$BJ,47,0)</f>
        <v>16</v>
      </c>
      <c r="AL42">
        <f>VLOOKUP(A42,[1]Sheet1!$A:$BJ,48,0)</f>
        <v>199</v>
      </c>
      <c r="AM42">
        <f>VLOOKUP(A42,[1]Sheet1!$A:$BJ,49,0)</f>
        <v>177</v>
      </c>
      <c r="AN42">
        <f>VLOOKUP(A42,[1]Sheet1!$A:$BJ,50,0)</f>
        <v>78</v>
      </c>
      <c r="AO42">
        <f>VLOOKUP(A42,[1]Sheet1!$A:$BJ,51,0)</f>
        <v>100.99</v>
      </c>
      <c r="AP42">
        <f>VLOOKUP(A42,[1]Sheet1!$A:$BJ,52,0)</f>
        <v>100.99</v>
      </c>
      <c r="AQ42">
        <f>VLOOKUP(A42,[1]Sheet1!$A:$BJ,53,0)</f>
        <v>99.26</v>
      </c>
      <c r="AR42">
        <f>VLOOKUP(A42,[1]Sheet1!$A:$BJ,54,0)</f>
        <v>101.59</v>
      </c>
      <c r="AS42">
        <f>VLOOKUP(A42,[1]Sheet1!$A:$BJ,55,0)</f>
        <v>70</v>
      </c>
      <c r="AT42">
        <f>VLOOKUP(A42,[1]Sheet1!$A:$BJ,56,0)</f>
        <v>70</v>
      </c>
      <c r="AU42">
        <f>VLOOKUP(A42,[1]Sheet1!$A:$BJ,57,0)</f>
        <v>73</v>
      </c>
      <c r="AV42">
        <f>VLOOKUP(A42,[1]Sheet1!$A:$BJ,58,0)</f>
        <v>69</v>
      </c>
      <c r="AW42">
        <f>VLOOKUP(A42,[1]Sheet1!$A:$BJ,59,0)</f>
        <v>4.9000000000000004</v>
      </c>
      <c r="AX42">
        <f>VLOOKUP(A42,[1]Sheet1!$A:$BJ,60,0)</f>
        <v>2.8</v>
      </c>
      <c r="AY42">
        <f>VLOOKUP(A42,[1]Sheet1!$A:$BJ,61,0)</f>
        <v>3.1</v>
      </c>
      <c r="AZ42">
        <f>VLOOKUP(A42,[1]Sheet1!$A:$BJ,62,0)</f>
        <v>2.8</v>
      </c>
      <c r="BA42" s="6">
        <v>4</v>
      </c>
      <c r="BB42">
        <f>VLOOKUP(A42,'[2]基于7.24英文版收集麻醉记录单信息+最后整理最全面'!$J:$CK,78,0)</f>
        <v>0</v>
      </c>
      <c r="BC42">
        <f>VLOOKUP(A42,'[2]基于7.24英文版收集麻醉记录单信息+最后整理最全面'!$J:$CK,80,0)</f>
        <v>0</v>
      </c>
    </row>
    <row r="43" spans="1:55" x14ac:dyDescent="0.25">
      <c r="A43" s="3">
        <v>19141748</v>
      </c>
      <c r="B43">
        <v>2</v>
      </c>
      <c r="C43" s="6">
        <v>1</v>
      </c>
      <c r="D43" s="6">
        <v>170</v>
      </c>
      <c r="E43" s="6">
        <v>80</v>
      </c>
      <c r="F43" s="6">
        <v>0</v>
      </c>
      <c r="G43" s="6">
        <v>0</v>
      </c>
      <c r="H43" s="6">
        <v>0</v>
      </c>
      <c r="I43">
        <f>VLOOKUP(A43,[1]Sheet1!$A:$V,19,0)</f>
        <v>131</v>
      </c>
      <c r="J43">
        <f>VLOOKUP(A43,[1]Sheet1!$A:$V,20,0)</f>
        <v>120</v>
      </c>
      <c r="K43">
        <f>VLOOKUP(A43,[1]Sheet1!$A:$V,21,0)</f>
        <v>0.39</v>
      </c>
      <c r="L43">
        <f>VLOOKUP(A43,[1]Sheet1!$A:$V,22,0)</f>
        <v>0.38</v>
      </c>
      <c r="M43">
        <f>VLOOKUP(A43,[1]Sheet1!$A:$W,23,0)</f>
        <v>84</v>
      </c>
      <c r="N43">
        <f>VLOOKUP(A43,[1]Sheet1!$A:$BJ,24,0)</f>
        <v>70</v>
      </c>
      <c r="Q43">
        <f>VLOOKUP(A43,[1]Sheet1!$A:$BJ,27,0)</f>
        <v>29.9</v>
      </c>
      <c r="R43">
        <f>VLOOKUP(A43,[1]Sheet1!$A:$BJ,28,0)</f>
        <v>27.9</v>
      </c>
      <c r="U43">
        <f>VLOOKUP(A43,[1]Sheet1!$A:$BJ,31,0)</f>
        <v>1.1000000000000001</v>
      </c>
      <c r="V43">
        <f>VLOOKUP(A43,[1]Sheet1!$A:$BJ,32,0)</f>
        <v>1.37</v>
      </c>
      <c r="Y43">
        <f>VLOOKUP(A43,[1]Sheet1!$A:$BJ,35,0)</f>
        <v>6.3</v>
      </c>
      <c r="Z43">
        <f>VLOOKUP(A43,[1]Sheet1!$A:$BJ,36,0)</f>
        <v>9.6</v>
      </c>
      <c r="AC43">
        <f>VLOOKUP(A43,[1]Sheet1!$A:$AN,39,0)</f>
        <v>39.299999999999997</v>
      </c>
      <c r="AD43">
        <f>VLOOKUP(A43,[1]Sheet1!$A:$AN,40,0)</f>
        <v>25.4</v>
      </c>
      <c r="AG43">
        <f>VLOOKUP(A43,[1]Sheet1!$A:$BJ,43,0)</f>
        <v>23</v>
      </c>
      <c r="AH43">
        <f>VLOOKUP(A43,[1]Sheet1!$A:$BJ,44,0)</f>
        <v>197</v>
      </c>
      <c r="AK43">
        <f>VLOOKUP(A43,[1]Sheet1!$A:$BJ,47,0)</f>
        <v>28</v>
      </c>
      <c r="AL43">
        <f>VLOOKUP(A43,[1]Sheet1!$A:$BJ,48,0)</f>
        <v>186</v>
      </c>
      <c r="AO43">
        <f>VLOOKUP(A43,[1]Sheet1!$A:$BJ,51,0)</f>
        <v>83.03</v>
      </c>
      <c r="AP43">
        <f>VLOOKUP(A43,[1]Sheet1!$A:$BJ,52,0)</f>
        <v>83.03</v>
      </c>
      <c r="AS43">
        <f>VLOOKUP(A43,[1]Sheet1!$A:$BJ,55,0)</f>
        <v>85</v>
      </c>
      <c r="AT43">
        <f>VLOOKUP(A43,[1]Sheet1!$A:$BJ,56,0)</f>
        <v>85</v>
      </c>
      <c r="AW43">
        <f>VLOOKUP(A43,[1]Sheet1!$A:$BJ,59,0)</f>
        <v>5.9</v>
      </c>
      <c r="AX43">
        <f>VLOOKUP(A43,[1]Sheet1!$A:$BJ,60,0)</f>
        <v>4.2</v>
      </c>
      <c r="BA43" s="6">
        <v>10</v>
      </c>
      <c r="BB43">
        <f>VLOOKUP(A43,'[2]基于7.24英文版收集麻醉记录单信息+最后整理最全面'!$J:$CK,78,0)</f>
        <v>0</v>
      </c>
      <c r="BC43">
        <f>VLOOKUP(A43,'[2]基于7.24英文版收集麻醉记录单信息+最后整理最全面'!$J:$CK,80,0)</f>
        <v>0</v>
      </c>
    </row>
    <row r="44" spans="1:55" x14ac:dyDescent="0.25">
      <c r="A44" s="3">
        <v>19203962</v>
      </c>
      <c r="B44">
        <v>1</v>
      </c>
      <c r="C44" s="6">
        <v>1</v>
      </c>
      <c r="D44" s="6">
        <v>160</v>
      </c>
      <c r="E44" s="6">
        <v>72</v>
      </c>
      <c r="F44" s="6">
        <v>0</v>
      </c>
      <c r="G44" s="6">
        <v>0</v>
      </c>
      <c r="H44" s="6">
        <v>0</v>
      </c>
      <c r="I44">
        <f>VLOOKUP(A44,[1]Sheet1!$A:$V,19,0)</f>
        <v>164</v>
      </c>
      <c r="J44">
        <f>VLOOKUP(A44,[1]Sheet1!$A:$V,20,0)</f>
        <v>145</v>
      </c>
      <c r="K44">
        <f>VLOOKUP(A44,[1]Sheet1!$A:$V,21,0)</f>
        <v>0.52</v>
      </c>
      <c r="L44">
        <f>VLOOKUP(A44,[1]Sheet1!$A:$V,22,0)</f>
        <v>0.45</v>
      </c>
      <c r="M44">
        <f>VLOOKUP(A44,[1]Sheet1!$A:$W,23,0)</f>
        <v>164</v>
      </c>
      <c r="N44">
        <f>VLOOKUP(A44,[1]Sheet1!$A:$BJ,24,0)</f>
        <v>149</v>
      </c>
      <c r="P44">
        <f>VLOOKUP(A44,[1]Sheet1!$A:$BJ,26,0)</f>
        <v>146</v>
      </c>
      <c r="Q44">
        <f>VLOOKUP(A44,[1]Sheet1!$A:$BJ,27,0)</f>
        <v>28.8</v>
      </c>
      <c r="R44">
        <f>VLOOKUP(A44,[1]Sheet1!$A:$BJ,28,0)</f>
        <v>26.5</v>
      </c>
      <c r="T44">
        <f>VLOOKUP(A44,[1]Sheet1!$A:$BJ,30,0)</f>
        <v>28.3</v>
      </c>
      <c r="U44">
        <f>VLOOKUP(A44,[1]Sheet1!$A:$BJ,31,0)</f>
        <v>0.84</v>
      </c>
      <c r="V44">
        <f>VLOOKUP(A44,[1]Sheet1!$A:$BJ,32,0)</f>
        <v>1.03</v>
      </c>
      <c r="X44">
        <f>VLOOKUP(A44,[1]Sheet1!$A:$BJ,34,0)</f>
        <v>1.07</v>
      </c>
      <c r="Y44">
        <f>VLOOKUP(A44,[1]Sheet1!$A:$BJ,35,0)</f>
        <v>11</v>
      </c>
      <c r="Z44">
        <f>VLOOKUP(A44,[1]Sheet1!$A:$BJ,36,0)</f>
        <v>33.700000000000003</v>
      </c>
      <c r="AB44">
        <f>VLOOKUP(A44,[1]Sheet1!$A:$BJ,38,0)</f>
        <v>33.5</v>
      </c>
      <c r="AC44">
        <f>VLOOKUP(A44,[1]Sheet1!$A:$AN,39,0)</f>
        <v>48.7</v>
      </c>
      <c r="AD44">
        <f>VLOOKUP(A44,[1]Sheet1!$A:$AN,40,0)</f>
        <v>37.1</v>
      </c>
      <c r="AF44">
        <f>VLOOKUP(A44,[1]Sheet1!$A:$BJ,42,0)</f>
        <v>41.5</v>
      </c>
      <c r="AG44">
        <f>VLOOKUP(A44,[1]Sheet1!$A:$BJ,43,0)</f>
        <v>26</v>
      </c>
      <c r="AH44">
        <f>VLOOKUP(A44,[1]Sheet1!$A:$BJ,44,0)</f>
        <v>419</v>
      </c>
      <c r="AJ44">
        <f>VLOOKUP(A44,[1]Sheet1!$A:$BJ,46,0)</f>
        <v>482</v>
      </c>
      <c r="AK44">
        <f>VLOOKUP(A44,[1]Sheet1!$A:$BJ,47,0)</f>
        <v>19</v>
      </c>
      <c r="AL44">
        <f>VLOOKUP(A44,[1]Sheet1!$A:$BJ,48,0)</f>
        <v>307</v>
      </c>
      <c r="AN44">
        <f>VLOOKUP(A44,[1]Sheet1!$A:$BJ,50,0)</f>
        <v>163</v>
      </c>
      <c r="AO44">
        <f>VLOOKUP(A44,[1]Sheet1!$A:$BJ,51,0)</f>
        <v>65.94</v>
      </c>
      <c r="AP44">
        <f>VLOOKUP(A44,[1]Sheet1!$A:$BJ,52,0)</f>
        <v>95.84</v>
      </c>
      <c r="AR44">
        <f>VLOOKUP(A44,[1]Sheet1!$A:$BJ,54,0)</f>
        <v>75.930000000000007</v>
      </c>
      <c r="AS44">
        <f>VLOOKUP(A44,[1]Sheet1!$A:$BJ,55,0)</f>
        <v>109</v>
      </c>
      <c r="AT44">
        <f>VLOOKUP(A44,[1]Sheet1!$A:$BJ,56,0)</f>
        <v>109</v>
      </c>
      <c r="AV44">
        <f>VLOOKUP(A44,[1]Sheet1!$A:$BJ,58,0)</f>
        <v>97</v>
      </c>
      <c r="AW44">
        <f>VLOOKUP(A44,[1]Sheet1!$A:$BJ,59,0)</f>
        <v>7</v>
      </c>
      <c r="AX44">
        <f>VLOOKUP(A44,[1]Sheet1!$A:$BJ,60,0)</f>
        <v>4.4000000000000004</v>
      </c>
      <c r="AZ44">
        <f>VLOOKUP(A44,[1]Sheet1!$A:$BJ,62,0)</f>
        <v>3.5</v>
      </c>
      <c r="BA44" s="6">
        <v>6</v>
      </c>
      <c r="BB44">
        <f>VLOOKUP(A44,'[2]基于7.24英文版收集麻醉记录单信息+最后整理最全面'!$J:$CK,78,0)</f>
        <v>0</v>
      </c>
      <c r="BC44">
        <f>VLOOKUP(A44,'[2]基于7.24英文版收集麻醉记录单信息+最后整理最全面'!$J:$CK,80,0)</f>
        <v>0</v>
      </c>
    </row>
    <row r="45" spans="1:55" x14ac:dyDescent="0.25">
      <c r="A45" s="3">
        <v>19185264</v>
      </c>
      <c r="B45">
        <v>2</v>
      </c>
      <c r="C45" s="6">
        <v>1</v>
      </c>
      <c r="D45" s="6">
        <v>167</v>
      </c>
      <c r="E45" s="6">
        <v>64</v>
      </c>
      <c r="F45" s="6">
        <v>0</v>
      </c>
      <c r="G45" s="6">
        <v>0</v>
      </c>
      <c r="H45" s="6">
        <v>0</v>
      </c>
      <c r="I45">
        <f>VLOOKUP(A45,[1]Sheet1!$A:$V,19,0)</f>
        <v>158</v>
      </c>
      <c r="J45">
        <f>VLOOKUP(A45,[1]Sheet1!$A:$V,20,0)</f>
        <v>132</v>
      </c>
      <c r="K45">
        <f>VLOOKUP(A45,[1]Sheet1!$A:$V,21,0)</f>
        <v>0.47</v>
      </c>
      <c r="L45">
        <f>VLOOKUP(A45,[1]Sheet1!$A:$V,22,0)</f>
        <v>0.4</v>
      </c>
      <c r="M45">
        <f>VLOOKUP(A45,[1]Sheet1!$A:$W,23,0)</f>
        <v>150</v>
      </c>
      <c r="N45">
        <f>VLOOKUP(A45,[1]Sheet1!$A:$BJ,24,0)</f>
        <v>119</v>
      </c>
      <c r="O45">
        <f>VLOOKUP(A45,[1]Sheet1!$A:$BJ,25,0)</f>
        <v>106</v>
      </c>
      <c r="P45">
        <f>VLOOKUP(A45,[1]Sheet1!$A:$BJ,26,0)</f>
        <v>117</v>
      </c>
      <c r="Q45">
        <f>VLOOKUP(A45,[1]Sheet1!$A:$BJ,27,0)</f>
        <v>26.7</v>
      </c>
      <c r="R45">
        <f>VLOOKUP(A45,[1]Sheet1!$A:$BJ,28,0)</f>
        <v>27.2</v>
      </c>
      <c r="S45">
        <f>VLOOKUP(A45,[1]Sheet1!$A:$BJ,29,0)</f>
        <v>29.5</v>
      </c>
      <c r="T45">
        <f>VLOOKUP(A45,[1]Sheet1!$A:$BJ,30,0)</f>
        <v>28.6</v>
      </c>
      <c r="U45">
        <f>VLOOKUP(A45,[1]Sheet1!$A:$BJ,31,0)</f>
        <v>0.87</v>
      </c>
      <c r="V45">
        <f>VLOOKUP(A45,[1]Sheet1!$A:$BJ,32,0)</f>
        <v>1.17</v>
      </c>
      <c r="W45">
        <f>VLOOKUP(A45,[1]Sheet1!$A:$BJ,33,0)</f>
        <v>1.1299999999999999</v>
      </c>
      <c r="X45">
        <f>VLOOKUP(A45,[1]Sheet1!$A:$BJ,34,0)</f>
        <v>0.96</v>
      </c>
      <c r="Y45">
        <f>VLOOKUP(A45,[1]Sheet1!$A:$BJ,35,0)</f>
        <v>7.3</v>
      </c>
      <c r="Z45">
        <f>VLOOKUP(A45,[1]Sheet1!$A:$BJ,36,0)</f>
        <v>15.6</v>
      </c>
      <c r="AA45">
        <f>VLOOKUP(A45,[1]Sheet1!$A:$BJ,37,0)</f>
        <v>18.7</v>
      </c>
      <c r="AB45">
        <f>VLOOKUP(A45,[1]Sheet1!$A:$BJ,38,0)</f>
        <v>21.6</v>
      </c>
      <c r="AC45">
        <f>VLOOKUP(A45,[1]Sheet1!$A:$AN,39,0)</f>
        <v>39</v>
      </c>
      <c r="AD45">
        <f>VLOOKUP(A45,[1]Sheet1!$A:$AN,40,0)</f>
        <v>32.200000000000003</v>
      </c>
      <c r="AE45">
        <f>VLOOKUP(A45,[1]Sheet1!$A:$BJ,41,0)</f>
        <v>33.700000000000003</v>
      </c>
      <c r="AF45">
        <f>VLOOKUP(A45,[1]Sheet1!$A:$BJ,42,0)</f>
        <v>35.299999999999997</v>
      </c>
      <c r="AG45">
        <f>VLOOKUP(A45,[1]Sheet1!$A:$BJ,43,0)</f>
        <v>18</v>
      </c>
      <c r="AH45">
        <f>VLOOKUP(A45,[1]Sheet1!$A:$BJ,44,0)</f>
        <v>361</v>
      </c>
      <c r="AI45">
        <f>VLOOKUP(A45,[1]Sheet1!$A:$BJ,45,0)</f>
        <v>329</v>
      </c>
      <c r="AJ45">
        <f>VLOOKUP(A45,[1]Sheet1!$A:$BJ,46,0)</f>
        <v>257</v>
      </c>
      <c r="AK45">
        <f>VLOOKUP(A45,[1]Sheet1!$A:$BJ,47,0)</f>
        <v>17</v>
      </c>
      <c r="AL45">
        <f>VLOOKUP(A45,[1]Sheet1!$A:$BJ,48,0)</f>
        <v>339</v>
      </c>
      <c r="AM45">
        <f>VLOOKUP(A45,[1]Sheet1!$A:$BJ,49,0)</f>
        <v>228</v>
      </c>
      <c r="AN45">
        <f>VLOOKUP(A45,[1]Sheet1!$A:$BJ,50,0)</f>
        <v>125</v>
      </c>
      <c r="AO45">
        <f>VLOOKUP(A45,[1]Sheet1!$A:$BJ,51,0)</f>
        <v>112.56</v>
      </c>
      <c r="AP45">
        <f>VLOOKUP(A45,[1]Sheet1!$A:$BJ,52,0)</f>
        <v>110.52</v>
      </c>
      <c r="AQ45">
        <f>VLOOKUP(A45,[1]Sheet1!$A:$BJ,53,0)</f>
        <v>110.52</v>
      </c>
      <c r="AR45">
        <f>VLOOKUP(A45,[1]Sheet1!$A:$BJ,54,0)</f>
        <v>119.55</v>
      </c>
      <c r="AS45">
        <f>VLOOKUP(A45,[1]Sheet1!$A:$BJ,55,0)</f>
        <v>66</v>
      </c>
      <c r="AT45">
        <f>VLOOKUP(A45,[1]Sheet1!$A:$BJ,56,0)</f>
        <v>69</v>
      </c>
      <c r="AU45">
        <f>VLOOKUP(A45,[1]Sheet1!$A:$BJ,57,0)</f>
        <v>69</v>
      </c>
      <c r="AV45">
        <f>VLOOKUP(A45,[1]Sheet1!$A:$BJ,58,0)</f>
        <v>57</v>
      </c>
      <c r="AW45">
        <f>VLOOKUP(A45,[1]Sheet1!$A:$BJ,59,0)</f>
        <v>3</v>
      </c>
      <c r="AX45">
        <f>VLOOKUP(A45,[1]Sheet1!$A:$BJ,60,0)</f>
        <v>5.2</v>
      </c>
      <c r="AY45">
        <f>VLOOKUP(A45,[1]Sheet1!$A:$BJ,61,0)</f>
        <v>3.6</v>
      </c>
      <c r="AZ45">
        <f>VLOOKUP(A45,[1]Sheet1!$A:$BJ,62,0)</f>
        <v>3.1</v>
      </c>
      <c r="BA45" s="6">
        <v>6</v>
      </c>
      <c r="BB45">
        <f>VLOOKUP(A45,'[2]基于7.24英文版收集麻醉记录单信息+最后整理最全面'!$J:$CK,78,0)</f>
        <v>0</v>
      </c>
      <c r="BC45">
        <f>VLOOKUP(A45,'[2]基于7.24英文版收集麻醉记录单信息+最后整理最全面'!$J:$CK,80,0)</f>
        <v>0</v>
      </c>
    </row>
    <row r="46" spans="1:55" x14ac:dyDescent="0.25">
      <c r="A46" s="3">
        <v>18499242</v>
      </c>
      <c r="B46">
        <v>2</v>
      </c>
      <c r="C46" s="6">
        <v>2</v>
      </c>
      <c r="D46" s="6">
        <v>155</v>
      </c>
      <c r="E46" s="6">
        <v>42</v>
      </c>
      <c r="F46" s="6">
        <v>0</v>
      </c>
      <c r="G46" s="6">
        <v>0</v>
      </c>
      <c r="H46" s="6">
        <v>0</v>
      </c>
      <c r="I46">
        <f>VLOOKUP(A46,[1]Sheet1!$A:$V,19,0)</f>
        <v>136</v>
      </c>
      <c r="J46">
        <f>VLOOKUP(A46,[1]Sheet1!$A:$V,20,0)</f>
        <v>105</v>
      </c>
      <c r="K46">
        <f>VLOOKUP(A46,[1]Sheet1!$A:$V,21,0)</f>
        <v>0.42</v>
      </c>
      <c r="L46">
        <f>VLOOKUP(A46,[1]Sheet1!$A:$V,22,0)</f>
        <v>0.35</v>
      </c>
      <c r="M46">
        <f>VLOOKUP(A46,[1]Sheet1!$A:$W,23,0)</f>
        <v>186</v>
      </c>
      <c r="P46">
        <f>VLOOKUP(A46,[1]Sheet1!$A:$BJ,26,0)</f>
        <v>158</v>
      </c>
      <c r="Q46">
        <f>VLOOKUP(A46,[1]Sheet1!$A:$BJ,27,0)</f>
        <v>26.6</v>
      </c>
      <c r="U46">
        <f>VLOOKUP(A46,[1]Sheet1!$A:$BJ,31,0)</f>
        <v>0.94</v>
      </c>
      <c r="Y46">
        <f>VLOOKUP(A46,[1]Sheet1!$A:$BJ,35,0)</f>
        <v>12.6</v>
      </c>
      <c r="AB46">
        <f>VLOOKUP(A46,[1]Sheet1!$A:$BJ,38,0)</f>
        <v>62.1</v>
      </c>
      <c r="AC46">
        <f>VLOOKUP(A46,[1]Sheet1!$A:$AN,39,0)</f>
        <v>43.2</v>
      </c>
      <c r="AF46">
        <f>VLOOKUP(A46,[1]Sheet1!$A:$BJ,42,0)</f>
        <v>31.3</v>
      </c>
      <c r="AG46">
        <f>VLOOKUP(A46,[1]Sheet1!$A:$BJ,43,0)</f>
        <v>50</v>
      </c>
      <c r="AJ46">
        <f>VLOOKUP(A46,[1]Sheet1!$A:$BJ,46,0)</f>
        <v>296</v>
      </c>
      <c r="AK46">
        <f>VLOOKUP(A46,[1]Sheet1!$A:$BJ,47,0)</f>
        <v>26</v>
      </c>
      <c r="AN46">
        <f>VLOOKUP(A46,[1]Sheet1!$A:$BJ,50,0)</f>
        <v>118</v>
      </c>
      <c r="AO46">
        <f>VLOOKUP(A46,[1]Sheet1!$A:$BJ,51,0)</f>
        <v>108.08</v>
      </c>
      <c r="AR46">
        <f>VLOOKUP(A46,[1]Sheet1!$A:$BJ,54,0)</f>
        <v>108.08</v>
      </c>
      <c r="AS46">
        <f>VLOOKUP(A46,[1]Sheet1!$A:$BJ,55,0)</f>
        <v>52</v>
      </c>
      <c r="AV46">
        <f>VLOOKUP(A46,[1]Sheet1!$A:$BJ,58,0)</f>
        <v>52</v>
      </c>
      <c r="AW46">
        <f>VLOOKUP(A46,[1]Sheet1!$A:$BJ,59,0)</f>
        <v>4.5999999999999996</v>
      </c>
      <c r="AZ46">
        <f>VLOOKUP(A46,[1]Sheet1!$A:$BJ,62,0)</f>
        <v>3</v>
      </c>
      <c r="BA46" s="6">
        <v>7</v>
      </c>
      <c r="BB46">
        <f>VLOOKUP(A46,'[2]基于7.24英文版收集麻醉记录单信息+最后整理最全面'!$J:$CK,78,0)</f>
        <v>0</v>
      </c>
      <c r="BC46">
        <f>VLOOKUP(A46,'[2]基于7.24英文版收集麻醉记录单信息+最后整理最全面'!$J:$CK,80,0)</f>
        <v>0</v>
      </c>
    </row>
    <row r="47" spans="1:55" x14ac:dyDescent="0.25">
      <c r="A47" s="3">
        <v>19231027</v>
      </c>
      <c r="B47">
        <v>1</v>
      </c>
      <c r="C47" s="6">
        <v>1</v>
      </c>
      <c r="D47" s="6">
        <v>172</v>
      </c>
      <c r="E47" s="6">
        <v>87</v>
      </c>
      <c r="F47" s="6">
        <v>0</v>
      </c>
      <c r="G47" s="6">
        <v>0</v>
      </c>
      <c r="H47" s="6">
        <v>0</v>
      </c>
      <c r="I47">
        <f>VLOOKUP(A47,[1]Sheet1!$A:$V,19,0)</f>
        <v>142</v>
      </c>
      <c r="J47">
        <f>VLOOKUP(A47,[1]Sheet1!$A:$V,20,0)</f>
        <v>98</v>
      </c>
      <c r="K47">
        <f>VLOOKUP(A47,[1]Sheet1!$A:$V,21,0)</f>
        <v>0.43</v>
      </c>
      <c r="L47">
        <f>VLOOKUP(A47,[1]Sheet1!$A:$V,22,0)</f>
        <v>0.3</v>
      </c>
      <c r="M47">
        <f>VLOOKUP(A47,[1]Sheet1!$A:$W,23,0)</f>
        <v>184</v>
      </c>
      <c r="N47">
        <f>VLOOKUP(A47,[1]Sheet1!$A:$BJ,24,0)</f>
        <v>177</v>
      </c>
      <c r="O47">
        <f>VLOOKUP(A47,[1]Sheet1!$A:$BJ,25,0)</f>
        <v>119</v>
      </c>
      <c r="P47">
        <f>VLOOKUP(A47,[1]Sheet1!$A:$BJ,26,0)</f>
        <v>122</v>
      </c>
      <c r="Q47">
        <f>VLOOKUP(A47,[1]Sheet1!$A:$BJ,27,0)</f>
        <v>27.3</v>
      </c>
      <c r="R47">
        <f>VLOOKUP(A47,[1]Sheet1!$A:$BJ,28,0)</f>
        <v>25.8</v>
      </c>
      <c r="S47">
        <f>VLOOKUP(A47,[1]Sheet1!$A:$BJ,29,0)</f>
        <v>27</v>
      </c>
      <c r="T47">
        <f>VLOOKUP(A47,[1]Sheet1!$A:$BJ,30,0)</f>
        <v>29.6</v>
      </c>
      <c r="U47">
        <f>VLOOKUP(A47,[1]Sheet1!$A:$BJ,31,0)</f>
        <v>0.91</v>
      </c>
      <c r="V47">
        <f>VLOOKUP(A47,[1]Sheet1!$A:$BJ,32,0)</f>
        <v>1.07</v>
      </c>
      <c r="W47">
        <f>VLOOKUP(A47,[1]Sheet1!$A:$BJ,33,0)</f>
        <v>1.0900000000000001</v>
      </c>
      <c r="X47">
        <f>VLOOKUP(A47,[1]Sheet1!$A:$BJ,34,0)</f>
        <v>1.0900000000000001</v>
      </c>
      <c r="Y47">
        <f>VLOOKUP(A47,[1]Sheet1!$A:$BJ,35,0)</f>
        <v>8.6999999999999993</v>
      </c>
      <c r="Z47">
        <f>VLOOKUP(A47,[1]Sheet1!$A:$BJ,36,0)</f>
        <v>11.5</v>
      </c>
      <c r="AA47">
        <f>VLOOKUP(A47,[1]Sheet1!$A:$BJ,37,0)</f>
        <v>14.5</v>
      </c>
      <c r="AB47">
        <f>VLOOKUP(A47,[1]Sheet1!$A:$BJ,38,0)</f>
        <v>14.5</v>
      </c>
      <c r="AC47">
        <f>VLOOKUP(A47,[1]Sheet1!$A:$AN,39,0)</f>
        <v>46.8</v>
      </c>
      <c r="AD47">
        <f>VLOOKUP(A47,[1]Sheet1!$A:$AN,40,0)</f>
        <v>28.7</v>
      </c>
      <c r="AE47">
        <f>VLOOKUP(A47,[1]Sheet1!$A:$BJ,41,0)</f>
        <v>37.700000000000003</v>
      </c>
      <c r="AF47">
        <f>VLOOKUP(A47,[1]Sheet1!$A:$BJ,42,0)</f>
        <v>40.9</v>
      </c>
      <c r="AG47">
        <f>VLOOKUP(A47,[1]Sheet1!$A:$BJ,43,0)</f>
        <v>35</v>
      </c>
      <c r="AH47">
        <f>VLOOKUP(A47,[1]Sheet1!$A:$BJ,44,0)</f>
        <v>807</v>
      </c>
      <c r="AI47">
        <f>VLOOKUP(A47,[1]Sheet1!$A:$BJ,45,0)</f>
        <v>569</v>
      </c>
      <c r="AJ47">
        <f>VLOOKUP(A47,[1]Sheet1!$A:$BJ,46,0)</f>
        <v>418</v>
      </c>
      <c r="AK47">
        <f>VLOOKUP(A47,[1]Sheet1!$A:$BJ,47,0)</f>
        <v>48</v>
      </c>
      <c r="AL47">
        <f>VLOOKUP(A47,[1]Sheet1!$A:$BJ,48,0)</f>
        <v>1132</v>
      </c>
      <c r="AM47">
        <f>VLOOKUP(A47,[1]Sheet1!$A:$BJ,49,0)</f>
        <v>456</v>
      </c>
      <c r="AN47">
        <f>VLOOKUP(A47,[1]Sheet1!$A:$BJ,50,0)</f>
        <v>230</v>
      </c>
      <c r="AO47">
        <f>VLOOKUP(A47,[1]Sheet1!$A:$BJ,51,0)</f>
        <v>92.94</v>
      </c>
      <c r="AP47">
        <f>VLOOKUP(A47,[1]Sheet1!$A:$BJ,52,0)</f>
        <v>92.94</v>
      </c>
      <c r="AQ47">
        <f>VLOOKUP(A47,[1]Sheet1!$A:$BJ,53,0)</f>
        <v>95.71</v>
      </c>
      <c r="AR47">
        <f>VLOOKUP(A47,[1]Sheet1!$A:$BJ,54,0)</f>
        <v>99.93</v>
      </c>
      <c r="AS47">
        <f>VLOOKUP(A47,[1]Sheet1!$A:$BJ,55,0)</f>
        <v>62</v>
      </c>
      <c r="AT47">
        <f>VLOOKUP(A47,[1]Sheet1!$A:$BJ,56,0)</f>
        <v>62</v>
      </c>
      <c r="AU47">
        <f>VLOOKUP(A47,[1]Sheet1!$A:$BJ,57,0)</f>
        <v>57</v>
      </c>
      <c r="AV47">
        <f>VLOOKUP(A47,[1]Sheet1!$A:$BJ,58,0)</f>
        <v>50</v>
      </c>
      <c r="AW47">
        <f>VLOOKUP(A47,[1]Sheet1!$A:$BJ,59,0)</f>
        <v>12.3</v>
      </c>
      <c r="AX47">
        <f>VLOOKUP(A47,[1]Sheet1!$A:$BJ,60,0)</f>
        <v>6.6</v>
      </c>
      <c r="AY47">
        <f>VLOOKUP(A47,[1]Sheet1!$A:$BJ,61,0)</f>
        <v>5.2</v>
      </c>
      <c r="AZ47">
        <f>VLOOKUP(A47,[1]Sheet1!$A:$BJ,62,0)</f>
        <v>4.2</v>
      </c>
      <c r="BA47" s="6">
        <v>12</v>
      </c>
      <c r="BB47">
        <f>VLOOKUP(A47,'[2]基于7.24英文版收集麻醉记录单信息+最后整理最全面'!$J:$CK,78,0)</f>
        <v>0</v>
      </c>
      <c r="BC47">
        <f>VLOOKUP(A47,'[2]基于7.24英文版收集麻醉记录单信息+最后整理最全面'!$J:$CK,80,0)</f>
        <v>0</v>
      </c>
    </row>
    <row r="48" spans="1:55" x14ac:dyDescent="0.25">
      <c r="A48" s="3">
        <v>8300281</v>
      </c>
      <c r="B48">
        <v>1</v>
      </c>
      <c r="C48" s="6">
        <v>2</v>
      </c>
      <c r="D48" s="6">
        <v>156</v>
      </c>
      <c r="E48" s="6">
        <v>56</v>
      </c>
      <c r="F48" s="6">
        <v>0</v>
      </c>
      <c r="G48" s="6">
        <v>0</v>
      </c>
      <c r="H48" s="6">
        <v>0</v>
      </c>
      <c r="I48">
        <f>VLOOKUP(A48,[1]Sheet1!$A:$V,19,0)</f>
        <v>170</v>
      </c>
      <c r="J48">
        <f>VLOOKUP(A48,[1]Sheet1!$A:$V,20,0)</f>
        <v>146</v>
      </c>
      <c r="K48">
        <f>VLOOKUP(A48,[1]Sheet1!$A:$V,21,0)</f>
        <v>0.48</v>
      </c>
      <c r="L48">
        <f>VLOOKUP(A48,[1]Sheet1!$A:$V,22,0)</f>
        <v>0.42</v>
      </c>
      <c r="M48">
        <f>VLOOKUP(A48,[1]Sheet1!$A:$W,23,0)</f>
        <v>77</v>
      </c>
      <c r="N48">
        <f>VLOOKUP(A48,[1]Sheet1!$A:$BJ,24,0)</f>
        <v>49</v>
      </c>
      <c r="O48">
        <f>VLOOKUP(A48,[1]Sheet1!$A:$BJ,25,0)</f>
        <v>41</v>
      </c>
      <c r="P48">
        <f>VLOOKUP(A48,[1]Sheet1!$A:$BJ,26,0)</f>
        <v>48</v>
      </c>
      <c r="Q48">
        <f>VLOOKUP(A48,[1]Sheet1!$A:$BJ,27,0)</f>
        <v>35.200000000000003</v>
      </c>
      <c r="R48">
        <f>VLOOKUP(A48,[1]Sheet1!$A:$BJ,28,0)</f>
        <v>30.6</v>
      </c>
      <c r="U48">
        <f>VLOOKUP(A48,[1]Sheet1!$A:$BJ,31,0)</f>
        <v>1.1299999999999999</v>
      </c>
      <c r="V48">
        <f>VLOOKUP(A48,[1]Sheet1!$A:$BJ,32,0)</f>
        <v>1.39</v>
      </c>
      <c r="Y48">
        <f>VLOOKUP(A48,[1]Sheet1!$A:$BJ,35,0)</f>
        <v>15.1</v>
      </c>
      <c r="Z48">
        <f>VLOOKUP(A48,[1]Sheet1!$A:$BJ,36,0)</f>
        <v>30.7</v>
      </c>
      <c r="AA48">
        <f>VLOOKUP(A48,[1]Sheet1!$A:$BJ,37,0)</f>
        <v>40.4</v>
      </c>
      <c r="AB48">
        <f>VLOOKUP(A48,[1]Sheet1!$A:$BJ,38,0)</f>
        <v>38</v>
      </c>
      <c r="AC48">
        <f>VLOOKUP(A48,[1]Sheet1!$A:$AN,39,0)</f>
        <v>45.9</v>
      </c>
      <c r="AD48">
        <f>VLOOKUP(A48,[1]Sheet1!$A:$AN,40,0)</f>
        <v>30.1</v>
      </c>
      <c r="AE48">
        <f>VLOOKUP(A48,[1]Sheet1!$A:$BJ,41,0)</f>
        <v>32.700000000000003</v>
      </c>
      <c r="AF48">
        <f>VLOOKUP(A48,[1]Sheet1!$A:$BJ,42,0)</f>
        <v>30.5</v>
      </c>
      <c r="AG48">
        <f>VLOOKUP(A48,[1]Sheet1!$A:$BJ,43,0)</f>
        <v>27</v>
      </c>
      <c r="AH48">
        <f>VLOOKUP(A48,[1]Sheet1!$A:$BJ,44,0)</f>
        <v>386</v>
      </c>
      <c r="AI48">
        <f>VLOOKUP(A48,[1]Sheet1!$A:$BJ,45,0)</f>
        <v>818</v>
      </c>
      <c r="AJ48">
        <f>VLOOKUP(A48,[1]Sheet1!$A:$BJ,46,0)</f>
        <v>333</v>
      </c>
      <c r="AK48">
        <f>VLOOKUP(A48,[1]Sheet1!$A:$BJ,47,0)</f>
        <v>26</v>
      </c>
      <c r="AL48">
        <f>VLOOKUP(A48,[1]Sheet1!$A:$BJ,48,0)</f>
        <v>315</v>
      </c>
      <c r="AM48">
        <f>VLOOKUP(A48,[1]Sheet1!$A:$BJ,49,0)</f>
        <v>466</v>
      </c>
      <c r="AN48">
        <f>VLOOKUP(A48,[1]Sheet1!$A:$BJ,50,0)</f>
        <v>77</v>
      </c>
      <c r="AO48">
        <f>VLOOKUP(A48,[1]Sheet1!$A:$BJ,51,0)</f>
        <v>89.13</v>
      </c>
      <c r="AP48">
        <f>VLOOKUP(A48,[1]Sheet1!$A:$BJ,52,0)</f>
        <v>89.13</v>
      </c>
      <c r="AQ48">
        <f>VLOOKUP(A48,[1]Sheet1!$A:$BJ,53,0)</f>
        <v>103.45</v>
      </c>
      <c r="AR48">
        <f>VLOOKUP(A48,[1]Sheet1!$A:$BJ,54,0)</f>
        <v>113.84</v>
      </c>
      <c r="AS48">
        <f>VLOOKUP(A48,[1]Sheet1!$A:$BJ,55,0)</f>
        <v>89</v>
      </c>
      <c r="AT48">
        <f>VLOOKUP(A48,[1]Sheet1!$A:$BJ,56,0)</f>
        <v>89</v>
      </c>
      <c r="AU48">
        <f>VLOOKUP(A48,[1]Sheet1!$A:$BJ,57,0)</f>
        <v>77</v>
      </c>
      <c r="AV48">
        <f>VLOOKUP(A48,[1]Sheet1!$A:$BJ,58,0)</f>
        <v>61</v>
      </c>
      <c r="AW48">
        <f>VLOOKUP(A48,[1]Sheet1!$A:$BJ,59,0)</f>
        <v>4.9000000000000004</v>
      </c>
      <c r="AX48">
        <f>VLOOKUP(A48,[1]Sheet1!$A:$BJ,60,0)</f>
        <v>6</v>
      </c>
      <c r="AY48">
        <f>VLOOKUP(A48,[1]Sheet1!$A:$BJ,61,0)</f>
        <v>5.8</v>
      </c>
      <c r="AZ48">
        <f>VLOOKUP(A48,[1]Sheet1!$A:$BJ,62,0)</f>
        <v>4</v>
      </c>
      <c r="BA48" s="6">
        <v>13</v>
      </c>
      <c r="BB48">
        <f>VLOOKUP(A48,'[2]基于7.24英文版收集麻醉记录单信息+最后整理最全面'!$J:$CK,78,0)</f>
        <v>0</v>
      </c>
      <c r="BC48">
        <f>VLOOKUP(A48,'[2]基于7.24英文版收集麻醉记录单信息+最后整理最全面'!$J:$CK,80,0)</f>
        <v>0</v>
      </c>
    </row>
    <row r="49" spans="1:55" x14ac:dyDescent="0.25">
      <c r="A49" s="3">
        <v>17768317</v>
      </c>
      <c r="B49">
        <v>2</v>
      </c>
      <c r="C49" s="6">
        <v>2</v>
      </c>
      <c r="D49" s="6">
        <v>158</v>
      </c>
      <c r="E49" s="6">
        <v>52</v>
      </c>
      <c r="F49" s="6">
        <v>0</v>
      </c>
      <c r="G49" s="6">
        <v>0</v>
      </c>
      <c r="H49" s="6">
        <v>0</v>
      </c>
      <c r="I49">
        <f>VLOOKUP(A49,[1]Sheet1!$A:$V,19,0)</f>
        <v>138</v>
      </c>
      <c r="J49">
        <f>VLOOKUP(A49,[1]Sheet1!$A:$V,20,0)</f>
        <v>112</v>
      </c>
      <c r="K49">
        <f>VLOOKUP(A49,[1]Sheet1!$A:$V,21,0)</f>
        <v>0.43</v>
      </c>
      <c r="L49">
        <f>VLOOKUP(A49,[1]Sheet1!$A:$V,22,0)</f>
        <v>0.36</v>
      </c>
      <c r="M49">
        <f>VLOOKUP(A49,[1]Sheet1!$A:$W,23,0)</f>
        <v>141</v>
      </c>
      <c r="N49">
        <f>VLOOKUP(A49,[1]Sheet1!$A:$BJ,24,0)</f>
        <v>100</v>
      </c>
      <c r="O49">
        <f>VLOOKUP(A49,[1]Sheet1!$A:$BJ,25,0)</f>
        <v>77</v>
      </c>
      <c r="P49">
        <f>VLOOKUP(A49,[1]Sheet1!$A:$BJ,26,0)</f>
        <v>76</v>
      </c>
      <c r="Q49">
        <f>VLOOKUP(A49,[1]Sheet1!$A:$BJ,27,0)</f>
        <v>26.8</v>
      </c>
      <c r="R49">
        <f>VLOOKUP(A49,[1]Sheet1!$A:$BJ,28,0)</f>
        <v>31.2</v>
      </c>
      <c r="S49">
        <f>VLOOKUP(A49,[1]Sheet1!$A:$BJ,29,0)</f>
        <v>34.200000000000003</v>
      </c>
      <c r="T49">
        <f>VLOOKUP(A49,[1]Sheet1!$A:$BJ,30,0)</f>
        <v>29.6</v>
      </c>
      <c r="U49">
        <f>VLOOKUP(A49,[1]Sheet1!$A:$BJ,31,0)</f>
        <v>0.97</v>
      </c>
      <c r="V49">
        <f>VLOOKUP(A49,[1]Sheet1!$A:$BJ,32,0)</f>
        <v>1.21</v>
      </c>
      <c r="W49">
        <f>VLOOKUP(A49,[1]Sheet1!$A:$BJ,33,0)</f>
        <v>1.22</v>
      </c>
      <c r="X49">
        <f>VLOOKUP(A49,[1]Sheet1!$A:$BJ,34,0)</f>
        <v>1.1399999999999999</v>
      </c>
      <c r="Y49">
        <f>VLOOKUP(A49,[1]Sheet1!$A:$BJ,35,0)</f>
        <v>12.5</v>
      </c>
      <c r="Z49">
        <f>VLOOKUP(A49,[1]Sheet1!$A:$BJ,36,0)</f>
        <v>17.899999999999999</v>
      </c>
      <c r="AA49">
        <f>VLOOKUP(A49,[1]Sheet1!$A:$BJ,37,0)</f>
        <v>15.8</v>
      </c>
      <c r="AB49">
        <f>VLOOKUP(A49,[1]Sheet1!$A:$BJ,38,0)</f>
        <v>18</v>
      </c>
      <c r="AC49">
        <f>VLOOKUP(A49,[1]Sheet1!$A:$AN,39,0)</f>
        <v>48.9</v>
      </c>
      <c r="AD49">
        <f>VLOOKUP(A49,[1]Sheet1!$A:$AN,40,0)</f>
        <v>25.8</v>
      </c>
      <c r="AE49">
        <f>VLOOKUP(A49,[1]Sheet1!$A:$BJ,41,0)</f>
        <v>31.5</v>
      </c>
      <c r="AF49">
        <f>VLOOKUP(A49,[1]Sheet1!$A:$BJ,42,0)</f>
        <v>38.4</v>
      </c>
      <c r="AG49">
        <f>VLOOKUP(A49,[1]Sheet1!$A:$BJ,43,0)</f>
        <v>14</v>
      </c>
      <c r="AH49">
        <f>VLOOKUP(A49,[1]Sheet1!$A:$BJ,44,0)</f>
        <v>266</v>
      </c>
      <c r="AI49">
        <f>VLOOKUP(A49,[1]Sheet1!$A:$BJ,45,0)</f>
        <v>263</v>
      </c>
      <c r="AJ49">
        <f>VLOOKUP(A49,[1]Sheet1!$A:$BJ,46,0)</f>
        <v>173</v>
      </c>
      <c r="AK49">
        <f>VLOOKUP(A49,[1]Sheet1!$A:$BJ,47,0)</f>
        <v>20</v>
      </c>
      <c r="AL49">
        <f>VLOOKUP(A49,[1]Sheet1!$A:$BJ,48,0)</f>
        <v>382</v>
      </c>
      <c r="AM49">
        <f>VLOOKUP(A49,[1]Sheet1!$A:$BJ,49,0)</f>
        <v>227</v>
      </c>
      <c r="AN49">
        <f>VLOOKUP(A49,[1]Sheet1!$A:$BJ,50,0)</f>
        <v>74</v>
      </c>
      <c r="AO49">
        <f>VLOOKUP(A49,[1]Sheet1!$A:$BJ,51,0)</f>
        <v>90.74</v>
      </c>
      <c r="AP49">
        <f>VLOOKUP(A49,[1]Sheet1!$A:$BJ,52,0)</f>
        <v>93.11</v>
      </c>
      <c r="AQ49">
        <f>VLOOKUP(A49,[1]Sheet1!$A:$BJ,53,0)</f>
        <v>91.31</v>
      </c>
      <c r="AR49">
        <f>VLOOKUP(A49,[1]Sheet1!$A:$BJ,54,0)</f>
        <v>95.76</v>
      </c>
      <c r="AS49">
        <f>VLOOKUP(A49,[1]Sheet1!$A:$BJ,55,0)</f>
        <v>53</v>
      </c>
      <c r="AT49">
        <f>VLOOKUP(A49,[1]Sheet1!$A:$BJ,56,0)</f>
        <v>49</v>
      </c>
      <c r="AU49">
        <f>VLOOKUP(A49,[1]Sheet1!$A:$BJ,57,0)</f>
        <v>52</v>
      </c>
      <c r="AV49">
        <f>VLOOKUP(A49,[1]Sheet1!$A:$BJ,58,0)</f>
        <v>45</v>
      </c>
      <c r="AW49">
        <f>VLOOKUP(A49,[1]Sheet1!$A:$BJ,59,0)</f>
        <v>5.9</v>
      </c>
      <c r="AX49">
        <f>VLOOKUP(A49,[1]Sheet1!$A:$BJ,60,0)</f>
        <v>5.9</v>
      </c>
      <c r="AY49">
        <f>VLOOKUP(A49,[1]Sheet1!$A:$BJ,61,0)</f>
        <v>6.6</v>
      </c>
      <c r="AZ49">
        <f>VLOOKUP(A49,[1]Sheet1!$A:$BJ,62,0)</f>
        <v>8.3000000000000007</v>
      </c>
      <c r="BA49" s="6">
        <v>6</v>
      </c>
      <c r="BB49">
        <f>VLOOKUP(A49,'[2]基于7.24英文版收集麻醉记录单信息+最后整理最全面'!$J:$CK,78,0)</f>
        <v>0</v>
      </c>
      <c r="BC49">
        <f>VLOOKUP(A49,'[2]基于7.24英文版收集麻醉记录单信息+最后整理最全面'!$J:$CK,80,0)</f>
        <v>0</v>
      </c>
    </row>
    <row r="50" spans="1:55" x14ac:dyDescent="0.25">
      <c r="A50" s="3">
        <v>19219211</v>
      </c>
      <c r="B50">
        <v>1</v>
      </c>
      <c r="C50" s="6">
        <v>2</v>
      </c>
      <c r="D50" s="6">
        <v>158</v>
      </c>
      <c r="E50" s="6">
        <v>64</v>
      </c>
      <c r="F50" s="6">
        <v>0</v>
      </c>
      <c r="G50" s="6">
        <v>0</v>
      </c>
      <c r="H50" s="6">
        <v>0</v>
      </c>
      <c r="I50">
        <f>VLOOKUP(A50,[1]Sheet1!$A:$V,19,0)</f>
        <v>133</v>
      </c>
      <c r="J50">
        <f>VLOOKUP(A50,[1]Sheet1!$A:$V,20,0)</f>
        <v>107</v>
      </c>
      <c r="K50">
        <f>VLOOKUP(A50,[1]Sheet1!$A:$V,21,0)</f>
        <v>0.41</v>
      </c>
      <c r="L50">
        <f>VLOOKUP(A50,[1]Sheet1!$A:$V,22,0)</f>
        <v>0.33</v>
      </c>
      <c r="M50">
        <f>VLOOKUP(A50,[1]Sheet1!$A:$W,23,0)</f>
        <v>312</v>
      </c>
      <c r="N50">
        <f>VLOOKUP(A50,[1]Sheet1!$A:$BJ,24,0)</f>
        <v>169</v>
      </c>
      <c r="P50">
        <f>VLOOKUP(A50,[1]Sheet1!$A:$BJ,26,0)</f>
        <v>153</v>
      </c>
      <c r="Q50">
        <f>VLOOKUP(A50,[1]Sheet1!$A:$BJ,27,0)</f>
        <v>25.6</v>
      </c>
      <c r="R50">
        <f>VLOOKUP(A50,[1]Sheet1!$A:$BJ,28,0)</f>
        <v>25.5</v>
      </c>
      <c r="T50">
        <f>VLOOKUP(A50,[1]Sheet1!$A:$BJ,30,0)</f>
        <v>30.8</v>
      </c>
      <c r="U50">
        <f>VLOOKUP(A50,[1]Sheet1!$A:$BJ,31,0)</f>
        <v>1.04</v>
      </c>
      <c r="V50">
        <f>VLOOKUP(A50,[1]Sheet1!$A:$BJ,32,0)</f>
        <v>1.18</v>
      </c>
      <c r="X50">
        <f>VLOOKUP(A50,[1]Sheet1!$A:$BJ,34,0)</f>
        <v>1.29</v>
      </c>
      <c r="Y50">
        <f>VLOOKUP(A50,[1]Sheet1!$A:$BJ,35,0)</f>
        <v>15.5</v>
      </c>
      <c r="Z50">
        <f>VLOOKUP(A50,[1]Sheet1!$A:$BJ,36,0)</f>
        <v>32.299999999999997</v>
      </c>
      <c r="AB50">
        <f>VLOOKUP(A50,[1]Sheet1!$A:$BJ,38,0)</f>
        <v>47.6</v>
      </c>
      <c r="AC50">
        <f>VLOOKUP(A50,[1]Sheet1!$A:$AN,39,0)</f>
        <v>38.799999999999997</v>
      </c>
      <c r="AD50">
        <f>VLOOKUP(A50,[1]Sheet1!$A:$AN,40,0)</f>
        <v>24.9</v>
      </c>
      <c r="AF50">
        <f>VLOOKUP(A50,[1]Sheet1!$A:$BJ,42,0)</f>
        <v>29.7</v>
      </c>
      <c r="AG50">
        <f>VLOOKUP(A50,[1]Sheet1!$A:$BJ,43,0)</f>
        <v>33</v>
      </c>
      <c r="AH50">
        <f>VLOOKUP(A50,[1]Sheet1!$A:$BJ,44,0)</f>
        <v>565</v>
      </c>
      <c r="AJ50">
        <f>VLOOKUP(A50,[1]Sheet1!$A:$BJ,46,0)</f>
        <v>377</v>
      </c>
      <c r="AK50">
        <f>VLOOKUP(A50,[1]Sheet1!$A:$BJ,47,0)</f>
        <v>34</v>
      </c>
      <c r="AL50">
        <f>VLOOKUP(A50,[1]Sheet1!$A:$BJ,48,0)</f>
        <v>682</v>
      </c>
      <c r="AN50">
        <f>VLOOKUP(A50,[1]Sheet1!$A:$BJ,50,0)</f>
        <v>154</v>
      </c>
      <c r="AO50">
        <f>VLOOKUP(A50,[1]Sheet1!$A:$BJ,51,0)</f>
        <v>108.22</v>
      </c>
      <c r="AP50">
        <f>VLOOKUP(A50,[1]Sheet1!$A:$BJ,52,0)</f>
        <v>117.91</v>
      </c>
      <c r="AR50">
        <f>VLOOKUP(A50,[1]Sheet1!$A:$BJ,54,0)</f>
        <v>117.06</v>
      </c>
      <c r="AS50">
        <f>VLOOKUP(A50,[1]Sheet1!$A:$BJ,55,0)</f>
        <v>69</v>
      </c>
      <c r="AT50">
        <f>VLOOKUP(A50,[1]Sheet1!$A:$BJ,56,0)</f>
        <v>56</v>
      </c>
      <c r="AV50">
        <f>VLOOKUP(A50,[1]Sheet1!$A:$BJ,58,0)</f>
        <v>57</v>
      </c>
      <c r="AW50">
        <f>VLOOKUP(A50,[1]Sheet1!$A:$BJ,59,0)</f>
        <v>2.4</v>
      </c>
      <c r="AX50">
        <f>VLOOKUP(A50,[1]Sheet1!$A:$BJ,60,0)</f>
        <v>3.2</v>
      </c>
      <c r="AZ50">
        <f>VLOOKUP(A50,[1]Sheet1!$A:$BJ,62,0)</f>
        <v>2.4</v>
      </c>
      <c r="BA50" s="6">
        <v>5</v>
      </c>
      <c r="BB50">
        <f>VLOOKUP(A50,'[2]基于7.24英文版收集麻醉记录单信息+最后整理最全面'!$J:$CK,78,0)</f>
        <v>0</v>
      </c>
      <c r="BC50">
        <f>VLOOKUP(A50,'[2]基于7.24英文版收集麻醉记录单信息+最后整理最全面'!$J:$CK,80,0)</f>
        <v>0</v>
      </c>
    </row>
    <row r="51" spans="1:55" x14ac:dyDescent="0.25">
      <c r="A51" s="3">
        <v>19275955</v>
      </c>
      <c r="B51">
        <v>2</v>
      </c>
      <c r="C51" s="6">
        <v>1</v>
      </c>
      <c r="D51" s="6">
        <v>170</v>
      </c>
      <c r="E51" s="6">
        <v>76</v>
      </c>
      <c r="F51" s="6">
        <v>0</v>
      </c>
      <c r="G51" s="6">
        <v>0</v>
      </c>
      <c r="H51" s="6">
        <v>0</v>
      </c>
      <c r="I51">
        <f>VLOOKUP(A51,[1]Sheet1!$A:$V,19,0)</f>
        <v>134</v>
      </c>
      <c r="J51">
        <f>VLOOKUP(A51,[1]Sheet1!$A:$V,20,0)</f>
        <v>125</v>
      </c>
      <c r="K51">
        <f>VLOOKUP(A51,[1]Sheet1!$A:$V,21,0)</f>
        <v>0.4</v>
      </c>
      <c r="L51">
        <f>VLOOKUP(A51,[1]Sheet1!$A:$V,22,0)</f>
        <v>0.36</v>
      </c>
      <c r="M51">
        <f>VLOOKUP(A51,[1]Sheet1!$A:$W,23,0)</f>
        <v>276</v>
      </c>
      <c r="N51">
        <f>VLOOKUP(A51,[1]Sheet1!$A:$BJ,24,0)</f>
        <v>245</v>
      </c>
      <c r="P51">
        <f>VLOOKUP(A51,[1]Sheet1!$A:$BJ,26,0)</f>
        <v>233</v>
      </c>
      <c r="Q51">
        <f>VLOOKUP(A51,[1]Sheet1!$A:$BJ,27,0)</f>
        <v>35</v>
      </c>
      <c r="R51">
        <f>VLOOKUP(A51,[1]Sheet1!$A:$BJ,28,0)</f>
        <v>34.200000000000003</v>
      </c>
      <c r="U51">
        <f>VLOOKUP(A51,[1]Sheet1!$A:$BJ,31,0)</f>
        <v>0.98</v>
      </c>
      <c r="V51">
        <f>VLOOKUP(A51,[1]Sheet1!$A:$BJ,32,0)</f>
        <v>1.1100000000000001</v>
      </c>
      <c r="Y51">
        <f>VLOOKUP(A51,[1]Sheet1!$A:$BJ,35,0)</f>
        <v>11.7</v>
      </c>
      <c r="Z51">
        <f>VLOOKUP(A51,[1]Sheet1!$A:$BJ,36,0)</f>
        <v>13.9</v>
      </c>
      <c r="AB51">
        <f>VLOOKUP(A51,[1]Sheet1!$A:$BJ,38,0)</f>
        <v>15.3</v>
      </c>
      <c r="AC51">
        <f>VLOOKUP(A51,[1]Sheet1!$A:$AN,39,0)</f>
        <v>41.6</v>
      </c>
      <c r="AD51">
        <f>VLOOKUP(A51,[1]Sheet1!$A:$AN,40,0)</f>
        <v>36.200000000000003</v>
      </c>
      <c r="AF51">
        <f>VLOOKUP(A51,[1]Sheet1!$A:$BJ,42,0)</f>
        <v>33</v>
      </c>
      <c r="AG51">
        <f>VLOOKUP(A51,[1]Sheet1!$A:$BJ,43,0)</f>
        <v>10</v>
      </c>
      <c r="AH51">
        <f>VLOOKUP(A51,[1]Sheet1!$A:$BJ,44,0)</f>
        <v>134</v>
      </c>
      <c r="AJ51">
        <f>VLOOKUP(A51,[1]Sheet1!$A:$BJ,46,0)</f>
        <v>80</v>
      </c>
      <c r="AK51">
        <f>VLOOKUP(A51,[1]Sheet1!$A:$BJ,47,0)</f>
        <v>16</v>
      </c>
      <c r="AL51">
        <f>VLOOKUP(A51,[1]Sheet1!$A:$BJ,48,0)</f>
        <v>140</v>
      </c>
      <c r="AN51">
        <f>VLOOKUP(A51,[1]Sheet1!$A:$BJ,50,0)</f>
        <v>50</v>
      </c>
      <c r="AO51">
        <f>VLOOKUP(A51,[1]Sheet1!$A:$BJ,51,0)</f>
        <v>130.99</v>
      </c>
      <c r="AP51">
        <f>VLOOKUP(A51,[1]Sheet1!$A:$BJ,52,0)</f>
        <v>140.97</v>
      </c>
      <c r="AR51">
        <f>VLOOKUP(A51,[1]Sheet1!$A:$BJ,54,0)</f>
        <v>151.99</v>
      </c>
      <c r="AS51">
        <f>VLOOKUP(A51,[1]Sheet1!$A:$BJ,55,0)</f>
        <v>55</v>
      </c>
      <c r="AT51">
        <f>VLOOKUP(A51,[1]Sheet1!$A:$BJ,56,0)</f>
        <v>44</v>
      </c>
      <c r="AV51">
        <f>VLOOKUP(A51,[1]Sheet1!$A:$BJ,58,0)</f>
        <v>35</v>
      </c>
      <c r="AW51">
        <f>VLOOKUP(A51,[1]Sheet1!$A:$BJ,59,0)</f>
        <v>4.3</v>
      </c>
      <c r="AX51">
        <f>VLOOKUP(A51,[1]Sheet1!$A:$BJ,60,0)</f>
        <v>3.6</v>
      </c>
      <c r="AZ51">
        <f>VLOOKUP(A51,[1]Sheet1!$A:$BJ,62,0)</f>
        <v>2.7</v>
      </c>
      <c r="BA51" s="6">
        <v>6</v>
      </c>
      <c r="BB51">
        <f>VLOOKUP(A51,'[2]基于7.24英文版收集麻醉记录单信息+最后整理最全面'!$J:$CK,78,0)</f>
        <v>0</v>
      </c>
      <c r="BC51">
        <f>VLOOKUP(A51,'[2]基于7.24英文版收集麻醉记录单信息+最后整理最全面'!$J:$CK,80,0)</f>
        <v>0</v>
      </c>
    </row>
    <row r="52" spans="1:55" x14ac:dyDescent="0.25">
      <c r="A52" s="3">
        <v>18845762</v>
      </c>
      <c r="B52">
        <v>1</v>
      </c>
      <c r="C52" s="6">
        <v>1</v>
      </c>
      <c r="D52" s="6">
        <v>168</v>
      </c>
      <c r="E52" s="6">
        <v>56</v>
      </c>
      <c r="F52" s="6">
        <v>0</v>
      </c>
      <c r="G52" s="6">
        <v>0</v>
      </c>
      <c r="H52" s="6">
        <v>0</v>
      </c>
      <c r="I52">
        <f>VLOOKUP(A52,[1]Sheet1!$A:$V,19,0)</f>
        <v>107</v>
      </c>
      <c r="J52">
        <f>VLOOKUP(A52,[1]Sheet1!$A:$V,20,0)</f>
        <v>75</v>
      </c>
      <c r="K52">
        <f>VLOOKUP(A52,[1]Sheet1!$A:$V,21,0)</f>
        <v>0.3</v>
      </c>
      <c r="L52">
        <f>VLOOKUP(A52,[1]Sheet1!$A:$V,22,0)</f>
        <v>0.22</v>
      </c>
      <c r="M52">
        <f>VLOOKUP(A52,[1]Sheet1!$A:$W,23,0)</f>
        <v>213</v>
      </c>
      <c r="N52">
        <f>VLOOKUP(A52,[1]Sheet1!$A:$BJ,24,0)</f>
        <v>133</v>
      </c>
      <c r="P52">
        <f>VLOOKUP(A52,[1]Sheet1!$A:$BJ,26,0)</f>
        <v>150</v>
      </c>
      <c r="Q52">
        <f>VLOOKUP(A52,[1]Sheet1!$A:$BJ,27,0)</f>
        <v>26.4</v>
      </c>
      <c r="R52">
        <f>VLOOKUP(A52,[1]Sheet1!$A:$BJ,28,0)</f>
        <v>34.700000000000003</v>
      </c>
      <c r="T52">
        <f>VLOOKUP(A52,[1]Sheet1!$A:$BJ,30,0)</f>
        <v>27.3</v>
      </c>
      <c r="U52">
        <f>VLOOKUP(A52,[1]Sheet1!$A:$BJ,31,0)</f>
        <v>0.94</v>
      </c>
      <c r="V52">
        <f>VLOOKUP(A52,[1]Sheet1!$A:$BJ,32,0)</f>
        <v>1.2</v>
      </c>
      <c r="X52">
        <f>VLOOKUP(A52,[1]Sheet1!$A:$BJ,34,0)</f>
        <v>1.05</v>
      </c>
      <c r="Y52">
        <f>VLOOKUP(A52,[1]Sheet1!$A:$BJ,35,0)</f>
        <v>82.8</v>
      </c>
      <c r="Z52">
        <f>VLOOKUP(A52,[1]Sheet1!$A:$BJ,36,0)</f>
        <v>336.4</v>
      </c>
      <c r="AB52">
        <f>VLOOKUP(A52,[1]Sheet1!$A:$BJ,38,0)</f>
        <v>253.6</v>
      </c>
      <c r="AC52">
        <f>VLOOKUP(A52,[1]Sheet1!$A:$AN,39,0)</f>
        <v>34.4</v>
      </c>
      <c r="AD52">
        <f>VLOOKUP(A52,[1]Sheet1!$A:$AN,40,0)</f>
        <v>17.7</v>
      </c>
      <c r="AE52" t="str">
        <f>VLOOKUP(A52,[1]Sheet1!$A:$BJ,41,0)</f>
        <v>31.4.</v>
      </c>
      <c r="AF52">
        <f>VLOOKUP(A52,[1]Sheet1!$A:$BJ,42,0)</f>
        <v>28.3</v>
      </c>
      <c r="AG52">
        <f>VLOOKUP(A52,[1]Sheet1!$A:$BJ,43,0)</f>
        <v>35</v>
      </c>
      <c r="AH52">
        <f>VLOOKUP(A52,[1]Sheet1!$A:$BJ,44,0)</f>
        <v>144</v>
      </c>
      <c r="AJ52">
        <f>VLOOKUP(A52,[1]Sheet1!$A:$BJ,46,0)</f>
        <v>93</v>
      </c>
      <c r="AK52">
        <f>VLOOKUP(A52,[1]Sheet1!$A:$BJ,47,0)</f>
        <v>52</v>
      </c>
      <c r="AL52">
        <f>VLOOKUP(A52,[1]Sheet1!$A:$BJ,48,0)</f>
        <v>241</v>
      </c>
      <c r="AN52">
        <f>VLOOKUP(A52,[1]Sheet1!$A:$BJ,50,0)</f>
        <v>91</v>
      </c>
      <c r="AO52">
        <f>VLOOKUP(A52,[1]Sheet1!$A:$BJ,51,0)</f>
        <v>92.84</v>
      </c>
      <c r="AP52">
        <f>VLOOKUP(A52,[1]Sheet1!$A:$BJ,52,0)</f>
        <v>89.27</v>
      </c>
      <c r="AR52">
        <f>VLOOKUP(A52,[1]Sheet1!$A:$BJ,54,0)</f>
        <v>89.83</v>
      </c>
      <c r="AS52">
        <f>VLOOKUP(A52,[1]Sheet1!$A:$BJ,55,0)</f>
        <v>60</v>
      </c>
      <c r="AT52">
        <f>VLOOKUP(A52,[1]Sheet1!$A:$BJ,56,0)</f>
        <v>66</v>
      </c>
      <c r="AV52">
        <f>VLOOKUP(A52,[1]Sheet1!$A:$BJ,58,0)</f>
        <v>65</v>
      </c>
      <c r="AW52">
        <f>VLOOKUP(A52,[1]Sheet1!$A:$BJ,59,0)</f>
        <v>5.6</v>
      </c>
      <c r="AX52">
        <f>VLOOKUP(A52,[1]Sheet1!$A:$BJ,60,0)</f>
        <v>5</v>
      </c>
      <c r="AZ52">
        <f>VLOOKUP(A52,[1]Sheet1!$A:$BJ,62,0)</f>
        <v>7.3</v>
      </c>
      <c r="BA52" s="6">
        <v>7</v>
      </c>
      <c r="BB52">
        <f>VLOOKUP(A52,'[2]基于7.24英文版收集麻醉记录单信息+最后整理最全面'!$J:$CK,78,0)</f>
        <v>0</v>
      </c>
      <c r="BC52">
        <f>VLOOKUP(A52,'[2]基于7.24英文版收集麻醉记录单信息+最后整理最全面'!$J:$CK,80,0)</f>
        <v>0</v>
      </c>
    </row>
    <row r="53" spans="1:55" x14ac:dyDescent="0.25">
      <c r="A53" s="3">
        <v>13154445</v>
      </c>
      <c r="B53">
        <v>1</v>
      </c>
      <c r="C53" s="6">
        <v>2</v>
      </c>
      <c r="D53" s="6">
        <v>160</v>
      </c>
      <c r="E53" s="6">
        <v>67</v>
      </c>
      <c r="F53" s="6">
        <v>0</v>
      </c>
      <c r="G53" s="6">
        <v>0</v>
      </c>
      <c r="H53" s="6">
        <v>0</v>
      </c>
      <c r="I53">
        <f>VLOOKUP(A53,[1]Sheet1!$A:$V,19,0)</f>
        <v>142</v>
      </c>
      <c r="J53">
        <f>VLOOKUP(A53,[1]Sheet1!$A:$V,20,0)</f>
        <v>135</v>
      </c>
      <c r="K53">
        <f>VLOOKUP(A53,[1]Sheet1!$A:$V,21,0)</f>
        <v>0.46</v>
      </c>
      <c r="L53">
        <f>VLOOKUP(A53,[1]Sheet1!$A:$V,22,0)</f>
        <v>0.43</v>
      </c>
      <c r="M53">
        <f>VLOOKUP(A53,[1]Sheet1!$A:$W,23,0)</f>
        <v>73</v>
      </c>
      <c r="N53">
        <f>VLOOKUP(A53,[1]Sheet1!$A:$BJ,24,0)</f>
        <v>94</v>
      </c>
      <c r="O53">
        <f>VLOOKUP(A53,[1]Sheet1!$A:$BJ,25,0)</f>
        <v>93</v>
      </c>
      <c r="P53">
        <f>VLOOKUP(A53,[1]Sheet1!$A:$BJ,26,0)</f>
        <v>65</v>
      </c>
      <c r="Q53">
        <f>VLOOKUP(A53,[1]Sheet1!$A:$BJ,27,0)</f>
        <v>27.1</v>
      </c>
      <c r="R53">
        <f>VLOOKUP(A53,[1]Sheet1!$A:$BJ,28,0)</f>
        <v>27.8</v>
      </c>
      <c r="S53">
        <f>VLOOKUP(A53,[1]Sheet1!$A:$BJ,29,0)</f>
        <v>28.1</v>
      </c>
      <c r="U53">
        <f>VLOOKUP(A53,[1]Sheet1!$A:$BJ,31,0)</f>
        <v>1.08</v>
      </c>
      <c r="V53">
        <f>VLOOKUP(A53,[1]Sheet1!$A:$BJ,32,0)</f>
        <v>1.38</v>
      </c>
      <c r="W53">
        <f>VLOOKUP(A53,[1]Sheet1!$A:$BJ,33,0)</f>
        <v>1.38</v>
      </c>
      <c r="Y53">
        <f>VLOOKUP(A53,[1]Sheet1!$A:$BJ,35,0)</f>
        <v>14.7</v>
      </c>
      <c r="Z53">
        <f>VLOOKUP(A53,[1]Sheet1!$A:$BJ,36,0)</f>
        <v>49.9</v>
      </c>
      <c r="AA53">
        <f>VLOOKUP(A53,[1]Sheet1!$A:$BJ,37,0)</f>
        <v>44.3</v>
      </c>
      <c r="AB53">
        <f>VLOOKUP(A53,[1]Sheet1!$A:$BJ,38,0)</f>
        <v>39.6</v>
      </c>
      <c r="AC53">
        <f>VLOOKUP(A53,[1]Sheet1!$A:$AN,39,0)</f>
        <v>46.7</v>
      </c>
      <c r="AD53">
        <f>VLOOKUP(A53,[1]Sheet1!$A:$AN,40,0)</f>
        <v>34.4</v>
      </c>
      <c r="AE53">
        <f>VLOOKUP(A53,[1]Sheet1!$A:$BJ,41,0)</f>
        <v>43.1</v>
      </c>
      <c r="AF53">
        <f>VLOOKUP(A53,[1]Sheet1!$A:$BJ,42,0)</f>
        <v>39</v>
      </c>
      <c r="AG53">
        <f>VLOOKUP(A53,[1]Sheet1!$A:$BJ,43,0)</f>
        <v>24</v>
      </c>
      <c r="AH53">
        <f>VLOOKUP(A53,[1]Sheet1!$A:$BJ,44,0)</f>
        <v>226</v>
      </c>
      <c r="AI53">
        <f>VLOOKUP(A53,[1]Sheet1!$A:$BJ,45,0)</f>
        <v>186</v>
      </c>
      <c r="AJ53">
        <f>VLOOKUP(A53,[1]Sheet1!$A:$BJ,46,0)</f>
        <v>103</v>
      </c>
      <c r="AK53">
        <f>VLOOKUP(A53,[1]Sheet1!$A:$BJ,47,0)</f>
        <v>34</v>
      </c>
      <c r="AL53">
        <f>VLOOKUP(A53,[1]Sheet1!$A:$BJ,48,0)</f>
        <v>245</v>
      </c>
      <c r="AM53">
        <f>VLOOKUP(A53,[1]Sheet1!$A:$BJ,49,0)</f>
        <v>171</v>
      </c>
      <c r="AN53">
        <f>VLOOKUP(A53,[1]Sheet1!$A:$BJ,50,0)</f>
        <v>87</v>
      </c>
      <c r="AO53">
        <f>VLOOKUP(A53,[1]Sheet1!$A:$BJ,51,0)</f>
        <v>108.11</v>
      </c>
      <c r="AP53">
        <f>VLOOKUP(A53,[1]Sheet1!$A:$BJ,52,0)</f>
        <v>111.56</v>
      </c>
      <c r="AQ53">
        <f>VLOOKUP(A53,[1]Sheet1!$A:$BJ,53,0)</f>
        <v>117.96</v>
      </c>
      <c r="AR53">
        <f>VLOOKUP(A53,[1]Sheet1!$A:$BJ,54,0)</f>
        <v>109.44</v>
      </c>
      <c r="AS53">
        <f>VLOOKUP(A53,[1]Sheet1!$A:$BJ,55,0)</f>
        <v>68</v>
      </c>
      <c r="AT53">
        <f>VLOOKUP(A53,[1]Sheet1!$A:$BJ,56,0)</f>
        <v>63</v>
      </c>
      <c r="AU53">
        <f>VLOOKUP(A53,[1]Sheet1!$A:$BJ,57,0)</f>
        <v>55</v>
      </c>
      <c r="AV53">
        <f>VLOOKUP(A53,[1]Sheet1!$A:$BJ,58,0)</f>
        <v>66</v>
      </c>
      <c r="AW53">
        <f>VLOOKUP(A53,[1]Sheet1!$A:$BJ,59,0)</f>
        <v>3.8</v>
      </c>
      <c r="AX53">
        <f>VLOOKUP(A53,[1]Sheet1!$A:$BJ,60,0)</f>
        <v>5.4</v>
      </c>
      <c r="AY53">
        <f>VLOOKUP(A53,[1]Sheet1!$A:$BJ,61,0)</f>
        <v>4.5999999999999996</v>
      </c>
      <c r="AZ53">
        <f>VLOOKUP(A53,[1]Sheet1!$A:$BJ,62,0)</f>
        <v>5.0999999999999996</v>
      </c>
      <c r="BA53" s="6">
        <v>11</v>
      </c>
      <c r="BB53">
        <f>VLOOKUP(A53,'[2]基于7.24英文版收集麻醉记录单信息+最后整理最全面'!$J:$CK,78,0)</f>
        <v>0</v>
      </c>
      <c r="BC53">
        <f>VLOOKUP(A53,'[2]基于7.24英文版收集麻醉记录单信息+最后整理最全面'!$J:$CK,80,0)</f>
        <v>0</v>
      </c>
    </row>
    <row r="54" spans="1:55" x14ac:dyDescent="0.25">
      <c r="A54" s="3">
        <v>8378073</v>
      </c>
      <c r="B54">
        <v>2</v>
      </c>
      <c r="C54" s="6">
        <v>1</v>
      </c>
      <c r="D54" s="6">
        <v>148</v>
      </c>
      <c r="E54" s="6">
        <v>65</v>
      </c>
      <c r="F54" s="6">
        <v>0</v>
      </c>
      <c r="G54" s="6">
        <v>0</v>
      </c>
      <c r="H54" s="6">
        <v>0</v>
      </c>
      <c r="I54">
        <f>VLOOKUP(A54,[1]Sheet1!$A:$V,19,0)</f>
        <v>153</v>
      </c>
      <c r="J54">
        <f>VLOOKUP(A54,[1]Sheet1!$A:$V,20,0)</f>
        <v>128</v>
      </c>
      <c r="K54">
        <f>VLOOKUP(A54,[1]Sheet1!$A:$V,21,0)</f>
        <v>0.45</v>
      </c>
      <c r="L54">
        <f>VLOOKUP(A54,[1]Sheet1!$A:$V,22,0)</f>
        <v>0.39</v>
      </c>
      <c r="M54">
        <f>VLOOKUP(A54,[1]Sheet1!$A:$W,23,0)</f>
        <v>145</v>
      </c>
      <c r="N54">
        <f>VLOOKUP(A54,[1]Sheet1!$A:$BJ,24,0)</f>
        <v>115</v>
      </c>
      <c r="O54">
        <f>VLOOKUP(A54,[1]Sheet1!$A:$BJ,25,0)</f>
        <v>101</v>
      </c>
      <c r="P54">
        <f>VLOOKUP(A54,[1]Sheet1!$A:$BJ,26,0)</f>
        <v>0</v>
      </c>
      <c r="Q54">
        <f>VLOOKUP(A54,[1]Sheet1!$A:$BJ,27,0)</f>
        <v>26.6</v>
      </c>
      <c r="U54">
        <f>VLOOKUP(A54,[1]Sheet1!$A:$BJ,31,0)</f>
        <v>1</v>
      </c>
      <c r="Y54">
        <f>VLOOKUP(A54,[1]Sheet1!$A:$BJ,35,0)</f>
        <v>12.7</v>
      </c>
      <c r="Z54">
        <f>VLOOKUP(A54,[1]Sheet1!$A:$BJ,36,0)</f>
        <v>16.100000000000001</v>
      </c>
      <c r="AA54">
        <f>VLOOKUP(A54,[1]Sheet1!$A:$BJ,37,0)</f>
        <v>16.7</v>
      </c>
      <c r="AC54">
        <f>VLOOKUP(A54,[1]Sheet1!$A:$AN,39,0)</f>
        <v>48.8</v>
      </c>
      <c r="AD54">
        <f>VLOOKUP(A54,[1]Sheet1!$A:$AN,40,0)</f>
        <v>37.1</v>
      </c>
      <c r="AE54">
        <f>VLOOKUP(A54,[1]Sheet1!$A:$BJ,41,0)</f>
        <v>33</v>
      </c>
      <c r="AG54">
        <f>VLOOKUP(A54,[1]Sheet1!$A:$BJ,43,0)</f>
        <v>31</v>
      </c>
      <c r="AH54">
        <f>VLOOKUP(A54,[1]Sheet1!$A:$BJ,44,0)</f>
        <v>300</v>
      </c>
      <c r="AI54">
        <f>VLOOKUP(A54,[1]Sheet1!$A:$BJ,45,0)</f>
        <v>292</v>
      </c>
      <c r="AK54">
        <f>VLOOKUP(A54,[1]Sheet1!$A:$BJ,47,0)</f>
        <v>39</v>
      </c>
      <c r="AL54">
        <f>VLOOKUP(A54,[1]Sheet1!$A:$BJ,48,0)</f>
        <v>306</v>
      </c>
      <c r="AM54">
        <f>VLOOKUP(A54,[1]Sheet1!$A:$BJ,49,0)</f>
        <v>217</v>
      </c>
      <c r="AO54">
        <f>VLOOKUP(A54,[1]Sheet1!$A:$BJ,51,0)</f>
        <v>93.81</v>
      </c>
      <c r="AP54">
        <f>VLOOKUP(A54,[1]Sheet1!$A:$BJ,52,0)</f>
        <v>124.73</v>
      </c>
      <c r="AQ54">
        <f>VLOOKUP(A54,[1]Sheet1!$A:$BJ,53,0)</f>
        <v>128.25</v>
      </c>
      <c r="AS54">
        <f>VLOOKUP(A54,[1]Sheet1!$A:$BJ,55,0)</f>
        <v>92</v>
      </c>
      <c r="AT54">
        <f>VLOOKUP(A54,[1]Sheet1!$A:$BJ,56,0)</f>
        <v>61</v>
      </c>
      <c r="AU54">
        <f>VLOOKUP(A54,[1]Sheet1!$A:$BJ,57,0)</f>
        <v>57</v>
      </c>
      <c r="AW54">
        <f>VLOOKUP(A54,[1]Sheet1!$A:$BJ,59,0)</f>
        <v>6.4</v>
      </c>
      <c r="AX54">
        <f>VLOOKUP(A54,[1]Sheet1!$A:$BJ,60,0)</f>
        <v>3</v>
      </c>
      <c r="AY54">
        <f>VLOOKUP(A54,[1]Sheet1!$A:$BJ,61,0)</f>
        <v>3.1</v>
      </c>
      <c r="BA54" s="6">
        <v>9</v>
      </c>
      <c r="BB54">
        <f>VLOOKUP(A54,'[2]基于7.24英文版收集麻醉记录单信息+最后整理最全面'!$J:$CK,78,0)</f>
        <v>0</v>
      </c>
      <c r="BC54">
        <f>VLOOKUP(A54,'[2]基于7.24英文版收集麻醉记录单信息+最后整理最全面'!$J:$CK,80,0)</f>
        <v>0</v>
      </c>
    </row>
    <row r="55" spans="1:55" x14ac:dyDescent="0.25">
      <c r="A55" s="3">
        <v>6520341</v>
      </c>
      <c r="B55">
        <v>2</v>
      </c>
      <c r="C55" s="6">
        <v>2</v>
      </c>
      <c r="D55" s="6">
        <v>157</v>
      </c>
      <c r="E55" s="6">
        <v>60.5</v>
      </c>
      <c r="F55" s="6">
        <v>0</v>
      </c>
      <c r="G55" s="6">
        <v>0</v>
      </c>
      <c r="H55" s="6">
        <v>0</v>
      </c>
      <c r="I55">
        <f>VLOOKUP(A55,[1]Sheet1!$A:$V,19,0)</f>
        <v>135</v>
      </c>
      <c r="J55">
        <f>VLOOKUP(A55,[1]Sheet1!$A:$V,20,0)</f>
        <v>111</v>
      </c>
      <c r="K55">
        <f>VLOOKUP(A55,[1]Sheet1!$A:$V,21,0)</f>
        <v>0.42</v>
      </c>
      <c r="L55">
        <f>VLOOKUP(A55,[1]Sheet1!$A:$V,22,0)</f>
        <v>0.33</v>
      </c>
      <c r="M55">
        <f>VLOOKUP(A55,[1]Sheet1!$A:$W,23,0)</f>
        <v>151</v>
      </c>
      <c r="N55">
        <f>VLOOKUP(A55,[1]Sheet1!$A:$BJ,24,0)</f>
        <v>78</v>
      </c>
      <c r="P55">
        <f>VLOOKUP(A55,[1]Sheet1!$A:$BJ,26,0)</f>
        <v>62</v>
      </c>
      <c r="Q55">
        <f>VLOOKUP(A55,[1]Sheet1!$A:$BJ,27,0)</f>
        <v>26.3</v>
      </c>
      <c r="U55">
        <f>VLOOKUP(A55,[1]Sheet1!$A:$BJ,31,0)</f>
        <v>0.97</v>
      </c>
      <c r="Y55">
        <f>VLOOKUP(A55,[1]Sheet1!$A:$BJ,35,0)</f>
        <v>11.3</v>
      </c>
      <c r="Z55">
        <f>VLOOKUP(A55,[1]Sheet1!$A:$BJ,36,0)</f>
        <v>28.1</v>
      </c>
      <c r="AA55">
        <f>VLOOKUP(A55,[1]Sheet1!$A:$BJ,37,0)</f>
        <v>28.4</v>
      </c>
      <c r="AC55">
        <f>VLOOKUP(A55,[1]Sheet1!$A:$AN,39,0)</f>
        <v>50.7</v>
      </c>
      <c r="AD55">
        <f>VLOOKUP(A55,[1]Sheet1!$A:$AN,40,0)</f>
        <v>35</v>
      </c>
      <c r="AE55">
        <f>VLOOKUP(A55,[1]Sheet1!$A:$BJ,41,0)</f>
        <v>32.9</v>
      </c>
      <c r="AG55">
        <f>VLOOKUP(A55,[1]Sheet1!$A:$BJ,43,0)</f>
        <v>91</v>
      </c>
      <c r="AH55">
        <f>VLOOKUP(A55,[1]Sheet1!$A:$BJ,44,0)</f>
        <v>517</v>
      </c>
      <c r="AI55">
        <f>VLOOKUP(A55,[1]Sheet1!$A:$BJ,45,0)</f>
        <v>420</v>
      </c>
      <c r="AK55">
        <f>VLOOKUP(A55,[1]Sheet1!$A:$BJ,47,0)</f>
        <v>77</v>
      </c>
      <c r="AL55">
        <f>VLOOKUP(A55,[1]Sheet1!$A:$BJ,48,0)</f>
        <v>635</v>
      </c>
      <c r="AM55">
        <f>VLOOKUP(A55,[1]Sheet1!$A:$BJ,49,0)</f>
        <v>298</v>
      </c>
      <c r="AO55">
        <f>VLOOKUP(A55,[1]Sheet1!$A:$BJ,51,0)</f>
        <v>93.1</v>
      </c>
      <c r="AS55">
        <f>VLOOKUP(A55,[1]Sheet1!$A:$BJ,55,0)</f>
        <v>66</v>
      </c>
      <c r="AT55">
        <f>VLOOKUP(A55,[1]Sheet1!$A:$BJ,56,0)</f>
        <v>64</v>
      </c>
      <c r="AU55">
        <f>VLOOKUP(A55,[1]Sheet1!$A:$BJ,57,0)</f>
        <v>59</v>
      </c>
      <c r="AW55">
        <f>VLOOKUP(A55,[1]Sheet1!$A:$BJ,59,0)</f>
        <v>3.6</v>
      </c>
      <c r="AX55">
        <f>VLOOKUP(A55,[1]Sheet1!$A:$BJ,60,0)</f>
        <v>3.2</v>
      </c>
      <c r="AY55">
        <f>VLOOKUP(A55,[1]Sheet1!$A:$BJ,61,0)</f>
        <v>3.3</v>
      </c>
      <c r="BA55" s="6">
        <v>7</v>
      </c>
      <c r="BB55">
        <f>VLOOKUP(A55,'[2]基于7.24英文版收集麻醉记录单信息+最后整理最全面'!$J:$CK,78,0)</f>
        <v>0</v>
      </c>
      <c r="BC55">
        <f>VLOOKUP(A55,'[2]基于7.24英文版收集麻醉记录单信息+最后整理最全面'!$J:$CK,80,0)</f>
        <v>0</v>
      </c>
    </row>
    <row r="56" spans="1:55" x14ac:dyDescent="0.25">
      <c r="A56" s="3">
        <v>19259814</v>
      </c>
      <c r="B56">
        <v>1</v>
      </c>
      <c r="C56" s="6">
        <v>2</v>
      </c>
      <c r="D56" s="6">
        <v>158</v>
      </c>
      <c r="E56" s="6">
        <v>61</v>
      </c>
      <c r="F56" s="6">
        <v>0</v>
      </c>
      <c r="G56" s="6">
        <v>0</v>
      </c>
      <c r="H56" s="6">
        <v>0</v>
      </c>
      <c r="I56">
        <f>VLOOKUP(A56,[1]Sheet1!$A:$V,19,0)</f>
        <v>171</v>
      </c>
      <c r="J56">
        <f>VLOOKUP(A56,[1]Sheet1!$A:$V,20,0)</f>
        <v>123</v>
      </c>
      <c r="K56">
        <f>VLOOKUP(A56,[1]Sheet1!$A:$V,21,0)</f>
        <v>0.52</v>
      </c>
      <c r="L56">
        <f>VLOOKUP(A56,[1]Sheet1!$A:$V,22,0)</f>
        <v>0.37</v>
      </c>
      <c r="M56">
        <f>VLOOKUP(A56,[1]Sheet1!$A:$W,23,0)</f>
        <v>239</v>
      </c>
      <c r="N56">
        <f>VLOOKUP(A56,[1]Sheet1!$A:$BJ,24,0)</f>
        <v>268</v>
      </c>
      <c r="P56">
        <f>VLOOKUP(A56,[1]Sheet1!$A:$BJ,26,0)</f>
        <v>166</v>
      </c>
      <c r="Q56">
        <f>VLOOKUP(A56,[1]Sheet1!$A:$BJ,27,0)</f>
        <v>27.9</v>
      </c>
      <c r="R56">
        <f>VLOOKUP(A56,[1]Sheet1!$A:$BJ,28,0)</f>
        <v>26.4</v>
      </c>
      <c r="T56">
        <f>VLOOKUP(A56,[1]Sheet1!$A:$BJ,30,0)</f>
        <v>33.299999999999997</v>
      </c>
      <c r="U56">
        <f>VLOOKUP(A56,[1]Sheet1!$A:$BJ,31,0)</f>
        <v>0.93</v>
      </c>
      <c r="V56">
        <f>VLOOKUP(A56,[1]Sheet1!$A:$BJ,32,0)</f>
        <v>1.1599999999999999</v>
      </c>
      <c r="X56">
        <f>VLOOKUP(A56,[1]Sheet1!$A:$BJ,34,0)</f>
        <v>1.1200000000000001</v>
      </c>
      <c r="Y56">
        <f>VLOOKUP(A56,[1]Sheet1!$A:$BJ,35,0)</f>
        <v>12</v>
      </c>
      <c r="Z56">
        <f>VLOOKUP(A56,[1]Sheet1!$A:$BJ,36,0)</f>
        <v>13.4</v>
      </c>
      <c r="AB56">
        <f>VLOOKUP(A56,[1]Sheet1!$A:$BJ,38,0)</f>
        <v>14</v>
      </c>
      <c r="AC56">
        <f>VLOOKUP(A56,[1]Sheet1!$A:$AN,39,0)</f>
        <v>41.9</v>
      </c>
      <c r="AD56">
        <f>VLOOKUP(A56,[1]Sheet1!$A:$AN,40,0)</f>
        <v>31.7</v>
      </c>
      <c r="AF56">
        <f>VLOOKUP(A56,[1]Sheet1!$A:$BJ,42,0)</f>
        <v>27.9</v>
      </c>
      <c r="AG56">
        <f>VLOOKUP(A56,[1]Sheet1!$A:$BJ,43,0)</f>
        <v>16</v>
      </c>
      <c r="AH56">
        <f>VLOOKUP(A56,[1]Sheet1!$A:$BJ,44,0)</f>
        <v>488</v>
      </c>
      <c r="AJ56">
        <f>VLOOKUP(A56,[1]Sheet1!$A:$BJ,46,0)</f>
        <v>356</v>
      </c>
      <c r="AK56">
        <f>VLOOKUP(A56,[1]Sheet1!$A:$BJ,47,0)</f>
        <v>18</v>
      </c>
      <c r="AL56">
        <f>VLOOKUP(A56,[1]Sheet1!$A:$BJ,48,0)</f>
        <v>389</v>
      </c>
      <c r="AN56">
        <f>VLOOKUP(A56,[1]Sheet1!$A:$BJ,50,0)</f>
        <v>109</v>
      </c>
      <c r="AO56">
        <f>VLOOKUP(A56,[1]Sheet1!$A:$BJ,51,0)</f>
        <v>82.5</v>
      </c>
      <c r="AP56">
        <f>VLOOKUP(A56,[1]Sheet1!$A:$BJ,52,0)</f>
        <v>77.22</v>
      </c>
      <c r="AR56">
        <f>VLOOKUP(A56,[1]Sheet1!$A:$BJ,54,0)</f>
        <v>92.45</v>
      </c>
      <c r="AS56">
        <f>VLOOKUP(A56,[1]Sheet1!$A:$BJ,55,0)</f>
        <v>89</v>
      </c>
      <c r="AT56">
        <f>VLOOKUP(A56,[1]Sheet1!$A:$BJ,56,0)</f>
        <v>94</v>
      </c>
      <c r="AV56">
        <f>VLOOKUP(A56,[1]Sheet1!$A:$BJ,58,0)</f>
        <v>81</v>
      </c>
      <c r="AW56">
        <f>VLOOKUP(A56,[1]Sheet1!$A:$BJ,59,0)</f>
        <v>6.7</v>
      </c>
      <c r="AX56">
        <f>VLOOKUP(A56,[1]Sheet1!$A:$BJ,60,0)</f>
        <v>4.5999999999999996</v>
      </c>
      <c r="AZ56">
        <f>VLOOKUP(A56,[1]Sheet1!$A:$BJ,62,0)</f>
        <v>3.5</v>
      </c>
      <c r="BA56" s="6">
        <v>5</v>
      </c>
      <c r="BB56">
        <f>VLOOKUP(A56,'[2]基于7.24英文版收集麻醉记录单信息+最后整理最全面'!$J:$CK,78,0)</f>
        <v>0</v>
      </c>
      <c r="BC56">
        <f>VLOOKUP(A56,'[2]基于7.24英文版收集麻醉记录单信息+最后整理最全面'!$J:$CK,80,0)</f>
        <v>0</v>
      </c>
    </row>
    <row r="57" spans="1:55" x14ac:dyDescent="0.25">
      <c r="A57" s="3">
        <v>19388740</v>
      </c>
      <c r="B57">
        <v>1</v>
      </c>
      <c r="C57" s="6">
        <v>1</v>
      </c>
      <c r="D57" s="6">
        <v>173</v>
      </c>
      <c r="E57" s="6">
        <v>69</v>
      </c>
      <c r="F57" s="6">
        <v>0</v>
      </c>
      <c r="G57" s="6">
        <v>0</v>
      </c>
      <c r="H57" s="6">
        <v>0</v>
      </c>
      <c r="I57">
        <f>VLOOKUP(A57,[1]Sheet1!$A:$V,19,0)</f>
        <v>152</v>
      </c>
      <c r="J57">
        <f>VLOOKUP(A57,[1]Sheet1!$A:$V,20,0)</f>
        <v>125</v>
      </c>
      <c r="K57">
        <f>VLOOKUP(A57,[1]Sheet1!$A:$V,21,0)</f>
        <v>0.45</v>
      </c>
      <c r="L57">
        <f>VLOOKUP(A57,[1]Sheet1!$A:$V,22,0)</f>
        <v>0.37</v>
      </c>
      <c r="M57">
        <f>VLOOKUP(A57,[1]Sheet1!$A:$W,23,0)</f>
        <v>72</v>
      </c>
      <c r="N57">
        <f>VLOOKUP(A57,[1]Sheet1!$A:$BJ,24,0)</f>
        <v>51</v>
      </c>
      <c r="O57">
        <f>VLOOKUP(A57,[1]Sheet1!$A:$BJ,25,0)</f>
        <v>46</v>
      </c>
      <c r="P57">
        <f>VLOOKUP(A57,[1]Sheet1!$A:$BJ,26,0)</f>
        <v>51</v>
      </c>
      <c r="Q57">
        <f>VLOOKUP(A57,[1]Sheet1!$A:$BJ,27,0)</f>
        <v>27.1</v>
      </c>
      <c r="R57">
        <f>VLOOKUP(A57,[1]Sheet1!$A:$BJ,28,0)</f>
        <v>32.5</v>
      </c>
      <c r="S57">
        <f>VLOOKUP(A57,[1]Sheet1!$A:$BJ,29,0)</f>
        <v>37.9</v>
      </c>
      <c r="T57">
        <f>VLOOKUP(A57,[1]Sheet1!$A:$BJ,30,0)</f>
        <v>32.700000000000003</v>
      </c>
      <c r="U57">
        <f>VLOOKUP(A57,[1]Sheet1!$A:$BJ,31,0)</f>
        <v>0.99</v>
      </c>
      <c r="V57">
        <f>VLOOKUP(A57,[1]Sheet1!$A:$BJ,32,0)</f>
        <v>1.2</v>
      </c>
      <c r="W57">
        <f>VLOOKUP(A57,[1]Sheet1!$A:$BJ,33,0)</f>
        <v>1.37</v>
      </c>
      <c r="X57">
        <f>VLOOKUP(A57,[1]Sheet1!$A:$BJ,34,0)</f>
        <v>1.19</v>
      </c>
      <c r="Y57">
        <f>VLOOKUP(A57,[1]Sheet1!$A:$BJ,35,0)</f>
        <v>14.3</v>
      </c>
      <c r="Z57">
        <f>VLOOKUP(A57,[1]Sheet1!$A:$BJ,36,0)</f>
        <v>23</v>
      </c>
      <c r="AA57">
        <f>VLOOKUP(A57,[1]Sheet1!$A:$BJ,37,0)</f>
        <v>38</v>
      </c>
      <c r="AB57">
        <f>VLOOKUP(A57,[1]Sheet1!$A:$BJ,38,0)</f>
        <v>40.5</v>
      </c>
      <c r="AC57">
        <f>VLOOKUP(A57,[1]Sheet1!$A:$AN,39,0)</f>
        <v>47.4</v>
      </c>
      <c r="AD57">
        <f>VLOOKUP(A57,[1]Sheet1!$A:$AN,40,0)</f>
        <v>29.8</v>
      </c>
      <c r="AE57">
        <f>VLOOKUP(A57,[1]Sheet1!$A:$BJ,41,0)</f>
        <v>28.2</v>
      </c>
      <c r="AF57">
        <f>VLOOKUP(A57,[1]Sheet1!$A:$BJ,42,0)</f>
        <v>38.5</v>
      </c>
      <c r="AG57">
        <f>VLOOKUP(A57,[1]Sheet1!$A:$BJ,43,0)</f>
        <v>30</v>
      </c>
      <c r="AH57">
        <f>VLOOKUP(A57,[1]Sheet1!$A:$BJ,44,0)</f>
        <v>384</v>
      </c>
      <c r="AI57">
        <f>VLOOKUP(A57,[1]Sheet1!$A:$BJ,45,0)</f>
        <v>508</v>
      </c>
      <c r="AJ57">
        <f>VLOOKUP(A57,[1]Sheet1!$A:$BJ,46,0)</f>
        <v>453</v>
      </c>
      <c r="AK57">
        <f>VLOOKUP(A57,[1]Sheet1!$A:$BJ,47,0)</f>
        <v>28</v>
      </c>
      <c r="AL57">
        <f>VLOOKUP(A57,[1]Sheet1!$A:$BJ,48,0)</f>
        <v>392</v>
      </c>
      <c r="AM57">
        <f>VLOOKUP(A57,[1]Sheet1!$A:$BJ,49,0)</f>
        <v>391</v>
      </c>
      <c r="AN57">
        <f>VLOOKUP(A57,[1]Sheet1!$A:$BJ,50,0)</f>
        <v>197</v>
      </c>
      <c r="AO57">
        <f>VLOOKUP(A57,[1]Sheet1!$A:$BJ,51,0)</f>
        <v>67.08</v>
      </c>
      <c r="AP57">
        <f>VLOOKUP(A57,[1]Sheet1!$A:$BJ,52,0)</f>
        <v>80.180000000000007</v>
      </c>
      <c r="AQ57">
        <f>VLOOKUP(A57,[1]Sheet1!$A:$BJ,53,0)</f>
        <v>75.989999999999995</v>
      </c>
      <c r="AR57">
        <f>VLOOKUP(A57,[1]Sheet1!$A:$BJ,54,0)</f>
        <v>68.7</v>
      </c>
      <c r="AS57">
        <f>VLOOKUP(A57,[1]Sheet1!$A:$BJ,55,0)</f>
        <v>102</v>
      </c>
      <c r="AT57">
        <f>VLOOKUP(A57,[1]Sheet1!$A:$BJ,56,0)</f>
        <v>88</v>
      </c>
      <c r="AU57">
        <f>VLOOKUP(A57,[1]Sheet1!$A:$BJ,57,0)</f>
        <v>92</v>
      </c>
      <c r="AV57">
        <f>VLOOKUP(A57,[1]Sheet1!$A:$BJ,58,0)</f>
        <v>100</v>
      </c>
      <c r="AW57">
        <f>VLOOKUP(A57,[1]Sheet1!$A:$BJ,59,0)</f>
        <v>6</v>
      </c>
      <c r="AX57">
        <f>VLOOKUP(A57,[1]Sheet1!$A:$BJ,60,0)</f>
        <v>4.3</v>
      </c>
      <c r="AY57">
        <f>VLOOKUP(A57,[1]Sheet1!$A:$BJ,61,0)</f>
        <v>4.3</v>
      </c>
      <c r="AZ57">
        <f>VLOOKUP(A57,[1]Sheet1!$A:$BJ,62,0)</f>
        <v>3.8</v>
      </c>
      <c r="BA57" s="6">
        <v>5</v>
      </c>
      <c r="BB57">
        <f>VLOOKUP(A57,'[2]基于7.24英文版收集麻醉记录单信息+最后整理最全面'!$J:$CK,78,0)</f>
        <v>0</v>
      </c>
      <c r="BC57">
        <f>VLOOKUP(A57,'[2]基于7.24英文版收集麻醉记录单信息+最后整理最全面'!$J:$CK,80,0)</f>
        <v>0</v>
      </c>
    </row>
    <row r="58" spans="1:55" x14ac:dyDescent="0.25">
      <c r="A58" s="3">
        <v>19371233</v>
      </c>
      <c r="B58">
        <v>2</v>
      </c>
      <c r="C58" s="6">
        <v>1</v>
      </c>
      <c r="D58" s="6">
        <v>168</v>
      </c>
      <c r="E58" s="6">
        <v>58.5</v>
      </c>
      <c r="F58" s="6">
        <v>0</v>
      </c>
      <c r="G58" s="6">
        <v>0</v>
      </c>
      <c r="H58" s="6">
        <v>0</v>
      </c>
      <c r="I58">
        <f>VLOOKUP(A58,[1]Sheet1!$A:$V,19,0)</f>
        <v>143</v>
      </c>
      <c r="J58">
        <f>VLOOKUP(A58,[1]Sheet1!$A:$V,20,0)</f>
        <v>134</v>
      </c>
      <c r="K58">
        <f>VLOOKUP(A58,[1]Sheet1!$A:$V,21,0)</f>
        <v>0.44</v>
      </c>
      <c r="L58">
        <f>VLOOKUP(A58,[1]Sheet1!$A:$V,22,0)</f>
        <v>0.42</v>
      </c>
      <c r="M58">
        <f>VLOOKUP(A58,[1]Sheet1!$A:$W,23,0)</f>
        <v>113</v>
      </c>
      <c r="N58">
        <f>VLOOKUP(A58,[1]Sheet1!$A:$BJ,24,0)</f>
        <v>142</v>
      </c>
      <c r="Q58">
        <f>VLOOKUP(A58,[1]Sheet1!$A:$BJ,27,0)</f>
        <v>28.2</v>
      </c>
      <c r="R58">
        <f>VLOOKUP(A58,[1]Sheet1!$A:$BJ,28,0)</f>
        <v>33</v>
      </c>
      <c r="U58">
        <f>VLOOKUP(A58,[1]Sheet1!$A:$BJ,31,0)</f>
        <v>0.95</v>
      </c>
      <c r="V58">
        <f>VLOOKUP(A58,[1]Sheet1!$A:$BJ,32,0)</f>
        <v>1.1499999999999999</v>
      </c>
      <c r="Y58">
        <f>VLOOKUP(A58,[1]Sheet1!$A:$BJ,35,0)</f>
        <v>15.8</v>
      </c>
      <c r="Z58">
        <f>VLOOKUP(A58,[1]Sheet1!$A:$BJ,36,0)</f>
        <v>16.600000000000001</v>
      </c>
      <c r="AC58">
        <f>VLOOKUP(A58,[1]Sheet1!$A:$AN,39,0)</f>
        <v>47.8</v>
      </c>
      <c r="AD58">
        <f>VLOOKUP(A58,[1]Sheet1!$A:$AN,40,0)</f>
        <v>34.6</v>
      </c>
      <c r="AG58">
        <f>VLOOKUP(A58,[1]Sheet1!$A:$BJ,43,0)</f>
        <v>21</v>
      </c>
      <c r="AH58">
        <f>VLOOKUP(A58,[1]Sheet1!$A:$BJ,44,0)</f>
        <v>322</v>
      </c>
      <c r="AK58">
        <f>VLOOKUP(A58,[1]Sheet1!$A:$BJ,47,0)</f>
        <v>23</v>
      </c>
      <c r="AL58">
        <f>VLOOKUP(A58,[1]Sheet1!$A:$BJ,48,0)</f>
        <v>305</v>
      </c>
      <c r="AO58">
        <f>VLOOKUP(A58,[1]Sheet1!$A:$BJ,51,0)</f>
        <v>89.78</v>
      </c>
      <c r="AP58">
        <f>VLOOKUP(A58,[1]Sheet1!$A:$BJ,52,0)</f>
        <v>89.78</v>
      </c>
      <c r="AS58">
        <f>VLOOKUP(A58,[1]Sheet1!$A:$BJ,55,0)</f>
        <v>64</v>
      </c>
      <c r="AT58">
        <f>VLOOKUP(A58,[1]Sheet1!$A:$BJ,56,0)</f>
        <v>64</v>
      </c>
      <c r="AW58">
        <f>VLOOKUP(A58,[1]Sheet1!$A:$BJ,59,0)</f>
        <v>4.5999999999999996</v>
      </c>
      <c r="AX58">
        <f>VLOOKUP(A58,[1]Sheet1!$A:$BJ,60,0)</f>
        <v>3.1</v>
      </c>
      <c r="BA58" s="6">
        <v>6</v>
      </c>
      <c r="BB58">
        <f>VLOOKUP(A58,'[2]基于7.24英文版收集麻醉记录单信息+最后整理最全面'!$J:$CK,78,0)</f>
        <v>0</v>
      </c>
      <c r="BC58">
        <f>VLOOKUP(A58,'[2]基于7.24英文版收集麻醉记录单信息+最后整理最全面'!$J:$CK,80,0)</f>
        <v>0</v>
      </c>
    </row>
    <row r="59" spans="1:55" x14ac:dyDescent="0.25">
      <c r="A59" s="3">
        <v>18878227</v>
      </c>
      <c r="B59">
        <v>1</v>
      </c>
      <c r="C59" s="6">
        <v>1</v>
      </c>
      <c r="D59" s="6">
        <v>171</v>
      </c>
      <c r="E59" s="6">
        <v>80</v>
      </c>
      <c r="F59" s="6">
        <v>0</v>
      </c>
      <c r="G59" s="6">
        <v>0</v>
      </c>
      <c r="H59" s="6">
        <v>0</v>
      </c>
      <c r="I59">
        <f>VLOOKUP(A59,[1]Sheet1!$A:$V,19,0)</f>
        <v>175</v>
      </c>
      <c r="J59">
        <f>VLOOKUP(A59,[1]Sheet1!$A:$V,20,0)</f>
        <v>160</v>
      </c>
      <c r="K59">
        <f>VLOOKUP(A59,[1]Sheet1!$A:$V,21,0)</f>
        <v>0.53</v>
      </c>
      <c r="L59">
        <f>VLOOKUP(A59,[1]Sheet1!$A:$V,22,0)</f>
        <v>0.5</v>
      </c>
      <c r="M59">
        <f>VLOOKUP(A59,[1]Sheet1!$A:$W,23,0)</f>
        <v>127</v>
      </c>
      <c r="N59">
        <f>VLOOKUP(A59,[1]Sheet1!$A:$BJ,24,0)</f>
        <v>106</v>
      </c>
      <c r="P59">
        <f>VLOOKUP(A59,[1]Sheet1!$A:$BJ,26,0)</f>
        <v>89</v>
      </c>
      <c r="Q59">
        <f>VLOOKUP(A59,[1]Sheet1!$A:$BJ,27,0)</f>
        <v>31.3</v>
      </c>
      <c r="R59">
        <f>VLOOKUP(A59,[1]Sheet1!$A:$BJ,28,0)</f>
        <v>32.799999999999997</v>
      </c>
      <c r="T59">
        <f>VLOOKUP(A59,[1]Sheet1!$A:$BJ,30,0)</f>
        <v>36</v>
      </c>
      <c r="U59">
        <f>VLOOKUP(A59,[1]Sheet1!$A:$BJ,31,0)</f>
        <v>1.05</v>
      </c>
      <c r="V59">
        <f>VLOOKUP(A59,[1]Sheet1!$A:$BJ,32,0)</f>
        <v>1.3</v>
      </c>
      <c r="X59">
        <f>VLOOKUP(A59,[1]Sheet1!$A:$BJ,34,0)</f>
        <v>1.26</v>
      </c>
      <c r="Y59">
        <f>VLOOKUP(A59,[1]Sheet1!$A:$BJ,35,0)</f>
        <v>27.1</v>
      </c>
      <c r="Z59">
        <f>VLOOKUP(A59,[1]Sheet1!$A:$BJ,36,0)</f>
        <v>42.9</v>
      </c>
      <c r="AB59">
        <f>VLOOKUP(A59,[1]Sheet1!$A:$BJ,38,0)</f>
        <v>29.5</v>
      </c>
      <c r="AC59">
        <f>VLOOKUP(A59,[1]Sheet1!$A:$AN,39,0)</f>
        <v>42.9</v>
      </c>
      <c r="AD59">
        <f>VLOOKUP(A59,[1]Sheet1!$A:$AN,40,0)</f>
        <v>26.7</v>
      </c>
      <c r="AF59">
        <f>VLOOKUP(A59,[1]Sheet1!$A:$BJ,42,0)</f>
        <v>33.700000000000003</v>
      </c>
      <c r="AG59">
        <f>VLOOKUP(A59,[1]Sheet1!$A:$BJ,43,0)</f>
        <v>82</v>
      </c>
      <c r="AH59">
        <f>VLOOKUP(A59,[1]Sheet1!$A:$BJ,44,0)</f>
        <v>372</v>
      </c>
      <c r="AJ59">
        <f>VLOOKUP(A59,[1]Sheet1!$A:$BJ,46,0)</f>
        <v>267</v>
      </c>
      <c r="AK59">
        <f>VLOOKUP(A59,[1]Sheet1!$A:$BJ,47,0)</f>
        <v>65</v>
      </c>
      <c r="AL59">
        <f>VLOOKUP(A59,[1]Sheet1!$A:$BJ,48,0)</f>
        <v>401</v>
      </c>
      <c r="AN59">
        <f>VLOOKUP(A59,[1]Sheet1!$A:$BJ,50,0)</f>
        <v>131</v>
      </c>
      <c r="AO59">
        <f>VLOOKUP(A59,[1]Sheet1!$A:$BJ,51,0)</f>
        <v>116.36</v>
      </c>
      <c r="AP59">
        <f>VLOOKUP(A59,[1]Sheet1!$A:$BJ,52,0)</f>
        <v>118.71</v>
      </c>
      <c r="AR59">
        <f>VLOOKUP(A59,[1]Sheet1!$A:$BJ,54,0)</f>
        <v>120.38</v>
      </c>
      <c r="AS59">
        <f>VLOOKUP(A59,[1]Sheet1!$A:$BJ,55,0)</f>
        <v>63</v>
      </c>
      <c r="AT59">
        <f>VLOOKUP(A59,[1]Sheet1!$A:$BJ,56,0)</f>
        <v>60</v>
      </c>
      <c r="AV59">
        <f>VLOOKUP(A59,[1]Sheet1!$A:$BJ,58,0)</f>
        <v>58</v>
      </c>
      <c r="AW59">
        <f>VLOOKUP(A59,[1]Sheet1!$A:$BJ,59,0)</f>
        <v>4.0999999999999996</v>
      </c>
      <c r="AX59">
        <f>VLOOKUP(A59,[1]Sheet1!$A:$BJ,60,0)</f>
        <v>3.5</v>
      </c>
      <c r="AZ59">
        <f>VLOOKUP(A59,[1]Sheet1!$A:$BJ,62,0)</f>
        <v>4.5999999999999996</v>
      </c>
      <c r="BA59" s="6">
        <v>9</v>
      </c>
      <c r="BB59">
        <f>VLOOKUP(A59,'[2]基于7.24英文版收集麻醉记录单信息+最后整理最全面'!$J:$CK,78,0)</f>
        <v>0</v>
      </c>
      <c r="BC59">
        <f>VLOOKUP(A59,'[2]基于7.24英文版收集麻醉记录单信息+最后整理最全面'!$J:$CK,80,0)</f>
        <v>0</v>
      </c>
    </row>
    <row r="60" spans="1:55" x14ac:dyDescent="0.25">
      <c r="A60" s="3">
        <v>19489179</v>
      </c>
      <c r="B60">
        <v>2</v>
      </c>
      <c r="C60" s="6">
        <v>2</v>
      </c>
      <c r="D60" s="6">
        <v>164</v>
      </c>
      <c r="E60" s="6">
        <v>65.5</v>
      </c>
      <c r="F60" s="6">
        <v>0</v>
      </c>
      <c r="G60" s="6">
        <v>0</v>
      </c>
      <c r="H60" s="6">
        <v>0</v>
      </c>
      <c r="I60">
        <f>VLOOKUP(A60,[1]Sheet1!$A:$V,19,0)</f>
        <v>154</v>
      </c>
      <c r="J60">
        <f>VLOOKUP(A60,[1]Sheet1!$A:$V,20,0)</f>
        <v>132</v>
      </c>
      <c r="K60">
        <f>VLOOKUP(A60,[1]Sheet1!$A:$V,21,0)</f>
        <v>0.46</v>
      </c>
      <c r="L60">
        <f>VLOOKUP(A60,[1]Sheet1!$A:$V,22,0)</f>
        <v>0.39</v>
      </c>
      <c r="M60">
        <f>VLOOKUP(A60,[1]Sheet1!$A:$W,23,0)</f>
        <v>151</v>
      </c>
      <c r="N60">
        <f>VLOOKUP(A60,[1]Sheet1!$A:$BJ,24,0)</f>
        <v>43</v>
      </c>
      <c r="O60">
        <f>VLOOKUP(A60,[1]Sheet1!$A:$BJ,25,0)</f>
        <v>25</v>
      </c>
      <c r="P60">
        <f>VLOOKUP(A60,[1]Sheet1!$A:$BJ,26,0)</f>
        <v>30</v>
      </c>
      <c r="Q60">
        <f>VLOOKUP(A60,[1]Sheet1!$A:$BJ,27,0)</f>
        <v>27.9</v>
      </c>
      <c r="R60">
        <f>VLOOKUP(A60,[1]Sheet1!$A:$BJ,28,0)</f>
        <v>24.4</v>
      </c>
      <c r="S60">
        <f>VLOOKUP(A60,[1]Sheet1!$A:$BJ,29,0)</f>
        <v>29.1</v>
      </c>
      <c r="T60">
        <f>VLOOKUP(A60,[1]Sheet1!$A:$BJ,30,0)</f>
        <v>29.9</v>
      </c>
      <c r="U60">
        <f>VLOOKUP(A60,[1]Sheet1!$A:$BJ,31,0)</f>
        <v>0.92</v>
      </c>
      <c r="V60">
        <f>VLOOKUP(A60,[1]Sheet1!$A:$BJ,32,0)</f>
        <v>1.27</v>
      </c>
      <c r="W60">
        <f>VLOOKUP(A60,[1]Sheet1!$A:$BJ,33,0)</f>
        <v>1.3</v>
      </c>
      <c r="X60">
        <f>VLOOKUP(A60,[1]Sheet1!$A:$BJ,34,0)</f>
        <v>1.23</v>
      </c>
      <c r="Y60">
        <f>VLOOKUP(A60,[1]Sheet1!$A:$BJ,35,0)</f>
        <v>7</v>
      </c>
      <c r="Z60">
        <f>VLOOKUP(A60,[1]Sheet1!$A:$BJ,36,0)</f>
        <v>19.8</v>
      </c>
      <c r="AA60">
        <f>VLOOKUP(A60,[1]Sheet1!$A:$BJ,37,0)</f>
        <v>26.6</v>
      </c>
      <c r="AB60">
        <f>VLOOKUP(A60,[1]Sheet1!$A:$BJ,38,0)</f>
        <v>26.5</v>
      </c>
      <c r="AC60">
        <f>VLOOKUP(A60,[1]Sheet1!$A:$AN,39,0)</f>
        <v>43.1</v>
      </c>
      <c r="AD60">
        <f>VLOOKUP(A60,[1]Sheet1!$A:$AN,40,0)</f>
        <v>32.700000000000003</v>
      </c>
      <c r="AE60">
        <f>VLOOKUP(A60,[1]Sheet1!$A:$BJ,41,0)</f>
        <v>31.3</v>
      </c>
      <c r="AF60">
        <f>VLOOKUP(A60,[1]Sheet1!$A:$BJ,42,0)</f>
        <v>32.6</v>
      </c>
      <c r="AG60">
        <f>VLOOKUP(A60,[1]Sheet1!$A:$BJ,43,0)</f>
        <v>23</v>
      </c>
      <c r="AH60">
        <f>VLOOKUP(A60,[1]Sheet1!$A:$BJ,44,0)</f>
        <v>372</v>
      </c>
      <c r="AI60">
        <f>VLOOKUP(A60,[1]Sheet1!$A:$BJ,45,0)</f>
        <v>347</v>
      </c>
      <c r="AJ60">
        <f>VLOOKUP(A60,[1]Sheet1!$A:$BJ,46,0)</f>
        <v>218</v>
      </c>
      <c r="AK60">
        <f>VLOOKUP(A60,[1]Sheet1!$A:$BJ,47,0)</f>
        <v>30</v>
      </c>
      <c r="AL60">
        <f>VLOOKUP(A60,[1]Sheet1!$A:$BJ,48,0)</f>
        <v>481</v>
      </c>
      <c r="AM60">
        <f>VLOOKUP(A60,[1]Sheet1!$A:$BJ,49,0)</f>
        <v>257</v>
      </c>
      <c r="AN60">
        <f>VLOOKUP(A60,[1]Sheet1!$A:$BJ,50,0)</f>
        <v>129</v>
      </c>
      <c r="AO60">
        <f>VLOOKUP(A60,[1]Sheet1!$A:$BJ,51,0)</f>
        <v>100.04</v>
      </c>
      <c r="AP60">
        <f>VLOOKUP(A60,[1]Sheet1!$A:$BJ,52,0)</f>
        <v>100.04</v>
      </c>
      <c r="AQ60">
        <f>VLOOKUP(A60,[1]Sheet1!$A:$BJ,53,0)</f>
        <v>102.01</v>
      </c>
      <c r="AR60">
        <f>VLOOKUP(A60,[1]Sheet1!$A:$BJ,54,0)</f>
        <v>104.16</v>
      </c>
      <c r="AS60">
        <f>VLOOKUP(A60,[1]Sheet1!$A:$BJ,55,0)</f>
        <v>52</v>
      </c>
      <c r="AT60">
        <f>VLOOKUP(A60,[1]Sheet1!$A:$BJ,56,0)</f>
        <v>52</v>
      </c>
      <c r="AU60">
        <f>VLOOKUP(A60,[1]Sheet1!$A:$BJ,57,0)</f>
        <v>49</v>
      </c>
      <c r="AV60">
        <f>VLOOKUP(A60,[1]Sheet1!$A:$BJ,58,0)</f>
        <v>46</v>
      </c>
      <c r="AW60">
        <f>VLOOKUP(A60,[1]Sheet1!$A:$BJ,59,0)</f>
        <v>4.8</v>
      </c>
      <c r="AX60">
        <f>VLOOKUP(A60,[1]Sheet1!$A:$BJ,60,0)</f>
        <v>4.0999999999999996</v>
      </c>
      <c r="AY60">
        <f>VLOOKUP(A60,[1]Sheet1!$A:$BJ,61,0)</f>
        <v>4.9000000000000004</v>
      </c>
      <c r="AZ60">
        <f>VLOOKUP(A60,[1]Sheet1!$A:$BJ,62,0)</f>
        <v>4.3</v>
      </c>
      <c r="BA60" s="6">
        <v>7</v>
      </c>
      <c r="BB60">
        <f>VLOOKUP(A60,'[2]基于7.24英文版收集麻醉记录单信息+最后整理最全面'!$J:$CK,78,0)</f>
        <v>0</v>
      </c>
      <c r="BC60">
        <f>VLOOKUP(A60,'[2]基于7.24英文版收集麻醉记录单信息+最后整理最全面'!$J:$CK,80,0)</f>
        <v>0</v>
      </c>
    </row>
    <row r="61" spans="1:55" x14ac:dyDescent="0.25">
      <c r="A61" s="3">
        <v>19381931</v>
      </c>
      <c r="B61">
        <v>2</v>
      </c>
      <c r="C61" s="6">
        <v>2</v>
      </c>
      <c r="D61" s="6">
        <v>148</v>
      </c>
      <c r="E61" s="6">
        <v>53</v>
      </c>
      <c r="F61">
        <v>0</v>
      </c>
      <c r="G61" s="6">
        <v>0</v>
      </c>
      <c r="H61">
        <v>0</v>
      </c>
      <c r="I61">
        <f>VLOOKUP(A61,[1]Sheet1!$A:$V,19,0)</f>
        <v>148</v>
      </c>
      <c r="J61">
        <f>VLOOKUP(A61,[1]Sheet1!$A:$V,20,0)</f>
        <v>134</v>
      </c>
      <c r="K61">
        <f>VLOOKUP(A61,[1]Sheet1!$A:$V,21,0)</f>
        <v>0.45</v>
      </c>
      <c r="L61">
        <f>VLOOKUP(A61,[1]Sheet1!$A:$V,22,0)</f>
        <v>0.4</v>
      </c>
      <c r="M61">
        <f>VLOOKUP(A61,[1]Sheet1!$A:$W,23,0)</f>
        <v>168</v>
      </c>
      <c r="N61">
        <f>VLOOKUP(A61,[1]Sheet1!$A:$BJ,24,0)</f>
        <v>108</v>
      </c>
      <c r="O61">
        <f>VLOOKUP(A61,[1]Sheet1!$A:$BJ,25,0)</f>
        <v>82</v>
      </c>
      <c r="P61">
        <f>VLOOKUP(A61,[1]Sheet1!$A:$BJ,26,0)</f>
        <v>112</v>
      </c>
      <c r="Q61">
        <f>VLOOKUP(A61,[1]Sheet1!$A:$BJ,27,0)</f>
        <v>27.1</v>
      </c>
      <c r="R61">
        <f>VLOOKUP(A61,[1]Sheet1!$A:$BJ,28,0)</f>
        <v>25.6</v>
      </c>
      <c r="S61">
        <f>VLOOKUP(A61,[1]Sheet1!$A:$BJ,29,0)</f>
        <v>26.8</v>
      </c>
      <c r="U61">
        <f>VLOOKUP(A61,[1]Sheet1!$A:$BJ,31,0)</f>
        <v>0.94</v>
      </c>
      <c r="V61">
        <f>VLOOKUP(A61,[1]Sheet1!$A:$BJ,32,0)</f>
        <v>1.26</v>
      </c>
      <c r="W61">
        <f>VLOOKUP(A61,[1]Sheet1!$A:$BJ,33,0)</f>
        <v>1.1100000000000001</v>
      </c>
      <c r="Y61">
        <f>VLOOKUP(A61,[1]Sheet1!$A:$BJ,35,0)</f>
        <v>7</v>
      </c>
      <c r="Z61">
        <f>VLOOKUP(A61,[1]Sheet1!$A:$BJ,36,0)</f>
        <v>13.7</v>
      </c>
      <c r="AA61">
        <f>VLOOKUP(A61,[1]Sheet1!$A:$BJ,37,0)</f>
        <v>15.2</v>
      </c>
      <c r="AB61">
        <f>VLOOKUP(A61,[1]Sheet1!$A:$BJ,38,0)</f>
        <v>13.4</v>
      </c>
      <c r="AC61">
        <f>VLOOKUP(A61,[1]Sheet1!$A:$AN,39,0)</f>
        <v>45.1</v>
      </c>
      <c r="AD61">
        <f>VLOOKUP(A61,[1]Sheet1!$A:$AN,40,0)</f>
        <v>32.4</v>
      </c>
      <c r="AE61">
        <f>VLOOKUP(A61,[1]Sheet1!$A:$BJ,41,0)</f>
        <v>36.1</v>
      </c>
      <c r="AF61">
        <f>VLOOKUP(A61,[1]Sheet1!$A:$BJ,42,0)</f>
        <v>36.799999999999997</v>
      </c>
      <c r="AG61">
        <f>VLOOKUP(A61,[1]Sheet1!$A:$BJ,43,0)</f>
        <v>25</v>
      </c>
      <c r="AH61">
        <f>VLOOKUP(A61,[1]Sheet1!$A:$BJ,44,0)</f>
        <v>1263</v>
      </c>
      <c r="AI61">
        <f>VLOOKUP(A61,[1]Sheet1!$A:$BJ,45,0)</f>
        <v>834</v>
      </c>
      <c r="AJ61">
        <f>VLOOKUP(A61,[1]Sheet1!$A:$BJ,46,0)</f>
        <v>628</v>
      </c>
      <c r="AK61">
        <f>VLOOKUP(A61,[1]Sheet1!$A:$BJ,47,0)</f>
        <v>23</v>
      </c>
      <c r="AL61">
        <f>VLOOKUP(A61,[1]Sheet1!$A:$BJ,48,0)</f>
        <v>913</v>
      </c>
      <c r="AM61">
        <f>VLOOKUP(A61,[1]Sheet1!$A:$BJ,49,0)</f>
        <v>300</v>
      </c>
      <c r="AN61">
        <f>VLOOKUP(A61,[1]Sheet1!$A:$BJ,50,0)</f>
        <v>173</v>
      </c>
      <c r="AO61">
        <f>VLOOKUP(A61,[1]Sheet1!$A:$BJ,51,0)</f>
        <v>91.68</v>
      </c>
      <c r="AP61">
        <f>VLOOKUP(A61,[1]Sheet1!$A:$BJ,52,0)</f>
        <v>99.96</v>
      </c>
      <c r="AQ61">
        <f>VLOOKUP(A61,[1]Sheet1!$A:$BJ,53,0)</f>
        <v>98.86</v>
      </c>
      <c r="AR61">
        <f>VLOOKUP(A61,[1]Sheet1!$A:$BJ,54,0)</f>
        <v>103.55</v>
      </c>
      <c r="AS61">
        <f>VLOOKUP(A61,[1]Sheet1!$A:$BJ,55,0)</f>
        <v>83</v>
      </c>
      <c r="AT61">
        <f>VLOOKUP(A61,[1]Sheet1!$A:$BJ,56,0)</f>
        <v>73</v>
      </c>
      <c r="AU61">
        <f>VLOOKUP(A61,[1]Sheet1!$A:$BJ,57,0)</f>
        <v>75</v>
      </c>
      <c r="AV61">
        <f>VLOOKUP(A61,[1]Sheet1!$A:$BJ,58,0)</f>
        <v>67</v>
      </c>
      <c r="AW61">
        <f>VLOOKUP(A61,[1]Sheet1!$A:$BJ,59,0)</f>
        <v>6.42</v>
      </c>
      <c r="AX61">
        <f>VLOOKUP(A61,[1]Sheet1!$A:$BJ,60,0)</f>
        <v>7.6</v>
      </c>
      <c r="AY61">
        <f>VLOOKUP(A61,[1]Sheet1!$A:$BJ,61,0)</f>
        <v>5.0999999999999996</v>
      </c>
      <c r="AZ61">
        <f>VLOOKUP(A61,[1]Sheet1!$A:$BJ,62,0)</f>
        <v>4.5999999999999996</v>
      </c>
      <c r="BA61" s="6">
        <v>9</v>
      </c>
      <c r="BB61">
        <f>VLOOKUP(A61,'[2]基于7.24英文版收集麻醉记录单信息+最后整理最全面'!$J:$CK,78,0)</f>
        <v>0</v>
      </c>
      <c r="BC61">
        <f>VLOOKUP(A61,'[2]基于7.24英文版收集麻醉记录单信息+最后整理最全面'!$J:$CK,80,0)</f>
        <v>0</v>
      </c>
    </row>
    <row r="62" spans="1:55" x14ac:dyDescent="0.25">
      <c r="A62" s="3">
        <v>19435279</v>
      </c>
      <c r="B62">
        <v>1</v>
      </c>
      <c r="C62" s="6">
        <v>1</v>
      </c>
      <c r="D62" s="6">
        <v>165</v>
      </c>
      <c r="E62" s="6">
        <v>69</v>
      </c>
      <c r="F62">
        <v>0</v>
      </c>
      <c r="G62" s="6">
        <v>0</v>
      </c>
      <c r="H62">
        <v>0</v>
      </c>
      <c r="I62">
        <f>VLOOKUP(A62,[1]Sheet1!$A:$V,19,0)</f>
        <v>84</v>
      </c>
      <c r="J62">
        <f>VLOOKUP(A62,[1]Sheet1!$A:$V,20,0)</f>
        <v>75</v>
      </c>
      <c r="K62">
        <f>VLOOKUP(A62,[1]Sheet1!$A:$V,21,0)</f>
        <v>0.27</v>
      </c>
      <c r="L62">
        <f>VLOOKUP(A62,[1]Sheet1!$A:$V,22,0)</f>
        <v>0.26</v>
      </c>
      <c r="M62">
        <f>VLOOKUP(A62,[1]Sheet1!$A:$W,23,0)</f>
        <v>477</v>
      </c>
      <c r="N62">
        <f>VLOOKUP(A62,[1]Sheet1!$A:$BJ,24,0)</f>
        <v>339</v>
      </c>
      <c r="P62">
        <f>VLOOKUP(A62,[1]Sheet1!$A:$BJ,26,0)</f>
        <v>331</v>
      </c>
      <c r="Q62">
        <f>VLOOKUP(A62,[1]Sheet1!$A:$BJ,27,0)</f>
        <v>29.1</v>
      </c>
      <c r="R62">
        <f>VLOOKUP(A62,[1]Sheet1!$A:$BJ,28,0)</f>
        <v>27.9</v>
      </c>
      <c r="T62">
        <f>VLOOKUP(A62,[1]Sheet1!$A:$BJ,30,0)</f>
        <v>30.7</v>
      </c>
      <c r="U62">
        <f>VLOOKUP(A62,[1]Sheet1!$A:$BJ,31,0)</f>
        <v>1.1200000000000001</v>
      </c>
      <c r="V62">
        <f>VLOOKUP(A62,[1]Sheet1!$A:$BJ,32,0)</f>
        <v>1.21</v>
      </c>
      <c r="X62">
        <f>VLOOKUP(A62,[1]Sheet1!$A:$BJ,34,0)</f>
        <v>1.22</v>
      </c>
      <c r="Y62">
        <f>VLOOKUP(A62,[1]Sheet1!$A:$BJ,35,0)</f>
        <v>4.8</v>
      </c>
      <c r="Z62">
        <f>VLOOKUP(A62,[1]Sheet1!$A:$BJ,36,0)</f>
        <v>14.5</v>
      </c>
      <c r="AB62">
        <f>VLOOKUP(A62,[1]Sheet1!$A:$BJ,38,0)</f>
        <v>14.2</v>
      </c>
      <c r="AC62">
        <f>VLOOKUP(A62,[1]Sheet1!$A:$AN,39,0)</f>
        <v>38</v>
      </c>
      <c r="AD62">
        <f>VLOOKUP(A62,[1]Sheet1!$A:$AN,40,0)</f>
        <v>24.4</v>
      </c>
      <c r="AF62">
        <f>VLOOKUP(A62,[1]Sheet1!$A:$BJ,42,0)</f>
        <v>38.1</v>
      </c>
      <c r="AG62">
        <f>VLOOKUP(A62,[1]Sheet1!$A:$BJ,43,0)</f>
        <v>33</v>
      </c>
      <c r="AH62">
        <f>VLOOKUP(A62,[1]Sheet1!$A:$BJ,44,0)</f>
        <v>93</v>
      </c>
      <c r="AJ62">
        <f>VLOOKUP(A62,[1]Sheet1!$A:$BJ,46,0)</f>
        <v>48</v>
      </c>
      <c r="AK62">
        <f>VLOOKUP(A62,[1]Sheet1!$A:$BJ,47,0)</f>
        <v>20</v>
      </c>
      <c r="AL62">
        <f>VLOOKUP(A62,[1]Sheet1!$A:$BJ,48,0)</f>
        <v>104</v>
      </c>
      <c r="AN62">
        <f>VLOOKUP(A62,[1]Sheet1!$A:$BJ,50,0)</f>
        <v>37</v>
      </c>
      <c r="AO62">
        <f>VLOOKUP(A62,[1]Sheet1!$A:$BJ,51,0)</f>
        <v>126.76</v>
      </c>
      <c r="AP62">
        <f>VLOOKUP(A62,[1]Sheet1!$A:$BJ,52,0)</f>
        <v>139.08000000000001</v>
      </c>
      <c r="AR62">
        <f>VLOOKUP(A62,[1]Sheet1!$A:$BJ,54,0)</f>
        <v>139.08000000000001</v>
      </c>
      <c r="AS62">
        <f>VLOOKUP(A62,[1]Sheet1!$A:$BJ,55,0)</f>
        <v>57</v>
      </c>
      <c r="AT62">
        <f>VLOOKUP(A62,[1]Sheet1!$A:$BJ,56,0)</f>
        <v>43</v>
      </c>
      <c r="AV62">
        <f>VLOOKUP(A62,[1]Sheet1!$A:$BJ,58,0)</f>
        <v>43</v>
      </c>
      <c r="AW62">
        <f>VLOOKUP(A62,[1]Sheet1!$A:$BJ,59,0)</f>
        <v>2.2000000000000002</v>
      </c>
      <c r="AX62">
        <v>1</v>
      </c>
      <c r="AZ62">
        <f>VLOOKUP(A62,[1]Sheet1!$A:$BJ,62,0)</f>
        <v>1.5</v>
      </c>
      <c r="BA62" s="6">
        <v>5</v>
      </c>
      <c r="BB62">
        <f>VLOOKUP(A62,'[2]基于7.24英文版收集麻醉记录单信息+最后整理最全面'!$J:$CK,78,0)</f>
        <v>0</v>
      </c>
      <c r="BC62">
        <f>VLOOKUP(A62,'[2]基于7.24英文版收集麻醉记录单信息+最后整理最全面'!$J:$CK,80,0)</f>
        <v>0</v>
      </c>
    </row>
    <row r="63" spans="1:55" x14ac:dyDescent="0.25">
      <c r="A63" s="3">
        <v>19468160</v>
      </c>
      <c r="B63">
        <v>1</v>
      </c>
      <c r="C63" s="6">
        <v>2</v>
      </c>
      <c r="D63" s="6">
        <v>165</v>
      </c>
      <c r="E63" s="6">
        <v>72.5</v>
      </c>
      <c r="F63">
        <v>0</v>
      </c>
      <c r="G63" s="6">
        <v>0</v>
      </c>
      <c r="H63">
        <v>0</v>
      </c>
      <c r="I63">
        <f>VLOOKUP(A63,[1]Sheet1!$A:$V,19,0)</f>
        <v>116</v>
      </c>
      <c r="J63">
        <f>VLOOKUP(A63,[1]Sheet1!$A:$V,20,0)</f>
        <v>107</v>
      </c>
      <c r="K63">
        <f>VLOOKUP(A63,[1]Sheet1!$A:$V,21,0)</f>
        <v>0.6</v>
      </c>
      <c r="L63">
        <f>VLOOKUP(A63,[1]Sheet1!$A:$V,22,0)</f>
        <v>0.34</v>
      </c>
      <c r="M63">
        <f>VLOOKUP(A63,[1]Sheet1!$A:$W,23,0)</f>
        <v>252</v>
      </c>
      <c r="N63">
        <f>VLOOKUP(A63,[1]Sheet1!$A:$BJ,24,0)</f>
        <v>248</v>
      </c>
      <c r="P63">
        <f>VLOOKUP(A63,[1]Sheet1!$A:$BJ,26,0)</f>
        <v>174</v>
      </c>
      <c r="Q63">
        <f>VLOOKUP(A63,[1]Sheet1!$A:$BJ,27,0)</f>
        <v>32</v>
      </c>
      <c r="R63">
        <v>22</v>
      </c>
      <c r="U63">
        <f>VLOOKUP(A63,[1]Sheet1!$A:$BJ,31,0)</f>
        <v>1.1100000000000001</v>
      </c>
      <c r="V63">
        <f>VLOOKUP(A63,[1]Sheet1!$A:$BJ,32,0)</f>
        <v>1.1499999999999999</v>
      </c>
      <c r="Y63">
        <f>VLOOKUP(A63,[1]Sheet1!$A:$BJ,35,0)</f>
        <v>8.1</v>
      </c>
      <c r="Z63">
        <f>VLOOKUP(A63,[1]Sheet1!$A:$BJ,36,0)</f>
        <v>8.1999999999999993</v>
      </c>
      <c r="AB63">
        <f>VLOOKUP(A63,[1]Sheet1!$A:$BJ,38,0)</f>
        <v>15.4</v>
      </c>
      <c r="AC63">
        <f>VLOOKUP(A63,[1]Sheet1!$A:$AN,39,0)</f>
        <v>39</v>
      </c>
      <c r="AD63">
        <f>VLOOKUP(A63,[1]Sheet1!$A:$AN,40,0)</f>
        <v>33.1</v>
      </c>
      <c r="AF63">
        <f>VLOOKUP(A63,[1]Sheet1!$A:$BJ,42,0)</f>
        <v>36.1</v>
      </c>
      <c r="AG63">
        <f>VLOOKUP(A63,[1]Sheet1!$A:$BJ,43,0)</f>
        <v>28</v>
      </c>
      <c r="AH63">
        <f>VLOOKUP(A63,[1]Sheet1!$A:$BJ,44,0)</f>
        <v>137</v>
      </c>
      <c r="AJ63">
        <f>VLOOKUP(A63,[1]Sheet1!$A:$BJ,46,0)</f>
        <v>97</v>
      </c>
      <c r="AK63">
        <f>VLOOKUP(A63,[1]Sheet1!$A:$BJ,47,0)</f>
        <v>15</v>
      </c>
      <c r="AL63">
        <f>VLOOKUP(A63,[1]Sheet1!$A:$BJ,48,0)</f>
        <v>162</v>
      </c>
      <c r="AN63">
        <f>VLOOKUP(A63,[1]Sheet1!$A:$BJ,50,0)</f>
        <v>33</v>
      </c>
      <c r="BA63" s="6">
        <v>8</v>
      </c>
      <c r="BB63">
        <f>VLOOKUP(A63,'[2]基于7.24英文版收集麻醉记录单信息+最后整理最全面'!$J:$CK,78,0)</f>
        <v>0</v>
      </c>
      <c r="BC63">
        <f>VLOOKUP(A63,'[2]基于7.24英文版收集麻醉记录单信息+最后整理最全面'!$J:$CK,80,0)</f>
        <v>0</v>
      </c>
    </row>
    <row r="64" spans="1:55" x14ac:dyDescent="0.25">
      <c r="A64" s="3">
        <v>4033084</v>
      </c>
      <c r="B64">
        <v>2</v>
      </c>
      <c r="C64" s="6">
        <v>1</v>
      </c>
      <c r="D64" s="6">
        <v>170</v>
      </c>
      <c r="E64" s="6">
        <v>50</v>
      </c>
      <c r="F64">
        <v>0</v>
      </c>
      <c r="G64" s="6">
        <v>0</v>
      </c>
      <c r="H64">
        <v>0</v>
      </c>
      <c r="I64">
        <f>VLOOKUP(A64,[1]Sheet1!$A:$V,19,0)</f>
        <v>143</v>
      </c>
      <c r="J64">
        <f>VLOOKUP(A64,[1]Sheet1!$A:$V,20,0)</f>
        <v>109</v>
      </c>
      <c r="K64">
        <f>VLOOKUP(A64,[1]Sheet1!$A:$V,21,0)</f>
        <v>0.44</v>
      </c>
      <c r="L64">
        <f>VLOOKUP(A64,[1]Sheet1!$A:$V,22,0)</f>
        <v>0.33</v>
      </c>
      <c r="M64">
        <f>VLOOKUP(A64,[1]Sheet1!$A:$W,23,0)</f>
        <v>182</v>
      </c>
      <c r="N64">
        <f>VLOOKUP(A64,[1]Sheet1!$A:$BJ,24,0)</f>
        <v>139</v>
      </c>
      <c r="Q64">
        <f>VLOOKUP(A64,[1]Sheet1!$A:$BJ,27,0)</f>
        <v>25.1</v>
      </c>
      <c r="R64">
        <f>VLOOKUP(A64,[1]Sheet1!$A:$BJ,28,0)</f>
        <v>31.2</v>
      </c>
      <c r="U64">
        <f>VLOOKUP(A64,[1]Sheet1!$A:$BJ,31,0)</f>
        <v>0.96</v>
      </c>
      <c r="V64">
        <f>VLOOKUP(A64,[1]Sheet1!$A:$BJ,32,0)</f>
        <v>1.07</v>
      </c>
      <c r="Y64">
        <f>VLOOKUP(A64,[1]Sheet1!$A:$BJ,35,0)</f>
        <v>9.1</v>
      </c>
      <c r="Z64">
        <f>VLOOKUP(A64,[1]Sheet1!$A:$BJ,36,0)</f>
        <v>15.6</v>
      </c>
      <c r="AC64">
        <f>VLOOKUP(A64,[1]Sheet1!$A:$AN,39,0)</f>
        <v>44.9</v>
      </c>
      <c r="AD64">
        <f>VLOOKUP(A64,[1]Sheet1!$A:$AN,40,0)</f>
        <v>28.1</v>
      </c>
      <c r="AG64">
        <f>VLOOKUP(A64,[1]Sheet1!$A:$BJ,43,0)</f>
        <v>26</v>
      </c>
      <c r="AH64">
        <f>VLOOKUP(A64,[1]Sheet1!$A:$BJ,44,0)</f>
        <v>405</v>
      </c>
      <c r="AK64">
        <f>VLOOKUP(A64,[1]Sheet1!$A:$BJ,47,0)</f>
        <v>31</v>
      </c>
      <c r="AL64">
        <f>VLOOKUP(A64,[1]Sheet1!$A:$BJ,48,0)</f>
        <v>513</v>
      </c>
      <c r="AO64">
        <f>VLOOKUP(A64,[1]Sheet1!$A:$BJ,51,0)</f>
        <v>74.73</v>
      </c>
      <c r="AP64">
        <f>VLOOKUP(A64,[1]Sheet1!$A:$BJ,52,0)</f>
        <v>81.61</v>
      </c>
      <c r="AS64">
        <f>VLOOKUP(A64,[1]Sheet1!$A:$BJ,55,0)</f>
        <v>85</v>
      </c>
      <c r="AT64">
        <f>VLOOKUP(A64,[1]Sheet1!$A:$BJ,56,0)</f>
        <v>78</v>
      </c>
      <c r="AW64">
        <f>VLOOKUP(A64,[1]Sheet1!$A:$BJ,59,0)</f>
        <v>5</v>
      </c>
      <c r="AX64">
        <f>VLOOKUP(A64,[1]Sheet1!$A:$BJ,60,0)</f>
        <v>5.0999999999999996</v>
      </c>
      <c r="BA64" s="6">
        <v>8</v>
      </c>
      <c r="BB64">
        <f>VLOOKUP(A64,'[2]基于7.24英文版收集麻醉记录单信息+最后整理最全面'!$J:$CK,78,0)</f>
        <v>0</v>
      </c>
      <c r="BC64">
        <f>VLOOKUP(A64,'[2]基于7.24英文版收集麻醉记录单信息+最后整理最全面'!$J:$CK,80,0)</f>
        <v>0</v>
      </c>
    </row>
    <row r="65" spans="1:55" x14ac:dyDescent="0.25">
      <c r="A65" s="3">
        <v>17612401</v>
      </c>
      <c r="B65">
        <v>2</v>
      </c>
      <c r="C65" s="6">
        <v>1</v>
      </c>
      <c r="D65" s="6">
        <v>166</v>
      </c>
      <c r="E65" s="6">
        <v>65</v>
      </c>
      <c r="F65">
        <v>0</v>
      </c>
      <c r="G65" s="6">
        <v>0</v>
      </c>
      <c r="H65">
        <v>0</v>
      </c>
      <c r="I65">
        <f>VLOOKUP(A65,[1]Sheet1!$A:$V,19,0)</f>
        <v>162</v>
      </c>
      <c r="J65">
        <f>VLOOKUP(A65,[1]Sheet1!$A:$V,20,0)</f>
        <v>116</v>
      </c>
      <c r="K65">
        <f>VLOOKUP(A65,[1]Sheet1!$A:$V,21,0)</f>
        <v>0.48</v>
      </c>
      <c r="L65">
        <f>VLOOKUP(A65,[1]Sheet1!$A:$V,22,0)</f>
        <v>0.34</v>
      </c>
      <c r="M65">
        <f>VLOOKUP(A65,[1]Sheet1!$A:$W,23,0)</f>
        <v>208</v>
      </c>
      <c r="N65">
        <f>VLOOKUP(A65,[1]Sheet1!$A:$BJ,24,0)</f>
        <v>150</v>
      </c>
      <c r="P65">
        <f>VLOOKUP(A65,[1]Sheet1!$A:$BJ,26,0)</f>
        <v>129</v>
      </c>
      <c r="Q65">
        <f>VLOOKUP(A65,[1]Sheet1!$A:$BJ,27,0)</f>
        <v>30.8</v>
      </c>
      <c r="R65">
        <f>VLOOKUP(A65,[1]Sheet1!$A:$BJ,28,0)</f>
        <v>26.8</v>
      </c>
      <c r="T65">
        <f>VLOOKUP(A65,[1]Sheet1!$A:$BJ,30,0)</f>
        <v>28</v>
      </c>
      <c r="U65">
        <f>VLOOKUP(A65,[1]Sheet1!$A:$BJ,31,0)</f>
        <v>0.95</v>
      </c>
      <c r="V65">
        <f>VLOOKUP(A65,[1]Sheet1!$A:$BJ,32,0)</f>
        <v>1.1499999999999999</v>
      </c>
      <c r="X65">
        <f>VLOOKUP(A65,[1]Sheet1!$A:$BJ,34,0)</f>
        <v>1.18</v>
      </c>
      <c r="Y65">
        <f>VLOOKUP(A65,[1]Sheet1!$A:$BJ,35,0)</f>
        <v>7.8</v>
      </c>
      <c r="Z65">
        <f>VLOOKUP(A65,[1]Sheet1!$A:$BJ,36,0)</f>
        <v>28.9</v>
      </c>
      <c r="AB65">
        <f>VLOOKUP(A65,[1]Sheet1!$A:$BJ,38,0)</f>
        <v>46.2</v>
      </c>
      <c r="AC65">
        <f>VLOOKUP(A65,[1]Sheet1!$A:$AN,39,0)</f>
        <v>36.799999999999997</v>
      </c>
      <c r="AD65">
        <f>VLOOKUP(A65,[1]Sheet1!$A:$AN,40,0)</f>
        <v>30</v>
      </c>
      <c r="AF65">
        <f>VLOOKUP(A65,[1]Sheet1!$A:$BJ,42,0)</f>
        <v>36.6</v>
      </c>
      <c r="AG65">
        <f>VLOOKUP(A65,[1]Sheet1!$A:$BJ,43,0)</f>
        <v>14</v>
      </c>
      <c r="AH65">
        <f>VLOOKUP(A65,[1]Sheet1!$A:$BJ,44,0)</f>
        <v>592</v>
      </c>
      <c r="AJ65">
        <f>VLOOKUP(A65,[1]Sheet1!$A:$BJ,46,0)</f>
        <v>317</v>
      </c>
      <c r="AK65">
        <f>VLOOKUP(A65,[1]Sheet1!$A:$BJ,47,0)</f>
        <v>18</v>
      </c>
      <c r="AL65">
        <f>VLOOKUP(A65,[1]Sheet1!$A:$BJ,48,0)</f>
        <v>690</v>
      </c>
      <c r="AN65">
        <f>VLOOKUP(A65,[1]Sheet1!$A:$BJ,50,0)</f>
        <v>104</v>
      </c>
      <c r="AO65">
        <f>VLOOKUP(A65,[1]Sheet1!$A:$BJ,51,0)</f>
        <v>100.26</v>
      </c>
      <c r="AP65">
        <f>VLOOKUP(A65,[1]Sheet1!$A:$BJ,52,0)</f>
        <v>101.38</v>
      </c>
      <c r="AR65">
        <f>VLOOKUP(A65,[1]Sheet1!$A:$BJ,54,0)</f>
        <v>102.54</v>
      </c>
      <c r="AS65">
        <f>VLOOKUP(A65,[1]Sheet1!$A:$BJ,55,0)</f>
        <v>75</v>
      </c>
      <c r="AT65">
        <f>VLOOKUP(A65,[1]Sheet1!$A:$BJ,56,0)</f>
        <v>73</v>
      </c>
      <c r="AV65">
        <f>VLOOKUP(A65,[1]Sheet1!$A:$BJ,58,0)</f>
        <v>71</v>
      </c>
      <c r="AW65">
        <f>VLOOKUP(A65,[1]Sheet1!$A:$BJ,59,0)</f>
        <v>7.6</v>
      </c>
      <c r="AX65">
        <f>VLOOKUP(A65,[1]Sheet1!$A:$BJ,60,0)</f>
        <v>5.5</v>
      </c>
      <c r="AZ65">
        <f>VLOOKUP(A65,[1]Sheet1!$A:$BJ,62,0)</f>
        <v>2.9</v>
      </c>
      <c r="BA65" s="6">
        <v>5</v>
      </c>
      <c r="BB65">
        <f>VLOOKUP(A65,'[2]基于7.24英文版收集麻醉记录单信息+最后整理最全面'!$J:$CK,78,0)</f>
        <v>0</v>
      </c>
      <c r="BC65">
        <f>VLOOKUP(A65,'[2]基于7.24英文版收集麻醉记录单信息+最后整理最全面'!$J:$CK,80,0)</f>
        <v>1</v>
      </c>
    </row>
    <row r="66" spans="1:55" x14ac:dyDescent="0.25">
      <c r="A66" s="3">
        <v>14600388</v>
      </c>
      <c r="B66">
        <v>1</v>
      </c>
      <c r="C66" s="6">
        <v>1</v>
      </c>
      <c r="D66" s="6">
        <v>155</v>
      </c>
      <c r="E66" s="6">
        <v>58</v>
      </c>
      <c r="F66">
        <v>0</v>
      </c>
      <c r="G66" s="6">
        <v>0</v>
      </c>
      <c r="H66">
        <v>0</v>
      </c>
      <c r="I66">
        <f>VLOOKUP(A66,[1]Sheet1!$A:$V,19,0)</f>
        <v>144</v>
      </c>
      <c r="J66">
        <f>VLOOKUP(A66,[1]Sheet1!$A:$V,20,0)</f>
        <v>142</v>
      </c>
      <c r="K66">
        <f>VLOOKUP(A66,[1]Sheet1!$A:$V,21,0)</f>
        <v>0.42</v>
      </c>
      <c r="L66">
        <f>VLOOKUP(A66,[1]Sheet1!$A:$V,22,0)</f>
        <v>0.41</v>
      </c>
      <c r="M66">
        <f>VLOOKUP(A66,[1]Sheet1!$A:$W,23,0)</f>
        <v>222</v>
      </c>
      <c r="N66">
        <f>VLOOKUP(A66,[1]Sheet1!$A:$BJ,24,0)</f>
        <v>176</v>
      </c>
      <c r="P66">
        <f>VLOOKUP(A66,[1]Sheet1!$A:$BJ,26,0)</f>
        <v>148</v>
      </c>
      <c r="Q66">
        <f>VLOOKUP(A66,[1]Sheet1!$A:$BJ,27,0)</f>
        <v>30.8</v>
      </c>
      <c r="R66">
        <f>VLOOKUP(A66,[1]Sheet1!$A:$BJ,28,0)</f>
        <v>30.8</v>
      </c>
      <c r="T66">
        <f>VLOOKUP(A66,[1]Sheet1!$A:$BJ,30,0)</f>
        <v>36.6</v>
      </c>
      <c r="U66">
        <f>VLOOKUP(A66,[1]Sheet1!$A:$BJ,31,0)</f>
        <v>1.01</v>
      </c>
      <c r="V66">
        <f>VLOOKUP(A66,[1]Sheet1!$A:$BJ,32,0)</f>
        <v>1.08</v>
      </c>
      <c r="X66">
        <f>VLOOKUP(A66,[1]Sheet1!$A:$BJ,34,0)</f>
        <v>1.0900000000000001</v>
      </c>
      <c r="Y66">
        <f>VLOOKUP(A66,[1]Sheet1!$A:$BJ,35,0)</f>
        <v>18</v>
      </c>
      <c r="Z66">
        <f>VLOOKUP(A66,[1]Sheet1!$A:$BJ,36,0)</f>
        <v>1.8</v>
      </c>
      <c r="AB66">
        <f>VLOOKUP(A66,[1]Sheet1!$A:$BJ,38,0)</f>
        <v>52.4</v>
      </c>
      <c r="AC66">
        <f>VLOOKUP(A66,[1]Sheet1!$A:$AN,39,0)</f>
        <v>44.7</v>
      </c>
      <c r="AD66">
        <f>VLOOKUP(A66,[1]Sheet1!$A:$AN,40,0)</f>
        <v>34.700000000000003</v>
      </c>
      <c r="AF66">
        <f>VLOOKUP(A66,[1]Sheet1!$A:$BJ,42,0)</f>
        <v>31.2</v>
      </c>
      <c r="AG66">
        <f>VLOOKUP(A66,[1]Sheet1!$A:$BJ,43,0)</f>
        <v>125</v>
      </c>
      <c r="AH66">
        <f>VLOOKUP(A66,[1]Sheet1!$A:$BJ,44,0)</f>
        <v>73</v>
      </c>
      <c r="AJ66">
        <f>VLOOKUP(A66,[1]Sheet1!$A:$BJ,46,0)</f>
        <v>212</v>
      </c>
      <c r="AK66">
        <f>VLOOKUP(A66,[1]Sheet1!$A:$BJ,47,0)</f>
        <v>86</v>
      </c>
      <c r="AL66">
        <f>VLOOKUP(A66,[1]Sheet1!$A:$BJ,48,0)</f>
        <v>302</v>
      </c>
      <c r="AN66">
        <f>VLOOKUP(A66,[1]Sheet1!$A:$BJ,50,0)</f>
        <v>65</v>
      </c>
      <c r="AO66">
        <f>VLOOKUP(A66,[1]Sheet1!$A:$BJ,51,0)</f>
        <v>116.37</v>
      </c>
      <c r="AP66">
        <f>VLOOKUP(A66,[1]Sheet1!$A:$BJ,52,0)</f>
        <v>116.37</v>
      </c>
      <c r="AR66">
        <f>VLOOKUP(A66,[1]Sheet1!$A:$BJ,54,0)</f>
        <v>126.59</v>
      </c>
      <c r="AS66">
        <f>VLOOKUP(A66,[1]Sheet1!$A:$BJ,55,0)</f>
        <v>54</v>
      </c>
      <c r="AT66">
        <f>VLOOKUP(A66,[1]Sheet1!$A:$BJ,56,0)</f>
        <v>54</v>
      </c>
      <c r="AV66">
        <f>VLOOKUP(A66,[1]Sheet1!$A:$BJ,58,0)</f>
        <v>44</v>
      </c>
      <c r="AW66">
        <f>VLOOKUP(A66,[1]Sheet1!$A:$BJ,59,0)</f>
        <v>4.0999999999999996</v>
      </c>
      <c r="AX66">
        <f>VLOOKUP(A66,[1]Sheet1!$A:$BJ,60,0)</f>
        <v>3.2</v>
      </c>
      <c r="AZ66">
        <f>VLOOKUP(A66,[1]Sheet1!$A:$BJ,62,0)</f>
        <v>3.8</v>
      </c>
      <c r="BA66" s="6">
        <v>5</v>
      </c>
      <c r="BB66">
        <f>VLOOKUP(A66,'[2]基于7.24英文版收集麻醉记录单信息+最后整理最全面'!$J:$CK,78,0)</f>
        <v>0</v>
      </c>
      <c r="BC66">
        <f>VLOOKUP(A66,'[2]基于7.24英文版收集麻醉记录单信息+最后整理最全面'!$J:$CK,80,0)</f>
        <v>1</v>
      </c>
    </row>
    <row r="67" spans="1:55" x14ac:dyDescent="0.25">
      <c r="A67" s="3">
        <v>14249813</v>
      </c>
      <c r="B67">
        <v>2</v>
      </c>
      <c r="C67" s="6">
        <v>1</v>
      </c>
      <c r="D67" s="6">
        <v>165</v>
      </c>
      <c r="E67" s="6">
        <v>61</v>
      </c>
      <c r="F67">
        <v>0</v>
      </c>
      <c r="G67" s="6">
        <v>0</v>
      </c>
      <c r="H67">
        <v>0</v>
      </c>
      <c r="I67">
        <f>VLOOKUP(A67,[1]Sheet1!$A:$V,19,0)</f>
        <v>117</v>
      </c>
      <c r="J67">
        <f>VLOOKUP(A67,[1]Sheet1!$A:$V,20,0)</f>
        <v>111</v>
      </c>
      <c r="K67">
        <f>VLOOKUP(A67,[1]Sheet1!$A:$V,21,0)</f>
        <v>0.38</v>
      </c>
      <c r="L67">
        <f>VLOOKUP(A67,[1]Sheet1!$A:$V,22,0)</f>
        <v>0.34</v>
      </c>
      <c r="M67">
        <f>VLOOKUP(A67,[1]Sheet1!$A:$W,23,0)</f>
        <v>323</v>
      </c>
      <c r="N67">
        <f>VLOOKUP(A67,[1]Sheet1!$A:$BJ,24,0)</f>
        <v>267</v>
      </c>
      <c r="O67">
        <f>VLOOKUP(A67,[1]Sheet1!$A:$BJ,25,0)</f>
        <v>219</v>
      </c>
      <c r="P67">
        <f>VLOOKUP(A67,[1]Sheet1!$A:$BJ,26,0)</f>
        <v>198</v>
      </c>
      <c r="Q67">
        <f>VLOOKUP(A67,[1]Sheet1!$A:$BJ,27,0)</f>
        <v>25.1</v>
      </c>
      <c r="R67">
        <f>VLOOKUP(A67,[1]Sheet1!$A:$BJ,28,0)</f>
        <v>25.5</v>
      </c>
      <c r="S67">
        <f>VLOOKUP(A67,[1]Sheet1!$A:$BJ,29,0)</f>
        <v>33.4</v>
      </c>
      <c r="U67">
        <f>VLOOKUP(A67,[1]Sheet1!$A:$BJ,31,0)</f>
        <v>0.96</v>
      </c>
      <c r="V67">
        <f>VLOOKUP(A67,[1]Sheet1!$A:$BJ,32,0)</f>
        <v>1.04</v>
      </c>
      <c r="W67">
        <f>VLOOKUP(A67,[1]Sheet1!$A:$BJ,33,0)</f>
        <v>1.1499999999999999</v>
      </c>
      <c r="Y67">
        <f>VLOOKUP(A67,[1]Sheet1!$A:$BJ,35,0)</f>
        <v>11.6</v>
      </c>
      <c r="Z67">
        <f>VLOOKUP(A67,[1]Sheet1!$A:$BJ,36,0)</f>
        <v>29.8</v>
      </c>
      <c r="AA67">
        <f>VLOOKUP(A67,[1]Sheet1!$A:$BJ,37,0)</f>
        <v>21.7</v>
      </c>
      <c r="AB67">
        <f>VLOOKUP(A67,[1]Sheet1!$A:$BJ,38,0)</f>
        <v>31.5</v>
      </c>
      <c r="AC67">
        <f>VLOOKUP(A67,[1]Sheet1!$A:$AN,39,0)</f>
        <v>45.3</v>
      </c>
      <c r="AD67">
        <f>VLOOKUP(A67,[1]Sheet1!$A:$AN,40,0)</f>
        <v>33.299999999999997</v>
      </c>
      <c r="AE67">
        <f>VLOOKUP(A67,[1]Sheet1!$A:$BJ,41,0)</f>
        <v>35.799999999999997</v>
      </c>
      <c r="AF67">
        <f>VLOOKUP(A67,[1]Sheet1!$A:$BJ,42,0)</f>
        <v>37.6</v>
      </c>
      <c r="AG67">
        <f>VLOOKUP(A67,[1]Sheet1!$A:$BJ,43,0)</f>
        <v>134</v>
      </c>
      <c r="AH67">
        <f>VLOOKUP(A67,[1]Sheet1!$A:$BJ,44,0)</f>
        <v>722</v>
      </c>
      <c r="AI67">
        <f>VLOOKUP(A67,[1]Sheet1!$A:$BJ,45,0)</f>
        <v>438</v>
      </c>
      <c r="AJ67">
        <f>VLOOKUP(A67,[1]Sheet1!$A:$BJ,46,0)</f>
        <v>244</v>
      </c>
      <c r="AK67">
        <f>VLOOKUP(A67,[1]Sheet1!$A:$BJ,47,0)</f>
        <v>106</v>
      </c>
      <c r="AL67">
        <f>VLOOKUP(A67,[1]Sheet1!$A:$BJ,48,0)</f>
        <v>967</v>
      </c>
      <c r="AM67">
        <f>VLOOKUP(A67,[1]Sheet1!$A:$BJ,49,0)</f>
        <v>267</v>
      </c>
      <c r="AN67">
        <f>VLOOKUP(A67,[1]Sheet1!$A:$BJ,50,0)</f>
        <v>96</v>
      </c>
      <c r="AO67">
        <f>VLOOKUP(A67,[1]Sheet1!$A:$BJ,51,0)</f>
        <v>82.04</v>
      </c>
      <c r="AP67">
        <f>VLOOKUP(A67,[1]Sheet1!$A:$BJ,52,0)</f>
        <v>61.46</v>
      </c>
      <c r="AQ67">
        <f>VLOOKUP(A67,[1]Sheet1!$A:$BJ,53,0)</f>
        <v>69.81</v>
      </c>
      <c r="AR67">
        <f>VLOOKUP(A67,[1]Sheet1!$A:$BJ,54,0)</f>
        <v>73.5</v>
      </c>
      <c r="AS67">
        <f>VLOOKUP(A67,[1]Sheet1!$A:$BJ,55,0)</f>
        <v>63</v>
      </c>
      <c r="AT67">
        <f>VLOOKUP(A67,[1]Sheet1!$A:$BJ,56,0)</f>
        <v>80</v>
      </c>
      <c r="AU67">
        <f>VLOOKUP(A67,[1]Sheet1!$A:$BJ,57,0)</f>
        <v>72</v>
      </c>
      <c r="AV67">
        <f>VLOOKUP(A67,[1]Sheet1!$A:$BJ,58,0)</f>
        <v>69</v>
      </c>
      <c r="AW67">
        <f>VLOOKUP(A67,[1]Sheet1!$A:$BJ,59,0)</f>
        <v>7.4</v>
      </c>
      <c r="AX67">
        <f>VLOOKUP(A67,[1]Sheet1!$A:$BJ,60,0)</f>
        <v>6.3</v>
      </c>
      <c r="AY67">
        <f>VLOOKUP(A67,[1]Sheet1!$A:$BJ,61,0)</f>
        <v>8.1</v>
      </c>
      <c r="AZ67">
        <f>VLOOKUP(A67,[1]Sheet1!$A:$BJ,62,0)</f>
        <v>8</v>
      </c>
      <c r="BA67" s="6">
        <v>6</v>
      </c>
      <c r="BB67">
        <f>VLOOKUP(A67,'[2]基于7.24英文版收集麻醉记录单信息+最后整理最全面'!$J:$CK,78,0)</f>
        <v>0</v>
      </c>
      <c r="BC67">
        <f>VLOOKUP(A67,'[2]基于7.24英文版收集麻醉记录单信息+最后整理最全面'!$J:$CK,80,0)</f>
        <v>0</v>
      </c>
    </row>
    <row r="68" spans="1:55" x14ac:dyDescent="0.25">
      <c r="A68" s="3">
        <v>19703502</v>
      </c>
      <c r="B68">
        <v>2</v>
      </c>
      <c r="C68" s="6">
        <v>2</v>
      </c>
      <c r="D68" s="6">
        <v>155</v>
      </c>
      <c r="E68" s="6">
        <v>55</v>
      </c>
      <c r="F68">
        <v>0</v>
      </c>
      <c r="G68" s="6">
        <v>0</v>
      </c>
      <c r="H68">
        <v>0</v>
      </c>
      <c r="I68">
        <f>VLOOKUP(A68,[1]Sheet1!$A:$V,19,0)</f>
        <v>95</v>
      </c>
      <c r="J68">
        <f>VLOOKUP(A68,[1]Sheet1!$A:$V,20,0)</f>
        <v>92</v>
      </c>
      <c r="K68">
        <f>VLOOKUP(A68,[1]Sheet1!$A:$V,21,0)</f>
        <v>0.31</v>
      </c>
      <c r="L68">
        <f>VLOOKUP(A68,[1]Sheet1!$A:$V,22,0)</f>
        <v>0.3</v>
      </c>
      <c r="M68">
        <f>VLOOKUP(A68,[1]Sheet1!$A:$W,23,0)</f>
        <v>291</v>
      </c>
      <c r="N68">
        <f>VLOOKUP(A68,[1]Sheet1!$A:$BJ,24,0)</f>
        <v>259</v>
      </c>
      <c r="Q68">
        <f>VLOOKUP(A68,[1]Sheet1!$A:$BJ,27,0)</f>
        <v>33.200000000000003</v>
      </c>
      <c r="U68">
        <f>VLOOKUP(A68,[1]Sheet1!$A:$BJ,31,0)</f>
        <v>1.17</v>
      </c>
      <c r="Y68">
        <f>VLOOKUP(A68,[1]Sheet1!$A:$BJ,35,0)</f>
        <v>12.6</v>
      </c>
      <c r="Z68">
        <f>VLOOKUP(A68,[1]Sheet1!$A:$BJ,36,0)</f>
        <v>10.8</v>
      </c>
      <c r="AC68">
        <f>VLOOKUP(A68,[1]Sheet1!$A:$AN,39,0)</f>
        <v>40.5</v>
      </c>
      <c r="AD68">
        <f>VLOOKUP(A68,[1]Sheet1!$A:$AN,40,0)</f>
        <v>37.4</v>
      </c>
      <c r="AG68">
        <f>VLOOKUP(A68,[1]Sheet1!$A:$BJ,43,0)</f>
        <v>18</v>
      </c>
      <c r="AH68">
        <f>VLOOKUP(A68,[1]Sheet1!$A:$BJ,44,0)</f>
        <v>9</v>
      </c>
      <c r="AK68">
        <f>VLOOKUP(A68,[1]Sheet1!$A:$BJ,47,0)</f>
        <v>21</v>
      </c>
      <c r="AL68">
        <f>VLOOKUP(A68,[1]Sheet1!$A:$BJ,48,0)</f>
        <v>19</v>
      </c>
      <c r="AO68">
        <f>VLOOKUP(A68,[1]Sheet1!$A:$BJ,51,0)</f>
        <v>115.94</v>
      </c>
      <c r="AP68">
        <f>VLOOKUP(A68,[1]Sheet1!$A:$BJ,52,0)</f>
        <v>112.52</v>
      </c>
      <c r="AS68">
        <f>VLOOKUP(A68,[1]Sheet1!$A:$BJ,55,0)</f>
        <v>42</v>
      </c>
      <c r="AT68">
        <f>VLOOKUP(A68,[1]Sheet1!$A:$BJ,56,0)</f>
        <v>46</v>
      </c>
      <c r="AW68">
        <f>VLOOKUP(A68,[1]Sheet1!$A:$BJ,59,0)</f>
        <v>5.7</v>
      </c>
      <c r="AX68">
        <f>VLOOKUP(A68,[1]Sheet1!$A:$BJ,60,0)</f>
        <v>2.9</v>
      </c>
      <c r="BA68" s="6">
        <v>6</v>
      </c>
      <c r="BB68">
        <f>VLOOKUP(A68,'[2]基于7.24英文版收集麻醉记录单信息+最后整理最全面'!$J:$CK,78,0)</f>
        <v>0</v>
      </c>
      <c r="BC68">
        <f>VLOOKUP(A68,'[2]基于7.24英文版收集麻醉记录单信息+最后整理最全面'!$J:$CK,80,0)</f>
        <v>0</v>
      </c>
    </row>
    <row r="69" spans="1:55" x14ac:dyDescent="0.25">
      <c r="A69" s="3">
        <v>15057258</v>
      </c>
      <c r="B69">
        <v>2</v>
      </c>
      <c r="C69" s="6">
        <v>1</v>
      </c>
      <c r="D69" s="6">
        <v>168</v>
      </c>
      <c r="E69" s="6">
        <v>60</v>
      </c>
      <c r="F69">
        <v>0</v>
      </c>
      <c r="G69" s="6">
        <v>0</v>
      </c>
      <c r="H69">
        <v>0</v>
      </c>
      <c r="I69">
        <f>VLOOKUP(A69,[1]Sheet1!$A:$V,19,0)</f>
        <v>145</v>
      </c>
      <c r="J69">
        <f>VLOOKUP(A69,[1]Sheet1!$A:$V,20,0)</f>
        <v>140</v>
      </c>
      <c r="K69">
        <f>VLOOKUP(A69,[1]Sheet1!$A:$V,21,0)</f>
        <v>0.43</v>
      </c>
      <c r="L69">
        <f>VLOOKUP(A69,[1]Sheet1!$A:$V,22,0)</f>
        <v>0.41</v>
      </c>
      <c r="M69">
        <f>VLOOKUP(A69,[1]Sheet1!$A:$W,23,0)</f>
        <v>157</v>
      </c>
      <c r="N69">
        <f>VLOOKUP(A69,[1]Sheet1!$A:$BJ,24,0)</f>
        <v>165</v>
      </c>
      <c r="Q69">
        <f>VLOOKUP(A69,[1]Sheet1!$A:$BJ,27,0)</f>
        <v>24.7</v>
      </c>
      <c r="R69">
        <f>VLOOKUP(A69,[1]Sheet1!$A:$BJ,28,0)</f>
        <v>27.1</v>
      </c>
      <c r="U69">
        <f>VLOOKUP(A69,[1]Sheet1!$A:$BJ,31,0)</f>
        <v>0.93</v>
      </c>
      <c r="V69">
        <f>VLOOKUP(A69,[1]Sheet1!$A:$BJ,32,0)</f>
        <v>1.23</v>
      </c>
      <c r="Y69">
        <f>VLOOKUP(A69,[1]Sheet1!$A:$BJ,35,0)</f>
        <v>13.6</v>
      </c>
      <c r="Z69">
        <f>VLOOKUP(A69,[1]Sheet1!$A:$BJ,36,0)</f>
        <v>15.5</v>
      </c>
      <c r="AC69">
        <f>VLOOKUP(A69,[1]Sheet1!$A:$AN,39,0)</f>
        <v>49.3</v>
      </c>
      <c r="AD69">
        <f>VLOOKUP(A69,[1]Sheet1!$A:$AN,40,0)</f>
        <v>28.5</v>
      </c>
      <c r="AG69">
        <f>VLOOKUP(A69,[1]Sheet1!$A:$BJ,43,0)</f>
        <v>33</v>
      </c>
      <c r="AH69">
        <f>VLOOKUP(A69,[1]Sheet1!$A:$BJ,44,0)</f>
        <v>66</v>
      </c>
      <c r="AK69">
        <f>VLOOKUP(A69,[1]Sheet1!$A:$BJ,47,0)</f>
        <v>56</v>
      </c>
      <c r="AL69">
        <f>VLOOKUP(A69,[1]Sheet1!$A:$BJ,48,0)</f>
        <v>100</v>
      </c>
      <c r="AO69">
        <f>VLOOKUP(A69,[1]Sheet1!$A:$BJ,51,0)</f>
        <v>109.4</v>
      </c>
      <c r="AP69">
        <f>VLOOKUP(A69,[1]Sheet1!$A:$BJ,52,0)</f>
        <v>113.53</v>
      </c>
      <c r="AS69">
        <f>VLOOKUP(A69,[1]Sheet1!$A:$BJ,55,0)</f>
        <v>47</v>
      </c>
      <c r="AT69">
        <f>VLOOKUP(A69,[1]Sheet1!$A:$BJ,56,0)</f>
        <v>42</v>
      </c>
      <c r="AW69">
        <f>VLOOKUP(A69,[1]Sheet1!$A:$BJ,59,0)</f>
        <v>2.1</v>
      </c>
      <c r="AX69">
        <f>VLOOKUP(A69,[1]Sheet1!$A:$BJ,60,0)</f>
        <v>4.5</v>
      </c>
      <c r="BA69" s="6">
        <v>6</v>
      </c>
      <c r="BB69">
        <f>VLOOKUP(A69,'[2]基于7.24英文版收集麻醉记录单信息+最后整理最全面'!$J:$CK,78,0)</f>
        <v>1</v>
      </c>
      <c r="BC69">
        <f>VLOOKUP(A69,'[2]基于7.24英文版收集麻醉记录单信息+最后整理最全面'!$J:$CK,80,0)</f>
        <v>0</v>
      </c>
    </row>
    <row r="70" spans="1:55" x14ac:dyDescent="0.25">
      <c r="A70" s="3">
        <v>19634811</v>
      </c>
      <c r="B70">
        <v>1</v>
      </c>
      <c r="C70" s="6">
        <v>2</v>
      </c>
      <c r="D70" s="6">
        <v>145</v>
      </c>
      <c r="E70" s="6">
        <v>44</v>
      </c>
      <c r="F70">
        <v>0</v>
      </c>
      <c r="G70" s="6">
        <v>0</v>
      </c>
      <c r="H70">
        <v>0</v>
      </c>
      <c r="I70">
        <f>VLOOKUP(A70,[1]Sheet1!$A:$V,19,0)</f>
        <v>155</v>
      </c>
      <c r="J70">
        <f>VLOOKUP(A70,[1]Sheet1!$A:$V,20,0)</f>
        <v>146</v>
      </c>
      <c r="K70">
        <f>VLOOKUP(A70,[1]Sheet1!$A:$V,21,0)</f>
        <v>0.5</v>
      </c>
      <c r="L70">
        <f>VLOOKUP(A70,[1]Sheet1!$A:$V,22,0)</f>
        <v>0.46</v>
      </c>
      <c r="M70">
        <f>VLOOKUP(A70,[1]Sheet1!$A:$W,23,0)</f>
        <v>304</v>
      </c>
      <c r="N70">
        <f>VLOOKUP(A70,[1]Sheet1!$A:$BJ,24,0)</f>
        <v>268</v>
      </c>
      <c r="O70">
        <f>VLOOKUP(A70,[1]Sheet1!$A:$BJ,25,0)</f>
        <v>194</v>
      </c>
      <c r="P70">
        <f>VLOOKUP(A70,[1]Sheet1!$A:$BJ,26,0)</f>
        <v>0</v>
      </c>
      <c r="Q70">
        <f>VLOOKUP(A70,[1]Sheet1!$A:$BJ,27,0)</f>
        <v>32.700000000000003</v>
      </c>
      <c r="U70">
        <f>VLOOKUP(A70,[1]Sheet1!$A:$BJ,31,0)</f>
        <v>1.1100000000000001</v>
      </c>
      <c r="Y70">
        <f>VLOOKUP(A70,[1]Sheet1!$A:$BJ,35,0)</f>
        <v>10.4</v>
      </c>
      <c r="Z70">
        <f>VLOOKUP(A70,[1]Sheet1!$A:$BJ,36,0)</f>
        <v>25.3</v>
      </c>
      <c r="AA70">
        <f>VLOOKUP(A70,[1]Sheet1!$A:$BJ,37,0)</f>
        <v>34.200000000000003</v>
      </c>
      <c r="AC70">
        <f>VLOOKUP(A70,[1]Sheet1!$A:$AN,39,0)</f>
        <v>41.7</v>
      </c>
      <c r="AD70">
        <f>VLOOKUP(A70,[1]Sheet1!$A:$AN,40,0)</f>
        <v>37.700000000000003</v>
      </c>
      <c r="AE70">
        <f>VLOOKUP(A70,[1]Sheet1!$A:$BJ,41,0)</f>
        <v>42.4</v>
      </c>
      <c r="AG70">
        <f>VLOOKUP(A70,[1]Sheet1!$A:$BJ,43,0)</f>
        <v>52</v>
      </c>
      <c r="AH70">
        <f>VLOOKUP(A70,[1]Sheet1!$A:$BJ,44,0)</f>
        <v>200</v>
      </c>
      <c r="AI70">
        <f>VLOOKUP(A70,[1]Sheet1!$A:$BJ,45,0)</f>
        <v>175</v>
      </c>
      <c r="AK70">
        <f>VLOOKUP(A70,[1]Sheet1!$A:$BJ,47,0)</f>
        <v>93</v>
      </c>
      <c r="AL70">
        <f>VLOOKUP(A70,[1]Sheet1!$A:$BJ,48,0)</f>
        <v>240</v>
      </c>
      <c r="AM70">
        <f>VLOOKUP(A70,[1]Sheet1!$A:$BJ,49,0)</f>
        <v>175</v>
      </c>
      <c r="AO70">
        <f>VLOOKUP(A70,[1]Sheet1!$A:$BJ,51,0)</f>
        <v>90.61</v>
      </c>
      <c r="AP70">
        <f>VLOOKUP(A70,[1]Sheet1!$A:$BJ,52,0)</f>
        <v>85.42</v>
      </c>
      <c r="AS70">
        <f>VLOOKUP(A70,[1]Sheet1!$A:$BJ,55,0)</f>
        <v>80</v>
      </c>
      <c r="AT70">
        <f>VLOOKUP(A70,[1]Sheet1!$A:$BJ,56,0)</f>
        <v>84</v>
      </c>
      <c r="AW70">
        <f>VLOOKUP(A70,[1]Sheet1!$A:$BJ,59,0)</f>
        <v>4.8</v>
      </c>
      <c r="AX70">
        <f>VLOOKUP(A70,[1]Sheet1!$A:$BJ,60,0)</f>
        <v>5.4</v>
      </c>
      <c r="BA70" s="6">
        <v>8</v>
      </c>
      <c r="BB70">
        <f>VLOOKUP(A70,'[2]基于7.24英文版收集麻醉记录单信息+最后整理最全面'!$J:$CK,78,0)</f>
        <v>0</v>
      </c>
      <c r="BC70">
        <f>VLOOKUP(A70,'[2]基于7.24英文版收集麻醉记录单信息+最后整理最全面'!$J:$CK,80,0)</f>
        <v>0</v>
      </c>
    </row>
    <row r="71" spans="1:55" x14ac:dyDescent="0.25">
      <c r="A71" s="3">
        <v>19561269</v>
      </c>
      <c r="B71">
        <v>1</v>
      </c>
      <c r="C71" s="6">
        <v>1</v>
      </c>
      <c r="D71" s="6">
        <v>167</v>
      </c>
      <c r="E71" s="6">
        <v>56</v>
      </c>
      <c r="F71">
        <v>7.5</v>
      </c>
      <c r="G71" s="6">
        <v>1</v>
      </c>
      <c r="H71">
        <v>0</v>
      </c>
      <c r="I71">
        <f>VLOOKUP(A71,[1]Sheet1!$A:$V,19,0)</f>
        <v>131</v>
      </c>
      <c r="J71">
        <f>VLOOKUP(A71,[1]Sheet1!$A:$V,20,0)</f>
        <v>102</v>
      </c>
      <c r="K71">
        <f>VLOOKUP(A71,[1]Sheet1!$A:$V,21,0)</f>
        <v>0.4</v>
      </c>
      <c r="L71">
        <f>VLOOKUP(A71,[1]Sheet1!$A:$V,22,0)</f>
        <v>0.32</v>
      </c>
      <c r="M71">
        <f>VLOOKUP(A71,[1]Sheet1!$A:$W,23,0)</f>
        <v>266</v>
      </c>
      <c r="N71">
        <f>VLOOKUP(A71,[1]Sheet1!$A:$BJ,24,0)</f>
        <v>245</v>
      </c>
      <c r="Q71">
        <f>VLOOKUP(A71,[1]Sheet1!$A:$BJ,27,0)</f>
        <v>25.9</v>
      </c>
      <c r="R71">
        <f>VLOOKUP(A71,[1]Sheet1!$A:$BJ,28,0)</f>
        <v>24.8</v>
      </c>
      <c r="U71">
        <f>VLOOKUP(A71,[1]Sheet1!$A:$BJ,31,0)</f>
        <v>0.96</v>
      </c>
      <c r="V71">
        <f>VLOOKUP(A71,[1]Sheet1!$A:$BJ,32,0)</f>
        <v>1.01</v>
      </c>
      <c r="Y71">
        <f>VLOOKUP(A71,[1]Sheet1!$A:$BJ,35,0)</f>
        <v>9.4</v>
      </c>
      <c r="Z71">
        <f>VLOOKUP(A71,[1]Sheet1!$A:$BJ,36,0)</f>
        <v>8.1999999999999993</v>
      </c>
      <c r="AC71">
        <f>VLOOKUP(A71,[1]Sheet1!$A:$AN,39,0)</f>
        <v>44.1</v>
      </c>
      <c r="AD71">
        <f>VLOOKUP(A71,[1]Sheet1!$A:$AN,40,0)</f>
        <v>33.5</v>
      </c>
      <c r="AG71">
        <f>VLOOKUP(A71,[1]Sheet1!$A:$BJ,43,0)</f>
        <v>17</v>
      </c>
      <c r="AH71">
        <f>VLOOKUP(A71,[1]Sheet1!$A:$BJ,44,0)</f>
        <v>135</v>
      </c>
      <c r="AK71">
        <f>VLOOKUP(A71,[1]Sheet1!$A:$BJ,47,0)</f>
        <v>15</v>
      </c>
      <c r="AL71">
        <f>VLOOKUP(A71,[1]Sheet1!$A:$BJ,48,0)</f>
        <v>148</v>
      </c>
      <c r="AO71">
        <f>VLOOKUP(A71,[1]Sheet1!$A:$BJ,51,0)</f>
        <v>108.9</v>
      </c>
      <c r="AP71">
        <f>VLOOKUP(A71,[1]Sheet1!$A:$BJ,52,0)</f>
        <v>108.3</v>
      </c>
      <c r="AS71">
        <f>VLOOKUP(A71,[1]Sheet1!$A:$BJ,55,0)</f>
        <v>59</v>
      </c>
      <c r="AT71">
        <f>VLOOKUP(A71,[1]Sheet1!$A:$BJ,56,0)</f>
        <v>60</v>
      </c>
      <c r="AW71">
        <f>VLOOKUP(A71,[1]Sheet1!$A:$BJ,59,0)</f>
        <v>3.4</v>
      </c>
      <c r="AX71">
        <f>VLOOKUP(A71,[1]Sheet1!$A:$BJ,60,0)</f>
        <v>3.4</v>
      </c>
      <c r="BA71" s="6">
        <v>13</v>
      </c>
      <c r="BB71">
        <f>VLOOKUP(A71,'[2]基于7.24英文版收集麻醉记录单信息+最后整理最全面'!$J:$CK,78,0)</f>
        <v>0</v>
      </c>
      <c r="BC71">
        <f>VLOOKUP(A71,'[2]基于7.24英文版收集麻醉记录单信息+最后整理最全面'!$J:$CK,80,0)</f>
        <v>1</v>
      </c>
    </row>
    <row r="72" spans="1:55" x14ac:dyDescent="0.25">
      <c r="A72" s="3">
        <v>19722125</v>
      </c>
      <c r="B72">
        <v>2</v>
      </c>
      <c r="C72" s="6">
        <v>2</v>
      </c>
      <c r="D72" s="6">
        <v>156</v>
      </c>
      <c r="E72" s="6">
        <v>60</v>
      </c>
      <c r="F72">
        <v>0</v>
      </c>
      <c r="G72" s="6">
        <v>0</v>
      </c>
      <c r="H72">
        <v>0</v>
      </c>
      <c r="I72">
        <f>VLOOKUP(A72,[1]Sheet1!$A:$V,19,0)</f>
        <v>143</v>
      </c>
      <c r="J72">
        <f>VLOOKUP(A72,[1]Sheet1!$A:$V,20,0)</f>
        <v>119</v>
      </c>
      <c r="K72">
        <f>VLOOKUP(A72,[1]Sheet1!$A:$V,21,0)</f>
        <v>0.42</v>
      </c>
      <c r="L72">
        <f>VLOOKUP(A72,[1]Sheet1!$A:$V,22,0)</f>
        <v>0.36</v>
      </c>
      <c r="M72">
        <f>VLOOKUP(A72,[1]Sheet1!$A:$W,23,0)</f>
        <v>254</v>
      </c>
      <c r="N72">
        <f>VLOOKUP(A72,[1]Sheet1!$A:$BJ,24,0)</f>
        <v>180</v>
      </c>
      <c r="P72">
        <f>VLOOKUP(A72,[1]Sheet1!$A:$BJ,26,0)</f>
        <v>174</v>
      </c>
      <c r="Q72">
        <f>VLOOKUP(A72,[1]Sheet1!$A:$BJ,27,0)</f>
        <v>27.6</v>
      </c>
      <c r="R72">
        <f>VLOOKUP(A72,[1]Sheet1!$A:$BJ,28,0)</f>
        <v>29.9</v>
      </c>
      <c r="T72">
        <f>VLOOKUP(A72,[1]Sheet1!$A:$BJ,30,0)</f>
        <v>35.6</v>
      </c>
      <c r="U72">
        <f>VLOOKUP(A72,[1]Sheet1!$A:$BJ,31,0)</f>
        <v>0.96</v>
      </c>
      <c r="V72">
        <f>VLOOKUP(A72,[1]Sheet1!$A:$BJ,32,0)</f>
        <v>1.22</v>
      </c>
      <c r="X72">
        <f>VLOOKUP(A72,[1]Sheet1!$A:$BJ,34,0)</f>
        <v>1.19</v>
      </c>
      <c r="Y72">
        <f>VLOOKUP(A72,[1]Sheet1!$A:$BJ,35,0)</f>
        <v>19.7</v>
      </c>
      <c r="Z72">
        <f>VLOOKUP(A72,[1]Sheet1!$A:$BJ,36,0)</f>
        <v>20</v>
      </c>
      <c r="AB72">
        <f>VLOOKUP(A72,[1]Sheet1!$A:$BJ,38,0)</f>
        <v>31.7</v>
      </c>
      <c r="AC72">
        <f>VLOOKUP(A72,[1]Sheet1!$A:$AN,39,0)</f>
        <v>47.5</v>
      </c>
      <c r="AD72">
        <f>VLOOKUP(A72,[1]Sheet1!$A:$AN,40,0)</f>
        <v>34</v>
      </c>
      <c r="AF72">
        <f>VLOOKUP(A72,[1]Sheet1!$A:$BJ,42,0)</f>
        <v>37.799999999999997</v>
      </c>
      <c r="AG72">
        <f>VLOOKUP(A72,[1]Sheet1!$A:$BJ,43,0)</f>
        <v>24</v>
      </c>
      <c r="AH72">
        <f>VLOOKUP(A72,[1]Sheet1!$A:$BJ,44,0)</f>
        <v>961</v>
      </c>
      <c r="AJ72">
        <f>VLOOKUP(A72,[1]Sheet1!$A:$BJ,46,0)</f>
        <v>375</v>
      </c>
      <c r="AK72">
        <f>VLOOKUP(A72,[1]Sheet1!$A:$BJ,47,0)</f>
        <v>19</v>
      </c>
      <c r="AL72">
        <f>VLOOKUP(A72,[1]Sheet1!$A:$BJ,48,0)</f>
        <v>959</v>
      </c>
      <c r="AN72">
        <f>VLOOKUP(A72,[1]Sheet1!$A:$BJ,50,0)</f>
        <v>100</v>
      </c>
      <c r="AO72">
        <f>VLOOKUP(A72,[1]Sheet1!$A:$BJ,51,0)</f>
        <v>101.11</v>
      </c>
      <c r="AP72">
        <f>VLOOKUP(A72,[1]Sheet1!$A:$BJ,52,0)</f>
        <v>104.6</v>
      </c>
      <c r="AR72">
        <f>VLOOKUP(A72,[1]Sheet1!$A:$BJ,54,0)</f>
        <v>111.18</v>
      </c>
      <c r="AS72">
        <f>VLOOKUP(A72,[1]Sheet1!$A:$BJ,55,0)</f>
        <v>63</v>
      </c>
      <c r="AT72">
        <f>VLOOKUP(A72,[1]Sheet1!$A:$BJ,56,0)</f>
        <v>58</v>
      </c>
      <c r="AV72">
        <f>VLOOKUP(A72,[1]Sheet1!$A:$BJ,58,0)</f>
        <v>50</v>
      </c>
      <c r="AW72">
        <f>VLOOKUP(A72,[1]Sheet1!$A:$BJ,59,0)</f>
        <v>3.5</v>
      </c>
      <c r="AX72">
        <f>VLOOKUP(A72,[1]Sheet1!$A:$BJ,60,0)</f>
        <v>3.2</v>
      </c>
      <c r="AZ72">
        <f>VLOOKUP(A72,[1]Sheet1!$A:$BJ,62,0)</f>
        <v>3.8</v>
      </c>
      <c r="BA72" s="6">
        <v>6</v>
      </c>
      <c r="BB72">
        <f>VLOOKUP(A72,'[2]基于7.24英文版收集麻醉记录单信息+最后整理最全面'!$J:$CK,78,0)</f>
        <v>0</v>
      </c>
      <c r="BC72">
        <f>VLOOKUP(A72,'[2]基于7.24英文版收集麻醉记录单信息+最后整理最全面'!$J:$CK,80,0)</f>
        <v>0</v>
      </c>
    </row>
    <row r="73" spans="1:55" x14ac:dyDescent="0.25">
      <c r="A73" s="3">
        <v>19774190</v>
      </c>
      <c r="B73">
        <v>1</v>
      </c>
      <c r="C73" s="6">
        <v>1</v>
      </c>
      <c r="D73" s="6">
        <v>166</v>
      </c>
      <c r="E73" s="6">
        <v>62</v>
      </c>
      <c r="F73">
        <v>0</v>
      </c>
      <c r="G73" s="6">
        <v>0</v>
      </c>
      <c r="H73">
        <v>0</v>
      </c>
      <c r="I73">
        <f>VLOOKUP(A73,[1]Sheet1!$A:$V,19,0)</f>
        <v>158</v>
      </c>
      <c r="J73">
        <f>VLOOKUP(A73,[1]Sheet1!$A:$V,20,0)</f>
        <v>138</v>
      </c>
      <c r="K73">
        <f>VLOOKUP(A73,[1]Sheet1!$A:$V,21,0)</f>
        <v>0.47</v>
      </c>
      <c r="L73">
        <f>VLOOKUP(A73,[1]Sheet1!$A:$V,22,0)</f>
        <v>0.42</v>
      </c>
      <c r="M73">
        <f>VLOOKUP(A73,[1]Sheet1!$A:$W,23,0)</f>
        <v>180</v>
      </c>
      <c r="N73">
        <f>VLOOKUP(A73,[1]Sheet1!$A:$BJ,24,0)</f>
        <v>143</v>
      </c>
      <c r="P73">
        <f>VLOOKUP(A73,[1]Sheet1!$A:$BJ,26,0)</f>
        <v>124</v>
      </c>
      <c r="Q73">
        <f>VLOOKUP(A73,[1]Sheet1!$A:$BJ,27,0)</f>
        <v>29.8</v>
      </c>
      <c r="R73">
        <f>VLOOKUP(A73,[1]Sheet1!$A:$BJ,28,0)</f>
        <v>25.3</v>
      </c>
      <c r="U73">
        <f>VLOOKUP(A73,[1]Sheet1!$A:$BJ,31,0)</f>
        <v>0.97</v>
      </c>
      <c r="V73">
        <f>VLOOKUP(A73,[1]Sheet1!$A:$BJ,32,0)</f>
        <v>1.08</v>
      </c>
      <c r="Y73">
        <f>VLOOKUP(A73,[1]Sheet1!$A:$BJ,35,0)</f>
        <v>16.399999999999999</v>
      </c>
      <c r="Z73">
        <f>VLOOKUP(A73,[1]Sheet1!$A:$BJ,36,0)</f>
        <v>21.9</v>
      </c>
      <c r="AB73">
        <f>VLOOKUP(A73,[1]Sheet1!$A:$BJ,38,0)</f>
        <v>33</v>
      </c>
      <c r="AC73">
        <f>VLOOKUP(A73,[1]Sheet1!$A:$AN,39,0)</f>
        <v>48.8</v>
      </c>
      <c r="AD73">
        <f>VLOOKUP(A73,[1]Sheet1!$A:$AN,40,0)</f>
        <v>37.5</v>
      </c>
      <c r="AF73">
        <f>VLOOKUP(A73,[1]Sheet1!$A:$BJ,42,0)</f>
        <v>39.6</v>
      </c>
      <c r="AG73">
        <f>VLOOKUP(A73,[1]Sheet1!$A:$BJ,43,0)</f>
        <v>5</v>
      </c>
      <c r="AH73">
        <f>VLOOKUP(A73,[1]Sheet1!$A:$BJ,44,0)</f>
        <v>338</v>
      </c>
      <c r="AJ73">
        <f>VLOOKUP(A73,[1]Sheet1!$A:$BJ,46,0)</f>
        <v>236</v>
      </c>
      <c r="AK73">
        <f>VLOOKUP(A73,[1]Sheet1!$A:$BJ,47,0)</f>
        <v>12</v>
      </c>
      <c r="AL73">
        <f>VLOOKUP(A73,[1]Sheet1!$A:$BJ,48,0)</f>
        <v>429</v>
      </c>
      <c r="AN73">
        <f>VLOOKUP(A73,[1]Sheet1!$A:$BJ,50,0)</f>
        <v>120</v>
      </c>
      <c r="AO73">
        <f>VLOOKUP(A73,[1]Sheet1!$A:$BJ,51,0)</f>
        <v>118.96</v>
      </c>
      <c r="AP73">
        <f>VLOOKUP(A73,[1]Sheet1!$A:$BJ,52,0)</f>
        <v>131.61000000000001</v>
      </c>
      <c r="AR73">
        <f>VLOOKUP(A73,[1]Sheet1!$A:$BJ,54,0)</f>
        <v>134.93</v>
      </c>
      <c r="AS73">
        <f>VLOOKUP(A73,[1]Sheet1!$A:$BJ,55,0)</f>
        <v>82</v>
      </c>
      <c r="AT73">
        <f>VLOOKUP(A73,[1]Sheet1!$A:$BJ,56,0)</f>
        <v>68</v>
      </c>
      <c r="AV73">
        <f>VLOOKUP(A73,[1]Sheet1!$A:$BJ,58,0)</f>
        <v>64</v>
      </c>
      <c r="AW73">
        <f>VLOOKUP(A73,[1]Sheet1!$A:$BJ,59,0)</f>
        <v>3.6</v>
      </c>
      <c r="AX73">
        <f>VLOOKUP(A73,[1]Sheet1!$A:$BJ,60,0)</f>
        <v>2.7</v>
      </c>
      <c r="AZ73">
        <f>VLOOKUP(A73,[1]Sheet1!$A:$BJ,62,0)</f>
        <v>2.9</v>
      </c>
      <c r="BA73" s="6">
        <v>12</v>
      </c>
      <c r="BB73">
        <f>VLOOKUP(A73,'[2]基于7.24英文版收集麻醉记录单信息+最后整理最全面'!$J:$CK,78,0)</f>
        <v>0</v>
      </c>
      <c r="BC73">
        <f>VLOOKUP(A73,'[2]基于7.24英文版收集麻醉记录单信息+最后整理最全面'!$J:$CK,80,0)</f>
        <v>0</v>
      </c>
    </row>
    <row r="74" spans="1:55" x14ac:dyDescent="0.25">
      <c r="A74" s="3">
        <v>19648482</v>
      </c>
      <c r="B74">
        <v>2</v>
      </c>
      <c r="C74" s="6">
        <v>2</v>
      </c>
      <c r="D74" s="6">
        <v>148</v>
      </c>
      <c r="E74" s="6">
        <v>47.5</v>
      </c>
      <c r="F74">
        <v>0</v>
      </c>
      <c r="G74" s="6">
        <v>0</v>
      </c>
      <c r="H74">
        <v>0</v>
      </c>
      <c r="I74">
        <f>VLOOKUP(A74,[1]Sheet1!$A:$V,19,0)</f>
        <v>147</v>
      </c>
      <c r="J74">
        <f>VLOOKUP(A74,[1]Sheet1!$A:$V,20,0)</f>
        <v>132</v>
      </c>
      <c r="K74">
        <f>VLOOKUP(A74,[1]Sheet1!$A:$V,21,0)</f>
        <v>0.43</v>
      </c>
      <c r="L74">
        <f>VLOOKUP(A74,[1]Sheet1!$A:$V,22,0)</f>
        <v>0.4</v>
      </c>
      <c r="M74">
        <f>VLOOKUP(A74,[1]Sheet1!$A:$W,23,0)</f>
        <v>83</v>
      </c>
      <c r="N74">
        <f>VLOOKUP(A74,[1]Sheet1!$A:$BJ,24,0)</f>
        <v>91</v>
      </c>
      <c r="Q74">
        <f>VLOOKUP(A74,[1]Sheet1!$A:$BJ,27,0)</f>
        <v>32.299999999999997</v>
      </c>
      <c r="R74">
        <f>VLOOKUP(A74,[1]Sheet1!$A:$BJ,28,0)</f>
        <v>39.5</v>
      </c>
      <c r="U74">
        <f>VLOOKUP(A74,[1]Sheet1!$A:$BJ,31,0)</f>
        <v>1.1000000000000001</v>
      </c>
      <c r="V74">
        <f>VLOOKUP(A74,[1]Sheet1!$A:$BJ,32,0)</f>
        <v>1.32</v>
      </c>
      <c r="Y74">
        <f>VLOOKUP(A74,[1]Sheet1!$A:$BJ,35,0)</f>
        <v>16.7</v>
      </c>
      <c r="Z74">
        <f>VLOOKUP(A74,[1]Sheet1!$A:$BJ,36,0)</f>
        <v>33.6</v>
      </c>
      <c r="AC74">
        <f>VLOOKUP(A74,[1]Sheet1!$A:$AN,39,0)</f>
        <v>41.7</v>
      </c>
      <c r="AD74">
        <f>VLOOKUP(A74,[1]Sheet1!$A:$AN,40,0)</f>
        <v>32.1</v>
      </c>
      <c r="AG74">
        <f>VLOOKUP(A74,[1]Sheet1!$A:$BJ,43,0)</f>
        <v>130</v>
      </c>
      <c r="AH74">
        <f>VLOOKUP(A74,[1]Sheet1!$A:$BJ,44,0)</f>
        <v>167</v>
      </c>
      <c r="AK74">
        <f>VLOOKUP(A74,[1]Sheet1!$A:$BJ,47,0)</f>
        <v>192</v>
      </c>
      <c r="AL74">
        <f>VLOOKUP(A74,[1]Sheet1!$A:$BJ,48,0)</f>
        <v>254</v>
      </c>
      <c r="AO74">
        <f>VLOOKUP(A74,[1]Sheet1!$A:$BJ,51,0)</f>
        <v>81.349999999999994</v>
      </c>
      <c r="AP74">
        <f>VLOOKUP(A74,[1]Sheet1!$A:$BJ,52,0)</f>
        <v>94.42</v>
      </c>
      <c r="AS74">
        <f>VLOOKUP(A74,[1]Sheet1!$A:$BJ,55,0)</f>
        <v>89</v>
      </c>
      <c r="AT74">
        <f>VLOOKUP(A74,[1]Sheet1!$A:$BJ,56,0)</f>
        <v>77</v>
      </c>
      <c r="AW74">
        <f>VLOOKUP(A74,[1]Sheet1!$A:$BJ,59,0)</f>
        <v>7.49</v>
      </c>
      <c r="AX74">
        <f>VLOOKUP(A74,[1]Sheet1!$A:$BJ,60,0)</f>
        <v>9.99</v>
      </c>
      <c r="BA74" s="6">
        <v>6</v>
      </c>
      <c r="BB74">
        <f>VLOOKUP(A74,'[2]基于7.24英文版收集麻醉记录单信息+最后整理最全面'!$J:$CK,78,0)</f>
        <v>0</v>
      </c>
      <c r="BC74">
        <f>VLOOKUP(A74,'[2]基于7.24英文版收集麻醉记录单信息+最后整理最全面'!$J:$CK,80,0)</f>
        <v>0</v>
      </c>
    </row>
    <row r="75" spans="1:55" x14ac:dyDescent="0.25">
      <c r="A75" s="3">
        <v>19653171</v>
      </c>
      <c r="B75">
        <v>2</v>
      </c>
      <c r="C75" s="6">
        <v>1</v>
      </c>
      <c r="D75" s="6">
        <v>172</v>
      </c>
      <c r="E75" s="6">
        <v>70</v>
      </c>
      <c r="F75">
        <v>0</v>
      </c>
      <c r="G75" s="6">
        <v>0</v>
      </c>
      <c r="H75">
        <v>0</v>
      </c>
      <c r="I75">
        <f>VLOOKUP(A75,[1]Sheet1!$A:$V,19,0)</f>
        <v>159</v>
      </c>
      <c r="J75">
        <f>VLOOKUP(A75,[1]Sheet1!$A:$V,20,0)</f>
        <v>137</v>
      </c>
      <c r="K75">
        <f>VLOOKUP(A75,[1]Sheet1!$A:$V,21,0)</f>
        <v>0.5</v>
      </c>
      <c r="L75">
        <f>VLOOKUP(A75,[1]Sheet1!$A:$V,22,0)</f>
        <v>0.41</v>
      </c>
      <c r="M75">
        <f>VLOOKUP(A75,[1]Sheet1!$A:$W,23,0)</f>
        <v>108</v>
      </c>
      <c r="N75">
        <f>VLOOKUP(A75,[1]Sheet1!$A:$BJ,24,0)</f>
        <v>118</v>
      </c>
      <c r="Q75">
        <f>VLOOKUP(A75,[1]Sheet1!$A:$BJ,27,0)</f>
        <v>35.299999999999997</v>
      </c>
      <c r="R75">
        <f>VLOOKUP(A75,[1]Sheet1!$A:$BJ,28,0)</f>
        <v>40.5</v>
      </c>
      <c r="U75">
        <f>VLOOKUP(A75,[1]Sheet1!$A:$BJ,31,0)</f>
        <v>1.02</v>
      </c>
      <c r="V75">
        <f>VLOOKUP(A75,[1]Sheet1!$A:$BJ,32,0)</f>
        <v>1.1499999999999999</v>
      </c>
      <c r="Y75">
        <f>VLOOKUP(A75,[1]Sheet1!$A:$BJ,35,0)</f>
        <v>20.7</v>
      </c>
      <c r="Z75">
        <f>VLOOKUP(A75,[1]Sheet1!$A:$BJ,36,0)</f>
        <v>16.100000000000001</v>
      </c>
      <c r="AC75">
        <f>VLOOKUP(A75,[1]Sheet1!$A:$AN,39,0)</f>
        <v>40.299999999999997</v>
      </c>
      <c r="AD75">
        <f>VLOOKUP(A75,[1]Sheet1!$A:$AN,40,0)</f>
        <v>28.2</v>
      </c>
      <c r="AG75">
        <f>VLOOKUP(A75,[1]Sheet1!$A:$BJ,43,0)</f>
        <v>54</v>
      </c>
      <c r="AH75">
        <f>VLOOKUP(A75,[1]Sheet1!$A:$BJ,44,0)</f>
        <v>83</v>
      </c>
      <c r="AK75">
        <f>VLOOKUP(A75,[1]Sheet1!$A:$BJ,47,0)</f>
        <v>56</v>
      </c>
      <c r="AL75">
        <f>VLOOKUP(A75,[1]Sheet1!$A:$BJ,48,0)</f>
        <v>91</v>
      </c>
      <c r="AO75">
        <f>VLOOKUP(A75,[1]Sheet1!$A:$BJ,51,0)</f>
        <v>106.8</v>
      </c>
      <c r="AP75">
        <f>VLOOKUP(A75,[1]Sheet1!$A:$BJ,52,0)</f>
        <v>107.39</v>
      </c>
      <c r="AS75">
        <f>VLOOKUP(A75,[1]Sheet1!$A:$BJ,55,0)</f>
        <v>75</v>
      </c>
      <c r="AT75">
        <f>VLOOKUP(A75,[1]Sheet1!$A:$BJ,56,0)</f>
        <v>74</v>
      </c>
      <c r="AW75">
        <f>VLOOKUP(A75,[1]Sheet1!$A:$BJ,59,0)</f>
        <v>5.2</v>
      </c>
      <c r="AX75">
        <f>VLOOKUP(A75,[1]Sheet1!$A:$BJ,60,0)</f>
        <v>3.98</v>
      </c>
      <c r="BA75" s="6">
        <v>6</v>
      </c>
      <c r="BB75">
        <f>VLOOKUP(A75,'[2]基于7.24英文版收集麻醉记录单信息+最后整理最全面'!$J:$CK,78,0)</f>
        <v>0</v>
      </c>
      <c r="BC75">
        <f>VLOOKUP(A75,'[2]基于7.24英文版收集麻醉记录单信息+最后整理最全面'!$J:$CK,80,0)</f>
        <v>0</v>
      </c>
    </row>
    <row r="76" spans="1:55" x14ac:dyDescent="0.25">
      <c r="A76" s="3">
        <v>15978449</v>
      </c>
      <c r="B76">
        <v>1</v>
      </c>
      <c r="C76" s="6">
        <v>1</v>
      </c>
      <c r="D76" s="6">
        <v>161</v>
      </c>
      <c r="E76" s="6">
        <v>85</v>
      </c>
      <c r="F76">
        <v>0</v>
      </c>
      <c r="G76" s="6">
        <v>0</v>
      </c>
      <c r="H76">
        <v>0</v>
      </c>
      <c r="I76">
        <f>VLOOKUP(A76,[1]Sheet1!$A:$V,19,0)</f>
        <v>93</v>
      </c>
      <c r="J76">
        <f>VLOOKUP(A76,[1]Sheet1!$A:$V,20,0)</f>
        <v>93</v>
      </c>
      <c r="K76">
        <f>VLOOKUP(A76,[1]Sheet1!$A:$V,21,0)</f>
        <v>0.3</v>
      </c>
      <c r="L76">
        <f>VLOOKUP(A76,[1]Sheet1!$A:$V,22,0)</f>
        <v>0.28999999999999998</v>
      </c>
      <c r="M76">
        <f>VLOOKUP(A76,[1]Sheet1!$A:$W,23,0)</f>
        <v>101</v>
      </c>
      <c r="N76">
        <f>VLOOKUP(A76,[1]Sheet1!$A:$BJ,24,0)</f>
        <v>70</v>
      </c>
      <c r="O76">
        <f>VLOOKUP(A76,[1]Sheet1!$A:$BJ,25,0)</f>
        <v>47</v>
      </c>
      <c r="P76">
        <f>VLOOKUP(A76,[1]Sheet1!$A:$BJ,26,0)</f>
        <v>0</v>
      </c>
      <c r="Q76">
        <f>VLOOKUP(A76,[1]Sheet1!$A:$BJ,27,0)</f>
        <v>26.8</v>
      </c>
      <c r="R76">
        <f>VLOOKUP(A76,[1]Sheet1!$A:$BJ,28,0)</f>
        <v>29.9</v>
      </c>
      <c r="S76">
        <f>VLOOKUP(A76,[1]Sheet1!$A:$BJ,29,0)</f>
        <v>29.6</v>
      </c>
      <c r="U76">
        <f>VLOOKUP(A76,[1]Sheet1!$A:$BJ,31,0)</f>
        <v>1.1299999999999999</v>
      </c>
      <c r="V76">
        <f>VLOOKUP(A76,[1]Sheet1!$A:$BJ,32,0)</f>
        <v>1.41</v>
      </c>
      <c r="W76">
        <f>VLOOKUP(A76,[1]Sheet1!$A:$BJ,33,0)</f>
        <v>1.32</v>
      </c>
      <c r="Y76">
        <f>VLOOKUP(A76,[1]Sheet1!$A:$BJ,35,0)</f>
        <v>10</v>
      </c>
      <c r="Z76">
        <f>VLOOKUP(A76,[1]Sheet1!$A:$BJ,36,0)</f>
        <v>48</v>
      </c>
      <c r="AA76">
        <f>VLOOKUP(A76,[1]Sheet1!$A:$BJ,37,0)</f>
        <v>42.9</v>
      </c>
      <c r="AC76">
        <f>VLOOKUP(A76,[1]Sheet1!$A:$AN,39,0)</f>
        <v>37.799999999999997</v>
      </c>
      <c r="AD76">
        <f>VLOOKUP(A76,[1]Sheet1!$A:$AN,40,0)</f>
        <v>27.6</v>
      </c>
      <c r="AE76">
        <f>VLOOKUP(A76,[1]Sheet1!$A:$BJ,41,0)</f>
        <v>33.4</v>
      </c>
      <c r="AG76">
        <f>VLOOKUP(A76,[1]Sheet1!$A:$BJ,43,0)</f>
        <v>24</v>
      </c>
      <c r="AH76">
        <f>VLOOKUP(A76,[1]Sheet1!$A:$BJ,44,0)</f>
        <v>782</v>
      </c>
      <c r="AI76">
        <f>VLOOKUP(A76,[1]Sheet1!$A:$BJ,45,0)</f>
        <v>737</v>
      </c>
      <c r="AK76">
        <f>VLOOKUP(A76,[1]Sheet1!$A:$BJ,47,0)</f>
        <v>43</v>
      </c>
      <c r="AL76">
        <f>VLOOKUP(A76,[1]Sheet1!$A:$BJ,48,0)</f>
        <v>936</v>
      </c>
      <c r="AM76">
        <f>VLOOKUP(A76,[1]Sheet1!$A:$BJ,49,0)</f>
        <v>549</v>
      </c>
      <c r="AO76">
        <f>VLOOKUP(A76,[1]Sheet1!$A:$BJ,51,0)</f>
        <v>132.15</v>
      </c>
      <c r="AP76">
        <f>VLOOKUP(A76,[1]Sheet1!$A:$BJ,52,0)</f>
        <v>113.34</v>
      </c>
      <c r="AQ76">
        <f>VLOOKUP(A76,[1]Sheet1!$A:$BJ,53,0)</f>
        <v>125.58</v>
      </c>
      <c r="AS76">
        <f>VLOOKUP(A76,[1]Sheet1!$A:$BJ,55,0)</f>
        <v>53</v>
      </c>
      <c r="AT76">
        <f>VLOOKUP(A76,[1]Sheet1!$A:$BJ,56,0)</f>
        <v>77</v>
      </c>
      <c r="AU76">
        <f>VLOOKUP(A76,[1]Sheet1!$A:$BJ,57,0)</f>
        <v>60</v>
      </c>
      <c r="AW76">
        <f>VLOOKUP(A76,[1]Sheet1!$A:$BJ,59,0)</f>
        <v>3.4</v>
      </c>
      <c r="AX76">
        <f>VLOOKUP(A76,[1]Sheet1!$A:$BJ,60,0)</f>
        <v>4.7</v>
      </c>
      <c r="AY76">
        <f>VLOOKUP(A76,[1]Sheet1!$A:$BJ,61,0)</f>
        <v>3.3</v>
      </c>
      <c r="BA76" s="6">
        <v>5</v>
      </c>
      <c r="BB76">
        <f>VLOOKUP(A76,'[2]基于7.24英文版收集麻醉记录单信息+最后整理最全面'!$J:$CK,78,0)</f>
        <v>0</v>
      </c>
      <c r="BC76">
        <f>VLOOKUP(A76,'[2]基于7.24英文版收集麻醉记录单信息+最后整理最全面'!$J:$CK,80,0)</f>
        <v>0</v>
      </c>
    </row>
    <row r="77" spans="1:55" x14ac:dyDescent="0.25">
      <c r="A77" s="3">
        <v>19918687</v>
      </c>
      <c r="B77">
        <v>1</v>
      </c>
      <c r="C77" s="6">
        <v>1</v>
      </c>
      <c r="D77" s="6">
        <v>167</v>
      </c>
      <c r="E77" s="6">
        <v>64</v>
      </c>
      <c r="F77">
        <v>0</v>
      </c>
      <c r="G77" s="6">
        <v>0</v>
      </c>
      <c r="H77">
        <v>0</v>
      </c>
      <c r="I77">
        <f>VLOOKUP(A77,[1]Sheet1!$A:$V,19,0)</f>
        <v>159</v>
      </c>
      <c r="J77">
        <f>VLOOKUP(A77,[1]Sheet1!$A:$V,20,0)</f>
        <v>111</v>
      </c>
      <c r="K77">
        <f>VLOOKUP(A77,[1]Sheet1!$A:$V,21,0)</f>
        <v>0.49</v>
      </c>
      <c r="L77">
        <f>VLOOKUP(A77,[1]Sheet1!$A:$V,22,0)</f>
        <v>0.35</v>
      </c>
      <c r="M77">
        <f>VLOOKUP(A77,[1]Sheet1!$A:$W,23,0)</f>
        <v>138</v>
      </c>
      <c r="N77">
        <f>VLOOKUP(A77,[1]Sheet1!$A:$BJ,24,0)</f>
        <v>120</v>
      </c>
      <c r="P77">
        <f>VLOOKUP(A77,[1]Sheet1!$A:$BJ,26,0)</f>
        <v>81</v>
      </c>
      <c r="R77">
        <f>VLOOKUP(A77,[1]Sheet1!$A:$BJ,28,0)</f>
        <v>25.3</v>
      </c>
      <c r="V77">
        <f>VLOOKUP(A77,[1]Sheet1!$A:$BJ,32,0)</f>
        <v>1.1299999999999999</v>
      </c>
      <c r="Y77">
        <f>VLOOKUP(A77,[1]Sheet1!$A:$BJ,35,0)</f>
        <v>14.9</v>
      </c>
      <c r="Z77">
        <f>VLOOKUP(A77,[1]Sheet1!$A:$BJ,36,0)</f>
        <v>43.4</v>
      </c>
      <c r="AB77">
        <f>VLOOKUP(A77,[1]Sheet1!$A:$BJ,38,0)</f>
        <v>58.5</v>
      </c>
      <c r="AC77">
        <f>VLOOKUP(A77,[1]Sheet1!$A:$AN,39,0)</f>
        <v>43.6</v>
      </c>
      <c r="AD77">
        <f>VLOOKUP(A77,[1]Sheet1!$A:$AN,40,0)</f>
        <v>28.2</v>
      </c>
      <c r="AF77">
        <f>VLOOKUP(A77,[1]Sheet1!$A:$BJ,42,0)</f>
        <v>31.9</v>
      </c>
      <c r="AG77">
        <f>VLOOKUP(A77,[1]Sheet1!$A:$BJ,43,0)</f>
        <v>48</v>
      </c>
      <c r="AH77">
        <f>VLOOKUP(A77,[1]Sheet1!$A:$BJ,44,0)</f>
        <v>501</v>
      </c>
      <c r="AJ77">
        <f>VLOOKUP(A77,[1]Sheet1!$A:$BJ,46,0)</f>
        <v>693</v>
      </c>
      <c r="AK77">
        <f>VLOOKUP(A77,[1]Sheet1!$A:$BJ,47,0)</f>
        <v>34</v>
      </c>
      <c r="AL77">
        <f>VLOOKUP(A77,[1]Sheet1!$A:$BJ,48,0)</f>
        <v>590</v>
      </c>
      <c r="AN77">
        <f>VLOOKUP(A77,[1]Sheet1!$A:$BJ,50,0)</f>
        <v>233</v>
      </c>
      <c r="AO77">
        <f>VLOOKUP(A77,[1]Sheet1!$A:$BJ,51,0)</f>
        <v>79.14</v>
      </c>
      <c r="AP77">
        <f>VLOOKUP(A77,[1]Sheet1!$A:$BJ,52,0)</f>
        <v>99.82</v>
      </c>
      <c r="AR77">
        <f>VLOOKUP(A77,[1]Sheet1!$A:$BJ,54,0)</f>
        <v>92.61</v>
      </c>
      <c r="AS77">
        <f>VLOOKUP(A77,[1]Sheet1!$A:$BJ,55,0)</f>
        <v>90</v>
      </c>
      <c r="AT77">
        <f>VLOOKUP(A77,[1]Sheet1!$A:$BJ,56,0)</f>
        <v>65</v>
      </c>
      <c r="AV77">
        <f>VLOOKUP(A77,[1]Sheet1!$A:$BJ,58,0)</f>
        <v>78</v>
      </c>
      <c r="AW77">
        <f>VLOOKUP(A77,[1]Sheet1!$A:$BJ,59,0)</f>
        <v>6.7</v>
      </c>
      <c r="AX77">
        <f>VLOOKUP(A77,[1]Sheet1!$A:$BJ,60,0)</f>
        <v>6.7</v>
      </c>
      <c r="AZ77">
        <f>VLOOKUP(A77,[1]Sheet1!$A:$BJ,62,0)</f>
        <v>4.3</v>
      </c>
      <c r="BA77" s="6">
        <v>5</v>
      </c>
      <c r="BB77">
        <f>VLOOKUP(A77,'[2]基于7.24英文版收集麻醉记录单信息+最后整理最全面'!$J:$CK,78,0)</f>
        <v>0</v>
      </c>
      <c r="BC77">
        <f>VLOOKUP(A77,'[2]基于7.24英文版收集麻醉记录单信息+最后整理最全面'!$J:$CK,80,0)</f>
        <v>0</v>
      </c>
    </row>
    <row r="78" spans="1:55" x14ac:dyDescent="0.25">
      <c r="A78" s="3">
        <v>20040283</v>
      </c>
      <c r="B78">
        <v>2</v>
      </c>
      <c r="C78" s="6">
        <v>1</v>
      </c>
      <c r="D78" s="6">
        <v>170</v>
      </c>
      <c r="E78" s="6">
        <v>67</v>
      </c>
      <c r="F78">
        <v>0</v>
      </c>
      <c r="G78" s="6">
        <v>0</v>
      </c>
      <c r="H78">
        <v>0</v>
      </c>
      <c r="I78">
        <f>VLOOKUP(A78,[1]Sheet1!$A:$V,19,0)</f>
        <v>119</v>
      </c>
      <c r="J78">
        <f>VLOOKUP(A78,[1]Sheet1!$A:$V,20,0)</f>
        <v>118</v>
      </c>
      <c r="K78">
        <f>VLOOKUP(A78,[1]Sheet1!$A:$V,21,0)</f>
        <v>0.37</v>
      </c>
      <c r="L78">
        <f>VLOOKUP(A78,[1]Sheet1!$A:$V,22,0)</f>
        <v>0.35</v>
      </c>
      <c r="M78">
        <f>VLOOKUP(A78,[1]Sheet1!$A:$W,23,0)</f>
        <v>183</v>
      </c>
      <c r="N78">
        <f>VLOOKUP(A78,[1]Sheet1!$A:$BJ,24,0)</f>
        <v>119</v>
      </c>
      <c r="Q78">
        <f>VLOOKUP(A78,[1]Sheet1!$A:$BJ,27,0)</f>
        <v>30.3</v>
      </c>
      <c r="R78">
        <f>VLOOKUP(A78,[1]Sheet1!$A:$BJ,28,0)</f>
        <v>33.1</v>
      </c>
      <c r="U78">
        <f>VLOOKUP(A78,[1]Sheet1!$A:$BJ,31,0)</f>
        <v>1.1200000000000001</v>
      </c>
      <c r="V78">
        <f>VLOOKUP(A78,[1]Sheet1!$A:$BJ,32,0)</f>
        <v>1.25</v>
      </c>
      <c r="Y78">
        <f>VLOOKUP(A78,[1]Sheet1!$A:$BJ,35,0)</f>
        <v>13.1</v>
      </c>
      <c r="Z78">
        <f>VLOOKUP(A78,[1]Sheet1!$A:$BJ,36,0)</f>
        <v>19.8</v>
      </c>
      <c r="AC78">
        <f>VLOOKUP(A78,[1]Sheet1!$A:$AN,39,0)</f>
        <v>37.4</v>
      </c>
      <c r="AD78">
        <f>VLOOKUP(A78,[1]Sheet1!$A:$AN,40,0)</f>
        <v>29.5</v>
      </c>
      <c r="AG78">
        <f>VLOOKUP(A78,[1]Sheet1!$A:$BJ,43,0)</f>
        <v>40</v>
      </c>
      <c r="AH78">
        <f>VLOOKUP(A78,[1]Sheet1!$A:$BJ,44,0)</f>
        <v>223</v>
      </c>
      <c r="AK78">
        <f>VLOOKUP(A78,[1]Sheet1!$A:$BJ,47,0)</f>
        <v>38</v>
      </c>
      <c r="AL78">
        <f>VLOOKUP(A78,[1]Sheet1!$A:$BJ,48,0)</f>
        <v>268</v>
      </c>
      <c r="AO78">
        <f>VLOOKUP(A78,[1]Sheet1!$A:$BJ,51,0)</f>
        <v>107.46</v>
      </c>
      <c r="AP78">
        <f>VLOOKUP(A78,[1]Sheet1!$A:$BJ,52,0)</f>
        <v>108.77</v>
      </c>
      <c r="AS78">
        <f>VLOOKUP(A78,[1]Sheet1!$A:$BJ,55,0)</f>
        <v>69</v>
      </c>
      <c r="AT78">
        <f>VLOOKUP(A78,[1]Sheet1!$A:$BJ,56,0)</f>
        <v>67</v>
      </c>
      <c r="AW78">
        <f>VLOOKUP(A78,[1]Sheet1!$A:$BJ,59,0)</f>
        <v>4.7</v>
      </c>
      <c r="AX78">
        <f>VLOOKUP(A78,[1]Sheet1!$A:$BJ,60,0)</f>
        <v>3.6</v>
      </c>
      <c r="BA78" s="6">
        <v>8</v>
      </c>
      <c r="BB78">
        <f>VLOOKUP(A78,'[2]基于7.24英文版收集麻醉记录单信息+最后整理最全面'!$J:$CK,78,0)</f>
        <v>0</v>
      </c>
      <c r="BC78">
        <f>VLOOKUP(A78,'[2]基于7.24英文版收集麻醉记录单信息+最后整理最全面'!$J:$CK,80,0)</f>
        <v>0</v>
      </c>
    </row>
    <row r="79" spans="1:55" x14ac:dyDescent="0.25">
      <c r="A79" s="3">
        <v>20000895</v>
      </c>
      <c r="B79">
        <v>1</v>
      </c>
      <c r="C79" s="6">
        <v>1</v>
      </c>
      <c r="D79" s="6">
        <v>165</v>
      </c>
      <c r="E79" s="6">
        <v>75</v>
      </c>
      <c r="F79">
        <v>0</v>
      </c>
      <c r="G79" s="6">
        <v>0</v>
      </c>
      <c r="H79">
        <v>0</v>
      </c>
      <c r="I79">
        <f>VLOOKUP(A79,[1]Sheet1!$A:$V,19,0)</f>
        <v>142</v>
      </c>
      <c r="J79">
        <f>VLOOKUP(A79,[1]Sheet1!$A:$V,20,0)</f>
        <v>134</v>
      </c>
      <c r="K79">
        <f>VLOOKUP(A79,[1]Sheet1!$A:$V,21,0)</f>
        <v>0.44</v>
      </c>
      <c r="L79">
        <f>VLOOKUP(A79,[1]Sheet1!$A:$V,22,0)</f>
        <v>0.41</v>
      </c>
      <c r="M79">
        <f>VLOOKUP(A79,[1]Sheet1!$A:$W,23,0)</f>
        <v>111</v>
      </c>
      <c r="N79">
        <f>VLOOKUP(A79,[1]Sheet1!$A:$BJ,24,0)</f>
        <v>97</v>
      </c>
      <c r="P79">
        <f>VLOOKUP(A79,[1]Sheet1!$A:$BJ,26,0)</f>
        <v>88</v>
      </c>
      <c r="Q79">
        <f>VLOOKUP(A79,[1]Sheet1!$A:$BJ,27,0)</f>
        <v>24.6</v>
      </c>
      <c r="R79">
        <f>VLOOKUP(A79,[1]Sheet1!$A:$BJ,28,0)</f>
        <v>24.8</v>
      </c>
      <c r="U79">
        <f>VLOOKUP(A79,[1]Sheet1!$A:$BJ,31,0)</f>
        <v>1.06</v>
      </c>
      <c r="V79">
        <f>VLOOKUP(A79,[1]Sheet1!$A:$BJ,32,0)</f>
        <v>1.08</v>
      </c>
      <c r="Y79">
        <f>VLOOKUP(A79,[1]Sheet1!$A:$BJ,35,0)</f>
        <v>14.9</v>
      </c>
      <c r="Z79">
        <f>VLOOKUP(A79,[1]Sheet1!$A:$BJ,36,0)</f>
        <v>19.3</v>
      </c>
      <c r="AB79">
        <f>VLOOKUP(A79,[1]Sheet1!$A:$BJ,38,0)</f>
        <v>19.100000000000001</v>
      </c>
      <c r="AC79">
        <f>VLOOKUP(A79,[1]Sheet1!$A:$AN,39,0)</f>
        <v>40.5</v>
      </c>
      <c r="AD79">
        <f>VLOOKUP(A79,[1]Sheet1!$A:$AN,40,0)</f>
        <v>29.1</v>
      </c>
      <c r="AF79">
        <f>VLOOKUP(A79,[1]Sheet1!$A:$BJ,42,0)</f>
        <v>35</v>
      </c>
      <c r="AG79">
        <f>VLOOKUP(A79,[1]Sheet1!$A:$BJ,43,0)</f>
        <v>27</v>
      </c>
      <c r="AH79">
        <f>VLOOKUP(A79,[1]Sheet1!$A:$BJ,44,0)</f>
        <v>87</v>
      </c>
      <c r="AJ79">
        <f>VLOOKUP(A79,[1]Sheet1!$A:$BJ,46,0)</f>
        <v>69</v>
      </c>
      <c r="AK79">
        <f>VLOOKUP(A79,[1]Sheet1!$A:$BJ,47,0)</f>
        <v>23</v>
      </c>
      <c r="AL79">
        <f>VLOOKUP(A79,[1]Sheet1!$A:$BJ,48,0)</f>
        <v>90</v>
      </c>
      <c r="AN79">
        <f>VLOOKUP(A79,[1]Sheet1!$A:$BJ,50,0)</f>
        <v>48</v>
      </c>
      <c r="AO79">
        <f>VLOOKUP(A79,[1]Sheet1!$A:$BJ,51,0)</f>
        <v>80.84</v>
      </c>
      <c r="AP79">
        <f>VLOOKUP(A79,[1]Sheet1!$A:$BJ,52,0)</f>
        <v>86.86</v>
      </c>
      <c r="AR79">
        <f>VLOOKUP(A79,[1]Sheet1!$A:$BJ,54,0)</f>
        <v>86.38</v>
      </c>
      <c r="AS79">
        <f>VLOOKUP(A79,[1]Sheet1!$A:$BJ,55,0)</f>
        <v>82</v>
      </c>
      <c r="AT79">
        <f>VLOOKUP(A79,[1]Sheet1!$A:$BJ,56,0)</f>
        <v>73</v>
      </c>
      <c r="AV79">
        <f>VLOOKUP(A79,[1]Sheet1!$A:$BJ,58,0)</f>
        <v>74</v>
      </c>
      <c r="AW79">
        <f>VLOOKUP(A79,[1]Sheet1!$A:$BJ,59,0)</f>
        <v>5.5</v>
      </c>
      <c r="AX79">
        <f>VLOOKUP(A79,[1]Sheet1!$A:$BJ,60,0)</f>
        <v>3.6</v>
      </c>
      <c r="AZ79">
        <f>VLOOKUP(A79,[1]Sheet1!$A:$BJ,62,0)</f>
        <v>3</v>
      </c>
      <c r="BA79" s="6">
        <v>7</v>
      </c>
      <c r="BB79">
        <f>VLOOKUP(A79,'[2]基于7.24英文版收集麻醉记录单信息+最后整理最全面'!$J:$CK,78,0)</f>
        <v>0</v>
      </c>
      <c r="BC79">
        <f>VLOOKUP(A79,'[2]基于7.24英文版收集麻醉记录单信息+最后整理最全面'!$J:$CK,80,0)</f>
        <v>0</v>
      </c>
    </row>
    <row r="80" spans="1:55" x14ac:dyDescent="0.25">
      <c r="A80" s="3">
        <v>19964769</v>
      </c>
      <c r="B80">
        <v>1</v>
      </c>
      <c r="C80" s="6">
        <v>2</v>
      </c>
      <c r="D80" s="6">
        <v>153</v>
      </c>
      <c r="E80" s="6">
        <v>55</v>
      </c>
      <c r="F80">
        <v>0</v>
      </c>
      <c r="G80" s="6">
        <v>0</v>
      </c>
      <c r="H80">
        <v>0</v>
      </c>
      <c r="I80">
        <f>VLOOKUP(A80,[1]Sheet1!$A:$V,19,0)</f>
        <v>151</v>
      </c>
      <c r="J80">
        <f>VLOOKUP(A80,[1]Sheet1!$A:$V,20,0)</f>
        <v>137</v>
      </c>
      <c r="K80">
        <f>VLOOKUP(A80,[1]Sheet1!$A:$V,21,0)</f>
        <v>0.46</v>
      </c>
      <c r="L80">
        <f>VLOOKUP(A80,[1]Sheet1!$A:$V,22,0)</f>
        <v>0.41</v>
      </c>
      <c r="M80">
        <f>VLOOKUP(A80,[1]Sheet1!$A:$W,23,0)</f>
        <v>83</v>
      </c>
      <c r="N80">
        <f>VLOOKUP(A80,[1]Sheet1!$A:$BJ,24,0)</f>
        <v>98</v>
      </c>
      <c r="O80">
        <f>VLOOKUP(A80,[1]Sheet1!$A:$BJ,25,0)</f>
        <v>78</v>
      </c>
      <c r="P80">
        <f>VLOOKUP(A80,[1]Sheet1!$A:$BJ,26,0)</f>
        <v>0</v>
      </c>
      <c r="Q80">
        <f>VLOOKUP(A80,[1]Sheet1!$A:$BJ,27,0)</f>
        <v>25.3</v>
      </c>
      <c r="R80">
        <f>VLOOKUP(A80,[1]Sheet1!$A:$BJ,28,0)</f>
        <v>23.8</v>
      </c>
      <c r="U80">
        <f>VLOOKUP(A80,[1]Sheet1!$A:$BJ,31,0)</f>
        <v>0.95</v>
      </c>
      <c r="V80">
        <f>VLOOKUP(A80,[1]Sheet1!$A:$BJ,32,0)</f>
        <v>1.04</v>
      </c>
      <c r="Y80">
        <f>VLOOKUP(A80,[1]Sheet1!$A:$BJ,35,0)</f>
        <v>8.5</v>
      </c>
      <c r="Z80">
        <f>VLOOKUP(A80,[1]Sheet1!$A:$BJ,36,0)</f>
        <v>15.5</v>
      </c>
      <c r="AA80">
        <f>VLOOKUP(A80,[1]Sheet1!$A:$BJ,37,0)</f>
        <v>27.1</v>
      </c>
      <c r="AC80">
        <f>VLOOKUP(A80,[1]Sheet1!$A:$AN,39,0)</f>
        <v>52.8</v>
      </c>
      <c r="AD80">
        <f>VLOOKUP(A80,[1]Sheet1!$A:$AN,40,0)</f>
        <v>37.6</v>
      </c>
      <c r="AE80">
        <f>VLOOKUP(A80,[1]Sheet1!$A:$BJ,41,0)</f>
        <v>42.1</v>
      </c>
      <c r="AG80">
        <f>VLOOKUP(A80,[1]Sheet1!$A:$BJ,43,0)</f>
        <v>48</v>
      </c>
      <c r="AH80">
        <f>VLOOKUP(A80,[1]Sheet1!$A:$BJ,44,0)</f>
        <v>659</v>
      </c>
      <c r="AI80">
        <f>VLOOKUP(A80,[1]Sheet1!$A:$BJ,45,0)</f>
        <v>701</v>
      </c>
      <c r="AK80">
        <f>VLOOKUP(A80,[1]Sheet1!$A:$BJ,47,0)</f>
        <v>35</v>
      </c>
      <c r="AL80">
        <f>VLOOKUP(A80,[1]Sheet1!$A:$BJ,48,0)</f>
        <v>526</v>
      </c>
      <c r="AM80">
        <f>VLOOKUP(A80,[1]Sheet1!$A:$BJ,49,0)</f>
        <v>314</v>
      </c>
      <c r="AO80">
        <f>VLOOKUP(A80,[1]Sheet1!$A:$BJ,51,0)</f>
        <v>110.52</v>
      </c>
      <c r="AP80">
        <f>VLOOKUP(A80,[1]Sheet1!$A:$BJ,52,0)</f>
        <v>100.5</v>
      </c>
      <c r="AQ80">
        <f>VLOOKUP(A80,[1]Sheet1!$A:$BJ,53,0)</f>
        <v>104.54</v>
      </c>
      <c r="AS80">
        <f>VLOOKUP(A80,[1]Sheet1!$A:$BJ,55,0)</f>
        <v>69</v>
      </c>
      <c r="AT80">
        <f>VLOOKUP(A80,[1]Sheet1!$A:$BJ,56,0)</f>
        <v>82</v>
      </c>
      <c r="AU80">
        <f>VLOOKUP(A80,[1]Sheet1!$A:$BJ,57,0)</f>
        <v>79</v>
      </c>
      <c r="AW80">
        <f>VLOOKUP(A80,[1]Sheet1!$A:$BJ,59,0)</f>
        <v>4.8</v>
      </c>
      <c r="AX80">
        <f>VLOOKUP(A80,[1]Sheet1!$A:$BJ,60,0)</f>
        <v>3.2</v>
      </c>
      <c r="AY80">
        <f>VLOOKUP(A80,[1]Sheet1!$A:$BJ,61,0)</f>
        <v>3.9</v>
      </c>
      <c r="BA80" s="6">
        <v>9</v>
      </c>
      <c r="BB80">
        <f>VLOOKUP(A80,'[2]基于7.24英文版收集麻醉记录单信息+最后整理最全面'!$J:$CK,78,0)</f>
        <v>0</v>
      </c>
      <c r="BC80">
        <f>VLOOKUP(A80,'[2]基于7.24英文版收集麻醉记录单信息+最后整理最全面'!$J:$CK,80,0)</f>
        <v>0</v>
      </c>
    </row>
    <row r="81" spans="1:55" x14ac:dyDescent="0.25">
      <c r="A81" s="3">
        <v>20063440</v>
      </c>
      <c r="B81">
        <v>1</v>
      </c>
      <c r="C81" s="6">
        <v>2</v>
      </c>
      <c r="D81" s="6">
        <v>155</v>
      </c>
      <c r="E81" s="6">
        <v>48</v>
      </c>
      <c r="F81">
        <v>0</v>
      </c>
      <c r="G81" s="6">
        <v>0</v>
      </c>
      <c r="H81">
        <v>0</v>
      </c>
      <c r="I81">
        <f>VLOOKUP(A81,[1]Sheet1!$A:$V,19,0)</f>
        <v>139</v>
      </c>
      <c r="J81">
        <f>VLOOKUP(A81,[1]Sheet1!$A:$V,20,0)</f>
        <v>134</v>
      </c>
      <c r="K81">
        <f>VLOOKUP(A81,[1]Sheet1!$A:$V,21,0)</f>
        <v>0.42</v>
      </c>
      <c r="L81">
        <f>VLOOKUP(A81,[1]Sheet1!$A:$V,22,0)</f>
        <v>0.41</v>
      </c>
      <c r="M81">
        <f>VLOOKUP(A81,[1]Sheet1!$A:$W,23,0)</f>
        <v>155</v>
      </c>
      <c r="N81">
        <f>VLOOKUP(A81,[1]Sheet1!$A:$BJ,24,0)</f>
        <v>171</v>
      </c>
      <c r="O81">
        <f>VLOOKUP(A81,[1]Sheet1!$A:$BJ,25,0)</f>
        <v>143</v>
      </c>
      <c r="P81">
        <f>VLOOKUP(A81,[1]Sheet1!$A:$BJ,26,0)</f>
        <v>133</v>
      </c>
      <c r="Q81">
        <f>VLOOKUP(A81,[1]Sheet1!$A:$BJ,27,0)</f>
        <v>26.6</v>
      </c>
      <c r="R81">
        <f>VLOOKUP(A81,[1]Sheet1!$A:$BJ,28,0)</f>
        <v>26.7</v>
      </c>
      <c r="U81">
        <f>VLOOKUP(A81,[1]Sheet1!$A:$BJ,31,0)</f>
        <v>0.92</v>
      </c>
      <c r="V81">
        <f>VLOOKUP(A81,[1]Sheet1!$A:$BJ,32,0)</f>
        <v>1.06</v>
      </c>
      <c r="Y81">
        <f>VLOOKUP(A81,[1]Sheet1!$A:$BJ,35,0)</f>
        <v>9.1</v>
      </c>
      <c r="Z81">
        <f>VLOOKUP(A81,[1]Sheet1!$A:$BJ,36,0)</f>
        <v>9.9</v>
      </c>
      <c r="AA81">
        <f>VLOOKUP(A81,[1]Sheet1!$A:$BJ,37,0)</f>
        <v>11.2</v>
      </c>
      <c r="AB81">
        <f>VLOOKUP(A81,[1]Sheet1!$A:$BJ,38,0)</f>
        <v>14.2</v>
      </c>
      <c r="AC81">
        <f>VLOOKUP(A81,[1]Sheet1!$A:$AN,39,0)</f>
        <v>42</v>
      </c>
      <c r="AD81">
        <f>VLOOKUP(A81,[1]Sheet1!$A:$AN,40,0)</f>
        <v>35.700000000000003</v>
      </c>
      <c r="AE81">
        <f>VLOOKUP(A81,[1]Sheet1!$A:$BJ,41,0)</f>
        <v>32</v>
      </c>
      <c r="AF81">
        <f>VLOOKUP(A81,[1]Sheet1!$A:$BJ,42,0)</f>
        <v>27.5</v>
      </c>
      <c r="AG81">
        <f>VLOOKUP(A81,[1]Sheet1!$A:$BJ,43,0)</f>
        <v>17</v>
      </c>
      <c r="AH81">
        <f>VLOOKUP(A81,[1]Sheet1!$A:$BJ,44,0)</f>
        <v>1855</v>
      </c>
      <c r="AI81">
        <f>VLOOKUP(A81,[1]Sheet1!$A:$BJ,45,0)</f>
        <v>1498</v>
      </c>
      <c r="AJ81">
        <f>VLOOKUP(A81,[1]Sheet1!$A:$BJ,46,0)</f>
        <v>1005</v>
      </c>
      <c r="AK81">
        <f>VLOOKUP(A81,[1]Sheet1!$A:$BJ,47,0)</f>
        <v>22</v>
      </c>
      <c r="AL81">
        <f>VLOOKUP(A81,[1]Sheet1!$A:$BJ,48,0)</f>
        <v>1780</v>
      </c>
      <c r="AM81">
        <f>VLOOKUP(A81,[1]Sheet1!$A:$BJ,49,0)</f>
        <v>801</v>
      </c>
      <c r="AN81">
        <f>VLOOKUP(A81,[1]Sheet1!$A:$BJ,50,0)</f>
        <v>377</v>
      </c>
      <c r="AO81">
        <f>VLOOKUP(A81,[1]Sheet1!$A:$BJ,51,0)</f>
        <v>79.040000000000006</v>
      </c>
      <c r="AP81">
        <f>VLOOKUP(A81,[1]Sheet1!$A:$BJ,52,0)</f>
        <v>74.81</v>
      </c>
      <c r="AQ81">
        <f>VLOOKUP(A81,[1]Sheet1!$A:$BJ,53,0)</f>
        <v>88.01</v>
      </c>
      <c r="AR81">
        <f>VLOOKUP(A81,[1]Sheet1!$A:$BJ,54,0)</f>
        <v>93.77</v>
      </c>
      <c r="AS81">
        <f>VLOOKUP(A81,[1]Sheet1!$A:$BJ,55,0)</f>
        <v>86</v>
      </c>
      <c r="AT81">
        <f>VLOOKUP(A81,[1]Sheet1!$A:$BJ,56,0)</f>
        <v>90</v>
      </c>
      <c r="AU81">
        <f>VLOOKUP(A81,[1]Sheet1!$A:$BJ,57,0)</f>
        <v>77</v>
      </c>
      <c r="AV81">
        <f>VLOOKUP(A81,[1]Sheet1!$A:$BJ,58,0)</f>
        <v>66</v>
      </c>
      <c r="AW81">
        <f>VLOOKUP(A81,[1]Sheet1!$A:$BJ,59,0)</f>
        <v>5.2</v>
      </c>
      <c r="AX81">
        <f>VLOOKUP(A81,[1]Sheet1!$A:$BJ,60,0)</f>
        <v>4.7</v>
      </c>
      <c r="AY81">
        <f>VLOOKUP(A81,[1]Sheet1!$A:$BJ,61,0)</f>
        <v>6.1</v>
      </c>
      <c r="AZ81">
        <f>VLOOKUP(A81,[1]Sheet1!$A:$BJ,62,0)</f>
        <v>6.6</v>
      </c>
      <c r="BA81" s="6">
        <v>6</v>
      </c>
      <c r="BB81">
        <f>VLOOKUP(A81,'[2]基于7.24英文版收集麻醉记录单信息+最后整理最全面'!$J:$CK,78,0)</f>
        <v>0</v>
      </c>
      <c r="BC81">
        <f>VLOOKUP(A81,'[2]基于7.24英文版收集麻醉记录单信息+最后整理最全面'!$J:$CK,80,0)</f>
        <v>0</v>
      </c>
    </row>
    <row r="82" spans="1:55" x14ac:dyDescent="0.25">
      <c r="A82" s="3">
        <v>20086407</v>
      </c>
      <c r="B82">
        <v>1</v>
      </c>
      <c r="C82" s="6">
        <v>1</v>
      </c>
      <c r="D82" s="6">
        <v>158</v>
      </c>
      <c r="E82" s="6">
        <v>67</v>
      </c>
      <c r="F82">
        <v>0</v>
      </c>
      <c r="G82" s="6">
        <v>0</v>
      </c>
      <c r="H82">
        <v>0</v>
      </c>
      <c r="I82">
        <f>VLOOKUP(A82,[1]Sheet1!$A:$V,19,0)</f>
        <v>145</v>
      </c>
      <c r="J82">
        <f>VLOOKUP(A82,[1]Sheet1!$A:$V,20,0)</f>
        <v>101</v>
      </c>
      <c r="K82">
        <f>VLOOKUP(A82,[1]Sheet1!$A:$V,21,0)</f>
        <v>0.45</v>
      </c>
      <c r="L82">
        <f>VLOOKUP(A82,[1]Sheet1!$A:$V,22,0)</f>
        <v>0.32</v>
      </c>
      <c r="M82">
        <f>VLOOKUP(A82,[1]Sheet1!$A:$W,23,0)</f>
        <v>149</v>
      </c>
      <c r="N82">
        <f>VLOOKUP(A82,[1]Sheet1!$A:$BJ,24,0)</f>
        <v>98</v>
      </c>
      <c r="O82">
        <f>VLOOKUP(A82,[1]Sheet1!$A:$BJ,25,0)</f>
        <v>86</v>
      </c>
      <c r="P82">
        <f>VLOOKUP(A82,[1]Sheet1!$A:$BJ,26,0)</f>
        <v>0</v>
      </c>
      <c r="Q82">
        <f>VLOOKUP(A82,[1]Sheet1!$A:$BJ,27,0)</f>
        <v>26.1</v>
      </c>
      <c r="R82">
        <f>VLOOKUP(A82,[1]Sheet1!$A:$BJ,28,0)</f>
        <v>30.6</v>
      </c>
      <c r="S82">
        <f>VLOOKUP(A82,[1]Sheet1!$A:$BJ,29,0)</f>
        <v>31.8</v>
      </c>
      <c r="U82">
        <f>VLOOKUP(A82,[1]Sheet1!$A:$BJ,31,0)</f>
        <v>0.91</v>
      </c>
      <c r="V82">
        <f>VLOOKUP(A82,[1]Sheet1!$A:$BJ,32,0)</f>
        <v>1.26</v>
      </c>
      <c r="W82">
        <f>VLOOKUP(A82,[1]Sheet1!$A:$BJ,33,0)</f>
        <v>1.05</v>
      </c>
      <c r="Y82">
        <f>VLOOKUP(A82,[1]Sheet1!$A:$BJ,35,0)</f>
        <v>10.4</v>
      </c>
      <c r="Z82">
        <f>VLOOKUP(A82,[1]Sheet1!$A:$BJ,36,0)</f>
        <v>20.9</v>
      </c>
      <c r="AA82">
        <f>VLOOKUP(A82,[1]Sheet1!$A:$BJ,37,0)</f>
        <v>24.6</v>
      </c>
      <c r="AC82">
        <f>VLOOKUP(A82,[1]Sheet1!$A:$AN,39,0)</f>
        <v>47.5</v>
      </c>
      <c r="AD82">
        <f>VLOOKUP(A82,[1]Sheet1!$A:$AN,40,0)</f>
        <v>43</v>
      </c>
      <c r="AE82">
        <f>VLOOKUP(A82,[1]Sheet1!$A:$BJ,41,0)</f>
        <v>36.700000000000003</v>
      </c>
      <c r="AG82">
        <f>VLOOKUP(A82,[1]Sheet1!$A:$BJ,43,0)</f>
        <v>35</v>
      </c>
      <c r="AH82">
        <f>VLOOKUP(A82,[1]Sheet1!$A:$BJ,44,0)</f>
        <v>608</v>
      </c>
      <c r="AI82">
        <f>VLOOKUP(A82,[1]Sheet1!$A:$BJ,45,0)</f>
        <v>414</v>
      </c>
      <c r="AK82">
        <f>VLOOKUP(A82,[1]Sheet1!$A:$BJ,47,0)</f>
        <v>56</v>
      </c>
      <c r="AL82">
        <f>VLOOKUP(A82,[1]Sheet1!$A:$BJ,48,0)</f>
        <v>454</v>
      </c>
      <c r="AM82">
        <f>VLOOKUP(A82,[1]Sheet1!$A:$BJ,49,0)</f>
        <v>216</v>
      </c>
      <c r="AO82">
        <f>VLOOKUP(A82,[1]Sheet1!$A:$BJ,51,0)</f>
        <v>93.76</v>
      </c>
      <c r="AP82">
        <f>VLOOKUP(A82,[1]Sheet1!$A:$BJ,52,0)</f>
        <v>92.38</v>
      </c>
      <c r="AQ82">
        <f>VLOOKUP(A82,[1]Sheet1!$A:$BJ,53,0)</f>
        <v>98.17</v>
      </c>
      <c r="AS82">
        <f>VLOOKUP(A82,[1]Sheet1!$A:$BJ,55,0)</f>
        <v>81</v>
      </c>
      <c r="AT82">
        <f>VLOOKUP(A82,[1]Sheet1!$A:$BJ,56,0)</f>
        <v>82</v>
      </c>
      <c r="AU82">
        <f>VLOOKUP(A82,[1]Sheet1!$A:$BJ,57,0)</f>
        <v>75</v>
      </c>
      <c r="AW82">
        <f>VLOOKUP(A82,[1]Sheet1!$A:$BJ,59,0)</f>
        <v>4.8</v>
      </c>
      <c r="AX82">
        <f>VLOOKUP(A82,[1]Sheet1!$A:$BJ,60,0)</f>
        <v>7.3</v>
      </c>
      <c r="AY82">
        <f>VLOOKUP(A82,[1]Sheet1!$A:$BJ,61,0)</f>
        <v>8.1999999999999993</v>
      </c>
      <c r="BA82" s="6">
        <v>14</v>
      </c>
      <c r="BB82">
        <f>VLOOKUP(A82,'[2]基于7.24英文版收集麻醉记录单信息+最后整理最全面'!$J:$CK,78,0)</f>
        <v>0</v>
      </c>
      <c r="BC82">
        <f>VLOOKUP(A82,'[2]基于7.24英文版收集麻醉记录单信息+最后整理最全面'!$J:$CK,80,0)</f>
        <v>0</v>
      </c>
    </row>
    <row r="83" spans="1:55" x14ac:dyDescent="0.25">
      <c r="A83" s="3">
        <v>20190701</v>
      </c>
      <c r="B83">
        <v>1</v>
      </c>
      <c r="C83" s="6">
        <v>1</v>
      </c>
      <c r="D83" s="6">
        <v>174</v>
      </c>
      <c r="E83" s="6">
        <v>56</v>
      </c>
      <c r="F83">
        <v>0</v>
      </c>
      <c r="G83" s="6">
        <v>0</v>
      </c>
      <c r="H83">
        <v>0</v>
      </c>
      <c r="I83">
        <f>VLOOKUP(A83,[1]Sheet1!$A:$V,19,0)</f>
        <v>151</v>
      </c>
      <c r="J83">
        <f>VLOOKUP(A83,[1]Sheet1!$A:$V,20,0)</f>
        <v>137</v>
      </c>
      <c r="K83">
        <f>VLOOKUP(A83,[1]Sheet1!$A:$V,21,0)</f>
        <v>0.45</v>
      </c>
      <c r="L83">
        <f>VLOOKUP(A83,[1]Sheet1!$A:$V,22,0)</f>
        <v>0.42</v>
      </c>
      <c r="M83">
        <f>VLOOKUP(A83,[1]Sheet1!$A:$W,23,0)</f>
        <v>171</v>
      </c>
      <c r="N83">
        <f>VLOOKUP(A83,[1]Sheet1!$A:$BJ,24,0)</f>
        <v>133</v>
      </c>
      <c r="P83">
        <f>VLOOKUP(A83,[1]Sheet1!$A:$BJ,26,0)</f>
        <v>144</v>
      </c>
      <c r="Q83">
        <f>VLOOKUP(A83,[1]Sheet1!$A:$BJ,27,0)</f>
        <v>27.6</v>
      </c>
      <c r="R83">
        <f>VLOOKUP(A83,[1]Sheet1!$A:$BJ,28,0)</f>
        <v>25.6</v>
      </c>
      <c r="T83">
        <f>VLOOKUP(A83,[1]Sheet1!$A:$BJ,30,0)</f>
        <v>27.1</v>
      </c>
      <c r="U83">
        <f>VLOOKUP(A83,[1]Sheet1!$A:$BJ,31,0)</f>
        <v>1.02</v>
      </c>
      <c r="V83">
        <f>VLOOKUP(A83,[1]Sheet1!$A:$BJ,32,0)</f>
        <v>1.05</v>
      </c>
      <c r="X83">
        <f>VLOOKUP(A83,[1]Sheet1!$A:$BJ,34,0)</f>
        <v>1.17</v>
      </c>
      <c r="Y83">
        <f>VLOOKUP(A83,[1]Sheet1!$A:$BJ,35,0)</f>
        <v>10.9</v>
      </c>
      <c r="Z83">
        <f>VLOOKUP(A83,[1]Sheet1!$A:$BJ,36,0)</f>
        <v>25.5</v>
      </c>
      <c r="AB83">
        <f>VLOOKUP(A83,[1]Sheet1!$A:$BJ,38,0)</f>
        <v>35.6</v>
      </c>
      <c r="AC83">
        <f>VLOOKUP(A83,[1]Sheet1!$A:$AN,39,0)</f>
        <v>39.9</v>
      </c>
      <c r="AD83">
        <f>VLOOKUP(A83,[1]Sheet1!$A:$AN,40,0)</f>
        <v>33.700000000000003</v>
      </c>
      <c r="AF83">
        <f>VLOOKUP(A83,[1]Sheet1!$A:$BJ,42,0)</f>
        <v>38.799999999999997</v>
      </c>
      <c r="AG83">
        <f>VLOOKUP(A83,[1]Sheet1!$A:$BJ,43,0)</f>
        <v>41</v>
      </c>
      <c r="AH83">
        <f>VLOOKUP(A83,[1]Sheet1!$A:$BJ,44,0)</f>
        <v>403</v>
      </c>
      <c r="AJ83">
        <f>VLOOKUP(A83,[1]Sheet1!$A:$BJ,46,0)</f>
        <v>277</v>
      </c>
      <c r="AK83">
        <f>VLOOKUP(A83,[1]Sheet1!$A:$BJ,47,0)</f>
        <v>28</v>
      </c>
      <c r="AL83">
        <f>VLOOKUP(A83,[1]Sheet1!$A:$BJ,48,0)</f>
        <v>311</v>
      </c>
      <c r="AN83">
        <f>VLOOKUP(A83,[1]Sheet1!$A:$BJ,50,0)</f>
        <v>101</v>
      </c>
      <c r="AO83">
        <f>VLOOKUP(A83,[1]Sheet1!$A:$BJ,51,0)</f>
        <v>102.18</v>
      </c>
      <c r="AP83">
        <f>VLOOKUP(A83,[1]Sheet1!$A:$BJ,52,0)</f>
        <v>105.6</v>
      </c>
      <c r="AR83">
        <f>VLOOKUP(A83,[1]Sheet1!$A:$BJ,54,0)</f>
        <v>103.84</v>
      </c>
      <c r="AS83">
        <f>VLOOKUP(A83,[1]Sheet1!$A:$BJ,55,0)</f>
        <v>78</v>
      </c>
      <c r="AT83">
        <f>VLOOKUP(A83,[1]Sheet1!$A:$BJ,56,0)</f>
        <v>72</v>
      </c>
      <c r="AV83">
        <f>VLOOKUP(A83,[1]Sheet1!$A:$BJ,58,0)</f>
        <v>75</v>
      </c>
      <c r="AW83">
        <f>VLOOKUP(A83,[1]Sheet1!$A:$BJ,59,0)</f>
        <v>6.4</v>
      </c>
      <c r="AX83">
        <f>VLOOKUP(A83,[1]Sheet1!$A:$BJ,60,0)</f>
        <v>4.7</v>
      </c>
      <c r="AZ83">
        <f>VLOOKUP(A83,[1]Sheet1!$A:$BJ,62,0)</f>
        <v>2.5</v>
      </c>
      <c r="BA83" s="6">
        <v>20</v>
      </c>
      <c r="BB83">
        <f>VLOOKUP(A83,'[2]基于7.24英文版收集麻醉记录单信息+最后整理最全面'!$J:$CK,78,0)</f>
        <v>0</v>
      </c>
      <c r="BC83">
        <f>VLOOKUP(A83,'[2]基于7.24英文版收集麻醉记录单信息+最后整理最全面'!$J:$CK,80,0)</f>
        <v>1</v>
      </c>
    </row>
    <row r="84" spans="1:55" x14ac:dyDescent="0.25">
      <c r="A84" s="3">
        <v>16075240</v>
      </c>
      <c r="B84">
        <v>1</v>
      </c>
      <c r="C84" s="6">
        <v>2</v>
      </c>
      <c r="D84" s="6">
        <v>152</v>
      </c>
      <c r="E84" s="6">
        <v>42.5</v>
      </c>
      <c r="F84">
        <v>0</v>
      </c>
      <c r="G84" s="6">
        <v>0</v>
      </c>
      <c r="H84">
        <v>0</v>
      </c>
      <c r="I84">
        <f>VLOOKUP(A84,[1]Sheet1!$A:$V,19,0)</f>
        <v>121</v>
      </c>
      <c r="J84">
        <f>VLOOKUP(A84,[1]Sheet1!$A:$V,20,0)</f>
        <v>90</v>
      </c>
      <c r="K84">
        <f>VLOOKUP(A84,[1]Sheet1!$A:$V,21,0)</f>
        <v>0.4</v>
      </c>
      <c r="L84">
        <f>VLOOKUP(A84,[1]Sheet1!$A:$V,22,0)</f>
        <v>0.33</v>
      </c>
      <c r="M84">
        <f>VLOOKUP(A84,[1]Sheet1!$A:$W,23,0)</f>
        <v>93</v>
      </c>
      <c r="N84">
        <f>VLOOKUP(A84,[1]Sheet1!$A:$BJ,24,0)</f>
        <v>43</v>
      </c>
      <c r="O84">
        <f>VLOOKUP(A84,[1]Sheet1!$A:$BJ,25,0)</f>
        <v>62</v>
      </c>
      <c r="P84">
        <f>VLOOKUP(A84,[1]Sheet1!$A:$BJ,26,0)</f>
        <v>61</v>
      </c>
      <c r="Q84">
        <f>VLOOKUP(A84,[1]Sheet1!$A:$BJ,27,0)</f>
        <v>30.1</v>
      </c>
      <c r="R84">
        <f>VLOOKUP(A84,[1]Sheet1!$A:$BJ,28,0)</f>
        <v>35.6</v>
      </c>
      <c r="S84">
        <f>VLOOKUP(A84,[1]Sheet1!$A:$BJ,29,0)</f>
        <v>32.200000000000003</v>
      </c>
      <c r="U84">
        <f>VLOOKUP(A84,[1]Sheet1!$A:$BJ,31,0)</f>
        <v>0.88</v>
      </c>
      <c r="V84">
        <f>VLOOKUP(A84,[1]Sheet1!$A:$BJ,32,0)</f>
        <v>1.24</v>
      </c>
      <c r="W84">
        <f>VLOOKUP(A84,[1]Sheet1!$A:$BJ,33,0)</f>
        <v>1.2</v>
      </c>
      <c r="Y84">
        <f>VLOOKUP(A84,[1]Sheet1!$A:$BJ,35,0)</f>
        <v>15</v>
      </c>
      <c r="Z84">
        <f>VLOOKUP(A84,[1]Sheet1!$A:$BJ,36,0)</f>
        <v>32.200000000000003</v>
      </c>
      <c r="AA84">
        <f>VLOOKUP(A84,[1]Sheet1!$A:$BJ,37,0)</f>
        <v>28.9</v>
      </c>
      <c r="AB84">
        <f>VLOOKUP(A84,[1]Sheet1!$A:$BJ,38,0)</f>
        <v>24.4</v>
      </c>
      <c r="AC84">
        <f>VLOOKUP(A84,[1]Sheet1!$A:$AN,39,0)</f>
        <v>38.4</v>
      </c>
      <c r="AD84">
        <f>VLOOKUP(A84,[1]Sheet1!$A:$AN,40,0)</f>
        <v>25.5</v>
      </c>
      <c r="AE84">
        <f>VLOOKUP(A84,[1]Sheet1!$A:$BJ,41,0)</f>
        <v>30.6</v>
      </c>
      <c r="AF84">
        <f>VLOOKUP(A84,[1]Sheet1!$A:$BJ,42,0)</f>
        <v>36.799999999999997</v>
      </c>
      <c r="AG84">
        <f>VLOOKUP(A84,[1]Sheet1!$A:$BJ,43,0)</f>
        <v>92</v>
      </c>
      <c r="AH84">
        <f>VLOOKUP(A84,[1]Sheet1!$A:$BJ,44,0)</f>
        <v>181</v>
      </c>
      <c r="AI84">
        <f>VLOOKUP(A84,[1]Sheet1!$A:$BJ,45,0)</f>
        <v>152</v>
      </c>
      <c r="AJ84">
        <f>VLOOKUP(A84,[1]Sheet1!$A:$BJ,46,0)</f>
        <v>147</v>
      </c>
      <c r="AK84">
        <f>VLOOKUP(A84,[1]Sheet1!$A:$BJ,47,0)</f>
        <v>26</v>
      </c>
      <c r="AL84">
        <f>VLOOKUP(A84,[1]Sheet1!$A:$BJ,48,0)</f>
        <v>141</v>
      </c>
      <c r="AM84">
        <f>VLOOKUP(A84,[1]Sheet1!$A:$BJ,49,0)</f>
        <v>215</v>
      </c>
      <c r="AN84">
        <f>VLOOKUP(A84,[1]Sheet1!$A:$BJ,50,0)</f>
        <v>147</v>
      </c>
      <c r="AO84">
        <f>VLOOKUP(A84,[1]Sheet1!$A:$BJ,51,0)</f>
        <v>90.7</v>
      </c>
      <c r="AP84">
        <f>VLOOKUP(A84,[1]Sheet1!$A:$BJ,52,0)</f>
        <v>95.44</v>
      </c>
      <c r="AQ84">
        <f>VLOOKUP(A84,[1]Sheet1!$A:$BJ,53,0)</f>
        <v>92.45</v>
      </c>
      <c r="AR84">
        <f>VLOOKUP(A84,[1]Sheet1!$A:$BJ,54,0)</f>
        <v>97.63</v>
      </c>
      <c r="AS84">
        <f>VLOOKUP(A84,[1]Sheet1!$A:$BJ,55,0)</f>
        <v>60</v>
      </c>
      <c r="AT84">
        <f>VLOOKUP(A84,[1]Sheet1!$A:$BJ,56,0)</f>
        <v>63</v>
      </c>
      <c r="AU84">
        <f>VLOOKUP(A84,[1]Sheet1!$A:$BJ,57,0)</f>
        <v>63</v>
      </c>
      <c r="AV84">
        <f>VLOOKUP(A84,[1]Sheet1!$A:$BJ,58,0)</f>
        <v>56</v>
      </c>
      <c r="AW84">
        <f>VLOOKUP(A84,[1]Sheet1!$A:$BJ,59,0)</f>
        <v>3.8</v>
      </c>
      <c r="AX84">
        <f>VLOOKUP(A84,[1]Sheet1!$A:$BJ,60,0)</f>
        <v>7.9</v>
      </c>
      <c r="AY84">
        <f>VLOOKUP(A84,[1]Sheet1!$A:$BJ,61,0)</f>
        <v>5</v>
      </c>
      <c r="AZ84">
        <f>VLOOKUP(A84,[1]Sheet1!$A:$BJ,62,0)</f>
        <v>4.7</v>
      </c>
      <c r="BA84" s="6">
        <v>10</v>
      </c>
      <c r="BB84">
        <f>VLOOKUP(A84,'[2]基于7.24英文版收集麻醉记录单信息+最后整理最全面'!$J:$CK,78,0)</f>
        <v>0</v>
      </c>
      <c r="BC84">
        <f>VLOOKUP(A84,'[2]基于7.24英文版收集麻醉记录单信息+最后整理最全面'!$J:$CK,80,0)</f>
        <v>0</v>
      </c>
    </row>
    <row r="85" spans="1:55" x14ac:dyDescent="0.25">
      <c r="A85" s="3">
        <v>19518486</v>
      </c>
      <c r="B85">
        <v>1</v>
      </c>
      <c r="C85" s="6">
        <v>1</v>
      </c>
      <c r="D85" s="6">
        <v>171</v>
      </c>
      <c r="E85" s="6">
        <v>84</v>
      </c>
      <c r="F85">
        <v>0</v>
      </c>
      <c r="G85" s="6">
        <v>0</v>
      </c>
      <c r="H85">
        <v>0</v>
      </c>
      <c r="I85">
        <f>VLOOKUP(A85,[1]Sheet1!$A:$V,19,0)</f>
        <v>96</v>
      </c>
      <c r="J85">
        <f>VLOOKUP(A85,[1]Sheet1!$A:$V,20,0)</f>
        <v>93</v>
      </c>
      <c r="K85">
        <f>VLOOKUP(A85,[1]Sheet1!$A:$V,21,0)</f>
        <v>0.32</v>
      </c>
      <c r="L85">
        <f>VLOOKUP(A85,[1]Sheet1!$A:$V,22,0)</f>
        <v>0.28999999999999998</v>
      </c>
      <c r="M85">
        <f>VLOOKUP(A85,[1]Sheet1!$A:$W,23,0)</f>
        <v>499</v>
      </c>
      <c r="N85">
        <f>VLOOKUP(A85,[1]Sheet1!$A:$BJ,24,0)</f>
        <v>342</v>
      </c>
      <c r="P85">
        <f>VLOOKUP(A85,[1]Sheet1!$A:$BJ,26,0)</f>
        <v>323</v>
      </c>
      <c r="Q85">
        <f>VLOOKUP(A85,[1]Sheet1!$A:$BJ,27,0)</f>
        <v>25.3</v>
      </c>
      <c r="R85">
        <f>VLOOKUP(A85,[1]Sheet1!$A:$BJ,28,0)</f>
        <v>24.6</v>
      </c>
      <c r="T85">
        <f>VLOOKUP(A85,[1]Sheet1!$A:$BJ,30,0)</f>
        <v>26.2</v>
      </c>
      <c r="U85">
        <f>VLOOKUP(A85,[1]Sheet1!$A:$BJ,31,0)</f>
        <v>0.96</v>
      </c>
      <c r="V85">
        <f>VLOOKUP(A85,[1]Sheet1!$A:$BJ,32,0)</f>
        <v>1.01</v>
      </c>
      <c r="X85">
        <f>VLOOKUP(A85,[1]Sheet1!$A:$BJ,34,0)</f>
        <v>0.97</v>
      </c>
      <c r="Y85">
        <f>VLOOKUP(A85,[1]Sheet1!$A:$BJ,35,0)</f>
        <v>70</v>
      </c>
      <c r="Z85">
        <f>VLOOKUP(A85,[1]Sheet1!$A:$BJ,36,0)</f>
        <v>94.6</v>
      </c>
      <c r="AB85">
        <f>VLOOKUP(A85,[1]Sheet1!$A:$BJ,38,0)</f>
        <v>65.7</v>
      </c>
      <c r="AC85">
        <f>VLOOKUP(A85,[1]Sheet1!$A:$AN,39,0)</f>
        <v>39.700000000000003</v>
      </c>
      <c r="AD85">
        <f>VLOOKUP(A85,[1]Sheet1!$A:$AN,40,0)</f>
        <v>27.2</v>
      </c>
      <c r="AF85">
        <f>VLOOKUP(A85,[1]Sheet1!$A:$BJ,42,0)</f>
        <v>37.4</v>
      </c>
      <c r="AG85">
        <f>VLOOKUP(A85,[1]Sheet1!$A:$BJ,43,0)</f>
        <v>163</v>
      </c>
      <c r="AH85">
        <f>VLOOKUP(A85,[1]Sheet1!$A:$BJ,44,0)</f>
        <v>350</v>
      </c>
      <c r="AJ85">
        <f>VLOOKUP(A85,[1]Sheet1!$A:$BJ,46,0)</f>
        <v>151</v>
      </c>
      <c r="AK85">
        <f>VLOOKUP(A85,[1]Sheet1!$A:$BJ,47,0)</f>
        <v>59</v>
      </c>
      <c r="AL85">
        <f>VLOOKUP(A85,[1]Sheet1!$A:$BJ,48,0)</f>
        <v>233</v>
      </c>
      <c r="AN85">
        <f>VLOOKUP(A85,[1]Sheet1!$A:$BJ,50,0)</f>
        <v>50</v>
      </c>
      <c r="AO85">
        <f>VLOOKUP(A85,[1]Sheet1!$A:$BJ,51,0)</f>
        <v>116.57</v>
      </c>
      <c r="AP85">
        <f>VLOOKUP(A85,[1]Sheet1!$A:$BJ,52,0)</f>
        <v>115.73</v>
      </c>
      <c r="AR85">
        <f>VLOOKUP(A85,[1]Sheet1!$A:$BJ,54,0)</f>
        <v>126.62</v>
      </c>
      <c r="AS85">
        <f>VLOOKUP(A85,[1]Sheet1!$A:$BJ,55,0)</f>
        <v>45</v>
      </c>
      <c r="AT85">
        <f>VLOOKUP(A85,[1]Sheet1!$A:$BJ,56,0)</f>
        <v>46</v>
      </c>
      <c r="AV85">
        <f>VLOOKUP(A85,[1]Sheet1!$A:$BJ,58,0)</f>
        <v>35</v>
      </c>
      <c r="AW85">
        <f>VLOOKUP(A85,[1]Sheet1!$A:$BJ,59,0)</f>
        <v>3.9</v>
      </c>
      <c r="AX85">
        <f>VLOOKUP(A85,[1]Sheet1!$A:$BJ,60,0)</f>
        <v>2.5</v>
      </c>
      <c r="AZ85">
        <f>VLOOKUP(A85,[1]Sheet1!$A:$BJ,62,0)</f>
        <v>2.5</v>
      </c>
      <c r="BA85" s="6">
        <v>9</v>
      </c>
      <c r="BB85">
        <f>VLOOKUP(A85,'[2]基于7.24英文版收集麻醉记录单信息+最后整理最全面'!$J:$CK,78,0)</f>
        <v>0</v>
      </c>
      <c r="BC85">
        <f>VLOOKUP(A85,'[2]基于7.24英文版收集麻醉记录单信息+最后整理最全面'!$J:$CK,80,0)</f>
        <v>0</v>
      </c>
    </row>
    <row r="86" spans="1:55" x14ac:dyDescent="0.25">
      <c r="A86" s="3">
        <v>20230684</v>
      </c>
      <c r="B86">
        <v>2</v>
      </c>
      <c r="C86" s="6">
        <v>1</v>
      </c>
      <c r="D86" s="6">
        <v>168</v>
      </c>
      <c r="E86" s="6">
        <v>55</v>
      </c>
      <c r="F86">
        <v>0</v>
      </c>
      <c r="G86" s="6">
        <v>0</v>
      </c>
      <c r="H86">
        <v>0</v>
      </c>
      <c r="I86">
        <f>VLOOKUP(A86,[1]Sheet1!$A:$V,19,0)</f>
        <v>116</v>
      </c>
      <c r="J86">
        <f>VLOOKUP(A86,[1]Sheet1!$A:$V,20,0)</f>
        <v>111</v>
      </c>
      <c r="K86">
        <f>VLOOKUP(A86,[1]Sheet1!$A:$V,21,0)</f>
        <v>0.37</v>
      </c>
      <c r="L86">
        <f>VLOOKUP(A86,[1]Sheet1!$A:$V,22,0)</f>
        <v>0.34</v>
      </c>
      <c r="M86">
        <f>VLOOKUP(A86,[1]Sheet1!$A:$W,23,0)</f>
        <v>216</v>
      </c>
      <c r="N86">
        <f>VLOOKUP(A86,[1]Sheet1!$A:$BJ,24,0)</f>
        <v>249</v>
      </c>
      <c r="O86">
        <f>VLOOKUP(A86,[1]Sheet1!$A:$BJ,25,0)</f>
        <v>79</v>
      </c>
      <c r="P86">
        <f>VLOOKUP(A86,[1]Sheet1!$A:$BJ,26,0)</f>
        <v>0</v>
      </c>
      <c r="Q86">
        <f>VLOOKUP(A86,[1]Sheet1!$A:$BJ,27,0)</f>
        <v>27.4</v>
      </c>
      <c r="R86">
        <f>VLOOKUP(A86,[1]Sheet1!$A:$BJ,28,0)</f>
        <v>32.299999999999997</v>
      </c>
      <c r="U86">
        <f>VLOOKUP(A86,[1]Sheet1!$A:$BJ,31,0)</f>
        <v>1.1100000000000001</v>
      </c>
      <c r="V86">
        <f>VLOOKUP(A86,[1]Sheet1!$A:$BJ,32,0)</f>
        <v>1.1399999999999999</v>
      </c>
      <c r="Y86">
        <f>VLOOKUP(A86,[1]Sheet1!$A:$BJ,35,0)</f>
        <v>8.6</v>
      </c>
      <c r="Z86">
        <f>VLOOKUP(A86,[1]Sheet1!$A:$BJ,36,0)</f>
        <v>24.1</v>
      </c>
      <c r="AA86">
        <f>VLOOKUP(A86,[1]Sheet1!$A:$BJ,37,0)</f>
        <v>22.3</v>
      </c>
      <c r="AC86">
        <f>VLOOKUP(A86,[1]Sheet1!$A:$AN,39,0)</f>
        <v>39.4</v>
      </c>
      <c r="AD86">
        <f>VLOOKUP(A86,[1]Sheet1!$A:$AN,40,0)</f>
        <v>29.4</v>
      </c>
      <c r="AE86">
        <f>VLOOKUP(A86,[1]Sheet1!$A:$BJ,41,0)</f>
        <v>31.8</v>
      </c>
      <c r="AG86">
        <f>VLOOKUP(A86,[1]Sheet1!$A:$BJ,43,0)</f>
        <v>30</v>
      </c>
      <c r="AH86">
        <f>VLOOKUP(A86,[1]Sheet1!$A:$BJ,44,0)</f>
        <v>166</v>
      </c>
      <c r="AI86">
        <f>VLOOKUP(A86,[1]Sheet1!$A:$BJ,45,0)</f>
        <v>269</v>
      </c>
      <c r="AK86">
        <f>VLOOKUP(A86,[1]Sheet1!$A:$BJ,47,0)</f>
        <v>84</v>
      </c>
      <c r="AL86">
        <f>VLOOKUP(A86,[1]Sheet1!$A:$BJ,48,0)</f>
        <v>454</v>
      </c>
      <c r="AM86">
        <f>VLOOKUP(A86,[1]Sheet1!$A:$BJ,49,0)</f>
        <v>380</v>
      </c>
      <c r="AO86">
        <f>VLOOKUP(A86,[1]Sheet1!$A:$BJ,51,0)</f>
        <v>88.1</v>
      </c>
      <c r="AP86">
        <f>VLOOKUP(A86,[1]Sheet1!$A:$BJ,52,0)</f>
        <v>99.59</v>
      </c>
      <c r="AQ86">
        <f>VLOOKUP(A86,[1]Sheet1!$A:$BJ,53,0)</f>
        <v>110.11</v>
      </c>
      <c r="AS86">
        <f>VLOOKUP(A86,[1]Sheet1!$A:$BJ,55,0)</f>
        <v>80</v>
      </c>
      <c r="AT86">
        <f>VLOOKUP(A86,[1]Sheet1!$A:$BJ,56,0)</f>
        <v>60</v>
      </c>
      <c r="AU86">
        <f>VLOOKUP(A86,[1]Sheet1!$A:$BJ,57,0)</f>
        <v>47</v>
      </c>
      <c r="AW86">
        <f>VLOOKUP(A86,[1]Sheet1!$A:$BJ,59,0)</f>
        <v>5.54</v>
      </c>
      <c r="AX86">
        <f>VLOOKUP(A86,[1]Sheet1!$A:$BJ,60,0)</f>
        <v>4.8</v>
      </c>
      <c r="AY86">
        <f>VLOOKUP(A86,[1]Sheet1!$A:$BJ,61,0)</f>
        <v>4.5999999999999996</v>
      </c>
      <c r="BA86" s="6">
        <v>7</v>
      </c>
      <c r="BB86">
        <f>VLOOKUP(A86,'[2]基于7.24英文版收集麻醉记录单信息+最后整理最全面'!$J:$CK,78,0)</f>
        <v>0</v>
      </c>
      <c r="BC86">
        <f>VLOOKUP(A86,'[2]基于7.24英文版收集麻醉记录单信息+最后整理最全面'!$J:$CK,80,0)</f>
        <v>0</v>
      </c>
    </row>
    <row r="87" spans="1:55" x14ac:dyDescent="0.25">
      <c r="A87" s="3">
        <v>6906683</v>
      </c>
      <c r="B87">
        <v>1</v>
      </c>
      <c r="C87" s="6">
        <v>2</v>
      </c>
      <c r="D87" s="6">
        <v>150</v>
      </c>
      <c r="E87" s="6">
        <v>52</v>
      </c>
      <c r="F87">
        <v>0</v>
      </c>
      <c r="G87" s="6">
        <v>0</v>
      </c>
      <c r="H87">
        <v>0</v>
      </c>
      <c r="I87">
        <f>VLOOKUP(A87,[1]Sheet1!$A:$V,19,0)</f>
        <v>160</v>
      </c>
      <c r="J87">
        <f>VLOOKUP(A87,[1]Sheet1!$A:$V,20,0)</f>
        <v>148</v>
      </c>
      <c r="K87">
        <f>VLOOKUP(A87,[1]Sheet1!$A:$V,21,0)</f>
        <v>0.48</v>
      </c>
      <c r="L87">
        <f>VLOOKUP(A87,[1]Sheet1!$A:$V,22,0)</f>
        <v>0.41</v>
      </c>
      <c r="M87">
        <f>VLOOKUP(A87,[1]Sheet1!$A:$W,23,0)</f>
        <v>138</v>
      </c>
      <c r="N87">
        <f>VLOOKUP(A87,[1]Sheet1!$A:$BJ,24,0)</f>
        <v>124</v>
      </c>
      <c r="P87">
        <f>VLOOKUP(A87,[1]Sheet1!$A:$BJ,26,0)</f>
        <v>82</v>
      </c>
      <c r="Q87">
        <f>VLOOKUP(A87,[1]Sheet1!$A:$BJ,27,0)</f>
        <v>29.6</v>
      </c>
      <c r="R87">
        <f>VLOOKUP(A87,[1]Sheet1!$A:$BJ,28,0)</f>
        <v>35</v>
      </c>
      <c r="T87">
        <f>VLOOKUP(A87,[1]Sheet1!$A:$BJ,30,0)</f>
        <v>32.700000000000003</v>
      </c>
      <c r="U87">
        <f>VLOOKUP(A87,[1]Sheet1!$A:$BJ,31,0)</f>
        <v>0.97</v>
      </c>
      <c r="V87">
        <f>VLOOKUP(A87,[1]Sheet1!$A:$BJ,32,0)</f>
        <v>1.17</v>
      </c>
      <c r="X87">
        <f>VLOOKUP(A87,[1]Sheet1!$A:$BJ,34,0)</f>
        <v>1.06</v>
      </c>
      <c r="Y87">
        <f>VLOOKUP(A87,[1]Sheet1!$A:$BJ,35,0)</f>
        <v>11.2</v>
      </c>
      <c r="Z87">
        <f>VLOOKUP(A87,[1]Sheet1!$A:$BJ,36,0)</f>
        <v>25.6</v>
      </c>
      <c r="AB87">
        <f>VLOOKUP(A87,[1]Sheet1!$A:$BJ,38,0)</f>
        <v>19.3</v>
      </c>
      <c r="AC87">
        <f>VLOOKUP(A87,[1]Sheet1!$A:$AN,39,0)</f>
        <v>47.3</v>
      </c>
      <c r="AD87">
        <f>VLOOKUP(A87,[1]Sheet1!$A:$AN,40,0)</f>
        <v>32.700000000000003</v>
      </c>
      <c r="AF87">
        <f>VLOOKUP(A87,[1]Sheet1!$A:$BJ,42,0)</f>
        <v>29.6</v>
      </c>
      <c r="AG87">
        <f>VLOOKUP(A87,[1]Sheet1!$A:$BJ,43,0)</f>
        <v>20</v>
      </c>
      <c r="AH87">
        <f>VLOOKUP(A87,[1]Sheet1!$A:$BJ,44,0)</f>
        <v>282</v>
      </c>
      <c r="AJ87">
        <f>VLOOKUP(A87,[1]Sheet1!$A:$BJ,46,0)</f>
        <v>124</v>
      </c>
      <c r="AK87">
        <f>VLOOKUP(A87,[1]Sheet1!$A:$BJ,47,0)</f>
        <v>22</v>
      </c>
      <c r="AL87">
        <f>VLOOKUP(A87,[1]Sheet1!$A:$BJ,48,0)</f>
        <v>265</v>
      </c>
      <c r="AN87">
        <f>VLOOKUP(A87,[1]Sheet1!$A:$BJ,50,0)</f>
        <v>46</v>
      </c>
      <c r="AO87">
        <f>VLOOKUP(A87,[1]Sheet1!$A:$BJ,51,0)</f>
        <v>102.42</v>
      </c>
      <c r="AP87">
        <f>VLOOKUP(A87,[1]Sheet1!$A:$BJ,52,0)</f>
        <v>105.42</v>
      </c>
      <c r="AR87">
        <f>VLOOKUP(A87,[1]Sheet1!$A:$BJ,54,0)</f>
        <v>107.88</v>
      </c>
      <c r="AS87">
        <f>VLOOKUP(A87,[1]Sheet1!$A:$BJ,55,0)</f>
        <v>59</v>
      </c>
      <c r="AT87">
        <f>VLOOKUP(A87,[1]Sheet1!$A:$BJ,56,0)</f>
        <v>55</v>
      </c>
      <c r="AV87">
        <f>VLOOKUP(A87,[1]Sheet1!$A:$BJ,58,0)</f>
        <v>52</v>
      </c>
      <c r="AW87">
        <f>VLOOKUP(A87,[1]Sheet1!$A:$BJ,59,0)</f>
        <v>5</v>
      </c>
      <c r="AX87">
        <f>VLOOKUP(A87,[1]Sheet1!$A:$BJ,60,0)</f>
        <v>3.9</v>
      </c>
      <c r="AZ87">
        <f>VLOOKUP(A87,[1]Sheet1!$A:$BJ,62,0)</f>
        <v>3.8</v>
      </c>
      <c r="BA87" s="6">
        <v>13</v>
      </c>
      <c r="BB87">
        <f>VLOOKUP(A87,'[2]基于7.24英文版收集麻醉记录单信息+最后整理最全面'!$J:$CK,78,0)</f>
        <v>0</v>
      </c>
      <c r="BC87">
        <f>VLOOKUP(A87,'[2]基于7.24英文版收集麻醉记录单信息+最后整理最全面'!$J:$CK,80,0)</f>
        <v>0</v>
      </c>
    </row>
    <row r="88" spans="1:55" x14ac:dyDescent="0.25">
      <c r="A88" s="3">
        <v>20332771</v>
      </c>
      <c r="B88">
        <v>1</v>
      </c>
      <c r="C88" s="6">
        <v>1</v>
      </c>
      <c r="D88" s="6">
        <v>172</v>
      </c>
      <c r="E88" s="6">
        <v>75</v>
      </c>
      <c r="F88">
        <v>0</v>
      </c>
      <c r="G88" s="6">
        <v>0</v>
      </c>
      <c r="H88">
        <v>0</v>
      </c>
      <c r="I88">
        <f>VLOOKUP(A88,[1]Sheet1!$A:$V,19,0)</f>
        <v>128</v>
      </c>
      <c r="J88">
        <f>VLOOKUP(A88,[1]Sheet1!$A:$V,20,0)</f>
        <v>112</v>
      </c>
      <c r="K88">
        <f>VLOOKUP(A88,[1]Sheet1!$A:$V,21,0)</f>
        <v>0.39</v>
      </c>
      <c r="L88">
        <f>VLOOKUP(A88,[1]Sheet1!$A:$V,22,0)</f>
        <v>0.34</v>
      </c>
      <c r="M88">
        <f>VLOOKUP(A88,[1]Sheet1!$A:$W,23,0)</f>
        <v>147</v>
      </c>
      <c r="N88">
        <f>VLOOKUP(A88,[1]Sheet1!$A:$BJ,24,0)</f>
        <v>115</v>
      </c>
      <c r="P88">
        <f>VLOOKUP(A88,[1]Sheet1!$A:$BJ,26,0)</f>
        <v>107</v>
      </c>
      <c r="Q88">
        <f>VLOOKUP(A88,[1]Sheet1!$A:$BJ,27,0)</f>
        <v>28</v>
      </c>
      <c r="U88">
        <f>VLOOKUP(A88,[1]Sheet1!$A:$BJ,31,0)</f>
        <v>1.02</v>
      </c>
      <c r="Y88">
        <f>VLOOKUP(A88,[1]Sheet1!$A:$BJ,35,0)</f>
        <v>7.5</v>
      </c>
      <c r="Z88">
        <f>VLOOKUP(A88,[1]Sheet1!$A:$BJ,36,0)</f>
        <v>14.8</v>
      </c>
      <c r="AB88">
        <f>VLOOKUP(A88,[1]Sheet1!$A:$BJ,38,0)</f>
        <v>15.5</v>
      </c>
      <c r="AC88">
        <f>VLOOKUP(A88,[1]Sheet1!$A:$AN,39,0)</f>
        <v>38.4</v>
      </c>
      <c r="AD88">
        <f>VLOOKUP(A88,[1]Sheet1!$A:$AN,40,0)</f>
        <v>28.2</v>
      </c>
      <c r="AF88">
        <f>VLOOKUP(A88,[1]Sheet1!$A:$BJ,42,0)</f>
        <v>38.1</v>
      </c>
      <c r="AG88">
        <f>VLOOKUP(A88,[1]Sheet1!$A:$BJ,43,0)</f>
        <v>30</v>
      </c>
      <c r="AH88">
        <f>VLOOKUP(A88,[1]Sheet1!$A:$BJ,44,0)</f>
        <v>107</v>
      </c>
      <c r="AJ88">
        <f>VLOOKUP(A88,[1]Sheet1!$A:$BJ,46,0)</f>
        <v>83</v>
      </c>
      <c r="AK88">
        <f>VLOOKUP(A88,[1]Sheet1!$A:$BJ,47,0)</f>
        <v>35</v>
      </c>
      <c r="AL88">
        <f>VLOOKUP(A88,[1]Sheet1!$A:$BJ,48,0)</f>
        <v>144</v>
      </c>
      <c r="AN88">
        <f>VLOOKUP(A88,[1]Sheet1!$A:$BJ,50,0)</f>
        <v>65</v>
      </c>
      <c r="AO88">
        <f>VLOOKUP(A88,[1]Sheet1!$A:$BJ,51,0)</f>
        <v>87.22</v>
      </c>
      <c r="AP88">
        <f>VLOOKUP(A88,[1]Sheet1!$A:$BJ,52,0)</f>
        <v>74.349999999999994</v>
      </c>
      <c r="AR88">
        <f>VLOOKUP(A88,[1]Sheet1!$A:$BJ,54,0)</f>
        <v>80.31</v>
      </c>
      <c r="AS88">
        <f>VLOOKUP(A88,[1]Sheet1!$A:$BJ,55,0)</f>
        <v>85</v>
      </c>
      <c r="AT88">
        <f>VLOOKUP(A88,[1]Sheet1!$A:$BJ,56,0)</f>
        <v>97</v>
      </c>
      <c r="AV88">
        <v>94</v>
      </c>
      <c r="AW88">
        <f>VLOOKUP(A88,[1]Sheet1!$A:$BJ,59,0)</f>
        <v>4.5</v>
      </c>
      <c r="AX88">
        <f>VLOOKUP(A88,[1]Sheet1!$A:$BJ,60,0)</f>
        <v>4.2</v>
      </c>
      <c r="AZ88">
        <f>VLOOKUP(A88,[1]Sheet1!$A:$BJ,62,0)</f>
        <v>3.7</v>
      </c>
      <c r="BA88" s="6">
        <v>5</v>
      </c>
      <c r="BB88">
        <f>VLOOKUP(A88,'[2]基于7.24英文版收集麻醉记录单信息+最后整理最全面'!$J:$CK,78,0)</f>
        <v>0</v>
      </c>
      <c r="BC88">
        <f>VLOOKUP(A88,'[2]基于7.24英文版收集麻醉记录单信息+最后整理最全面'!$J:$CK,80,0)</f>
        <v>0</v>
      </c>
    </row>
    <row r="89" spans="1:55" x14ac:dyDescent="0.25">
      <c r="A89" s="3">
        <v>18902870</v>
      </c>
      <c r="B89">
        <v>1</v>
      </c>
      <c r="C89" s="6">
        <v>1</v>
      </c>
      <c r="D89" s="6">
        <v>171</v>
      </c>
      <c r="E89" s="6">
        <v>71</v>
      </c>
      <c r="F89">
        <v>0</v>
      </c>
      <c r="G89" s="6">
        <v>0</v>
      </c>
      <c r="H89">
        <v>0</v>
      </c>
      <c r="I89">
        <f>VLOOKUP(A89,[1]Sheet1!$A:$V,19,0)</f>
        <v>157</v>
      </c>
      <c r="J89">
        <f>VLOOKUP(A89,[1]Sheet1!$A:$V,20,0)</f>
        <v>150</v>
      </c>
      <c r="K89">
        <f>VLOOKUP(A89,[1]Sheet1!$A:$V,21,0)</f>
        <v>0.42</v>
      </c>
      <c r="L89">
        <f>VLOOKUP(A89,[1]Sheet1!$A:$V,22,0)</f>
        <v>0.33</v>
      </c>
      <c r="M89">
        <f>VLOOKUP(A89,[1]Sheet1!$A:$W,23,0)</f>
        <v>240</v>
      </c>
      <c r="N89">
        <f>VLOOKUP(A89,[1]Sheet1!$A:$BJ,24,0)</f>
        <v>223</v>
      </c>
      <c r="P89">
        <f>VLOOKUP(A89,[1]Sheet1!$A:$BJ,26,0)</f>
        <v>198</v>
      </c>
      <c r="Q89">
        <f>VLOOKUP(A89,[1]Sheet1!$A:$BJ,27,0)</f>
        <v>25.8</v>
      </c>
      <c r="R89">
        <f>VLOOKUP(A89,[1]Sheet1!$A:$BJ,28,0)</f>
        <v>27.5</v>
      </c>
      <c r="T89">
        <f>VLOOKUP(A89,[1]Sheet1!$A:$BJ,30,0)</f>
        <v>26.8</v>
      </c>
      <c r="U89">
        <f>VLOOKUP(A89,[1]Sheet1!$A:$BJ,31,0)</f>
        <v>0.95</v>
      </c>
      <c r="V89">
        <f>VLOOKUP(A89,[1]Sheet1!$A:$BJ,32,0)</f>
        <v>1.1000000000000001</v>
      </c>
      <c r="X89">
        <f>VLOOKUP(A89,[1]Sheet1!$A:$BJ,34,0)</f>
        <v>1.34</v>
      </c>
      <c r="Y89">
        <f>VLOOKUP(A89,[1]Sheet1!$A:$BJ,35,0)</f>
        <v>14.2</v>
      </c>
      <c r="Z89">
        <f>VLOOKUP(A89,[1]Sheet1!$A:$BJ,36,0)</f>
        <v>12.6</v>
      </c>
      <c r="AB89">
        <f>VLOOKUP(A89,[1]Sheet1!$A:$BJ,38,0)</f>
        <v>16.100000000000001</v>
      </c>
      <c r="AC89">
        <f>VLOOKUP(A89,[1]Sheet1!$A:$AN,39,0)</f>
        <v>39.299999999999997</v>
      </c>
      <c r="AD89">
        <f>VLOOKUP(A89,[1]Sheet1!$A:$AN,40,0)</f>
        <v>28.3</v>
      </c>
      <c r="AF89">
        <f>VLOOKUP(A89,[1]Sheet1!$A:$BJ,42,0)</f>
        <v>34</v>
      </c>
      <c r="AG89">
        <f>VLOOKUP(A89,[1]Sheet1!$A:$BJ,43,0)</f>
        <v>45</v>
      </c>
      <c r="AH89">
        <f>VLOOKUP(A89,[1]Sheet1!$A:$BJ,44,0)</f>
        <v>352</v>
      </c>
      <c r="AJ89">
        <f>VLOOKUP(A89,[1]Sheet1!$A:$BJ,46,0)</f>
        <v>680</v>
      </c>
      <c r="AK89">
        <f>VLOOKUP(A89,[1]Sheet1!$A:$BJ,47,0)</f>
        <v>33</v>
      </c>
      <c r="AL89">
        <f>VLOOKUP(A89,[1]Sheet1!$A:$BJ,48,0)</f>
        <v>593</v>
      </c>
      <c r="AN89">
        <f>VLOOKUP(A89,[1]Sheet1!$A:$BJ,50,0)</f>
        <v>325</v>
      </c>
      <c r="AO89">
        <f>VLOOKUP(A89,[1]Sheet1!$A:$BJ,51,0)</f>
        <v>98.44</v>
      </c>
      <c r="AP89">
        <f>VLOOKUP(A89,[1]Sheet1!$A:$BJ,52,0)</f>
        <v>110.6</v>
      </c>
      <c r="AR89">
        <f>VLOOKUP(A89,[1]Sheet1!$A:$BJ,54,0)</f>
        <v>110.6</v>
      </c>
      <c r="AS89">
        <f>VLOOKUP(A89,[1]Sheet1!$A:$BJ,55,0)</f>
        <v>57</v>
      </c>
      <c r="AT89">
        <f>VLOOKUP(A89,[1]Sheet1!$A:$BJ,56,0)</f>
        <v>40</v>
      </c>
      <c r="AV89">
        <f>VLOOKUP(A89,[1]Sheet1!$A:$BJ,58,0)</f>
        <v>40</v>
      </c>
      <c r="AW89">
        <f>VLOOKUP(A89,[1]Sheet1!$A:$BJ,59,0)</f>
        <v>2.1</v>
      </c>
      <c r="AX89">
        <f>VLOOKUP(A89,[1]Sheet1!$A:$BJ,60,0)</f>
        <v>2.2000000000000002</v>
      </c>
      <c r="AZ89">
        <f>VLOOKUP(A89,[1]Sheet1!$A:$BJ,62,0)</f>
        <v>3.3</v>
      </c>
      <c r="BA89" s="6">
        <v>5</v>
      </c>
      <c r="BB89">
        <f>VLOOKUP(A89,'[2]基于7.24英文版收集麻醉记录单信息+最后整理最全面'!$J:$CK,78,0)</f>
        <v>0</v>
      </c>
      <c r="BC89">
        <f>VLOOKUP(A89,'[2]基于7.24英文版收集麻醉记录单信息+最后整理最全面'!$J:$CK,80,0)</f>
        <v>0</v>
      </c>
    </row>
    <row r="90" spans="1:55" x14ac:dyDescent="0.25">
      <c r="A90" s="3">
        <v>20431303</v>
      </c>
      <c r="B90">
        <v>1</v>
      </c>
      <c r="C90" s="6">
        <v>1</v>
      </c>
      <c r="D90" s="6">
        <v>170</v>
      </c>
      <c r="E90" s="6">
        <v>79</v>
      </c>
      <c r="F90">
        <v>0</v>
      </c>
      <c r="G90" s="6">
        <v>0</v>
      </c>
      <c r="H90">
        <v>0</v>
      </c>
      <c r="I90">
        <f>VLOOKUP(A90,[1]Sheet1!$A:$V,19,0)</f>
        <v>135</v>
      </c>
      <c r="J90">
        <f>VLOOKUP(A90,[1]Sheet1!$A:$V,20,0)</f>
        <v>129</v>
      </c>
      <c r="K90">
        <f>VLOOKUP(A90,[1]Sheet1!$A:$V,21,0)</f>
        <v>0.39</v>
      </c>
      <c r="L90">
        <f>VLOOKUP(A90,[1]Sheet1!$A:$V,22,0)</f>
        <v>0.38</v>
      </c>
      <c r="M90">
        <f>VLOOKUP(A90,[1]Sheet1!$A:$W,23,0)</f>
        <v>61</v>
      </c>
      <c r="N90">
        <f>VLOOKUP(A90,[1]Sheet1!$A:$BJ,24,0)</f>
        <v>53</v>
      </c>
      <c r="P90">
        <f>VLOOKUP(A90,[1]Sheet1!$A:$BJ,26,0)</f>
        <v>41</v>
      </c>
      <c r="Q90">
        <f>VLOOKUP(A90,[1]Sheet1!$A:$BJ,27,0)</f>
        <v>27.3</v>
      </c>
      <c r="R90">
        <f>VLOOKUP(A90,[1]Sheet1!$A:$BJ,28,0)</f>
        <v>32.299999999999997</v>
      </c>
      <c r="U90">
        <f>VLOOKUP(A90,[1]Sheet1!$A:$BJ,31,0)</f>
        <v>1</v>
      </c>
      <c r="V90">
        <f>VLOOKUP(A90,[1]Sheet1!$A:$BJ,32,0)</f>
        <v>1.18</v>
      </c>
      <c r="Y90">
        <f>VLOOKUP(A90,[1]Sheet1!$A:$BJ,35,0)</f>
        <v>12.7</v>
      </c>
      <c r="Z90">
        <f>VLOOKUP(A90,[1]Sheet1!$A:$BJ,36,0)</f>
        <v>18.8</v>
      </c>
      <c r="AA90">
        <f>VLOOKUP(A90,[1]Sheet1!$A:$BJ,37,0)</f>
        <v>27.8</v>
      </c>
      <c r="AB90">
        <f>VLOOKUP(A90,[1]Sheet1!$A:$BJ,38,0)</f>
        <v>22.7</v>
      </c>
      <c r="AC90">
        <f>VLOOKUP(A90,[1]Sheet1!$A:$AN,39,0)</f>
        <v>38.5</v>
      </c>
      <c r="AD90">
        <f>VLOOKUP(A90,[1]Sheet1!$A:$AN,40,0)</f>
        <v>34.299999999999997</v>
      </c>
      <c r="AE90">
        <f>VLOOKUP(A90,[1]Sheet1!$A:$BJ,41,0)</f>
        <v>38.799999999999997</v>
      </c>
      <c r="AF90">
        <f>VLOOKUP(A90,[1]Sheet1!$A:$BJ,42,0)</f>
        <v>35.200000000000003</v>
      </c>
      <c r="AG90">
        <f>VLOOKUP(A90,[1]Sheet1!$A:$BJ,43,0)</f>
        <v>19</v>
      </c>
      <c r="AH90">
        <f>VLOOKUP(A90,[1]Sheet1!$A:$BJ,44,0)</f>
        <v>162</v>
      </c>
      <c r="AI90">
        <f>VLOOKUP(A90,[1]Sheet1!$A:$BJ,45,0)</f>
        <v>153</v>
      </c>
      <c r="AJ90">
        <f>VLOOKUP(A90,[1]Sheet1!$A:$BJ,46,0)</f>
        <v>105</v>
      </c>
      <c r="AK90">
        <f>VLOOKUP(A90,[1]Sheet1!$A:$BJ,47,0)</f>
        <v>21</v>
      </c>
      <c r="AL90">
        <f>VLOOKUP(A90,[1]Sheet1!$A:$BJ,48,0)</f>
        <v>157</v>
      </c>
      <c r="AM90">
        <f>VLOOKUP(A90,[1]Sheet1!$A:$BJ,49,0)</f>
        <v>121</v>
      </c>
      <c r="AN90">
        <f>VLOOKUP(A90,[1]Sheet1!$A:$BJ,50,0)</f>
        <v>52</v>
      </c>
      <c r="AO90">
        <f>VLOOKUP(A90,[1]Sheet1!$A:$BJ,51,0)</f>
        <v>72.92</v>
      </c>
      <c r="AP90">
        <f>VLOOKUP(A90,[1]Sheet1!$A:$BJ,52,0)</f>
        <v>92.83</v>
      </c>
      <c r="AQ90">
        <f>VLOOKUP(A90,[1]Sheet1!$A:$BJ,53,0)</f>
        <v>91.76</v>
      </c>
      <c r="AR90">
        <f>VLOOKUP(A90,[1]Sheet1!$A:$BJ,54,0)</f>
        <v>93.94</v>
      </c>
      <c r="AS90">
        <f>VLOOKUP(A90,[1]Sheet1!$A:$BJ,55,0)</f>
        <v>93</v>
      </c>
      <c r="AT90">
        <f>VLOOKUP(A90,[1]Sheet1!$A:$BJ,56,0)</f>
        <v>70</v>
      </c>
      <c r="AU90">
        <f>VLOOKUP(A90,[1]Sheet1!$A:$BJ,57,0)</f>
        <v>72</v>
      </c>
      <c r="AV90">
        <f>VLOOKUP(A90,[1]Sheet1!$A:$BJ,58,0)</f>
        <v>68</v>
      </c>
      <c r="AW90">
        <f>VLOOKUP(A90,[1]Sheet1!$A:$BJ,59,0)</f>
        <v>5.3</v>
      </c>
      <c r="AX90">
        <f>VLOOKUP(A90,[1]Sheet1!$A:$BJ,60,0)</f>
        <v>3.9</v>
      </c>
      <c r="AY90">
        <f>VLOOKUP(A90,[1]Sheet1!$A:$BJ,61,0)</f>
        <v>3.6</v>
      </c>
      <c r="AZ90">
        <f>VLOOKUP(A90,[1]Sheet1!$A:$BJ,62,0)</f>
        <v>3.4</v>
      </c>
      <c r="BA90" s="6">
        <v>11</v>
      </c>
      <c r="BB90">
        <f>VLOOKUP(A90,'[2]基于7.24英文版收集麻醉记录单信息+最后整理最全面'!$J:$CK,78,0)</f>
        <v>0</v>
      </c>
      <c r="BC90">
        <f>VLOOKUP(A90,'[2]基于7.24英文版收集麻醉记录单信息+最后整理最全面'!$J:$CK,80,0)</f>
        <v>0</v>
      </c>
    </row>
    <row r="91" spans="1:55" x14ac:dyDescent="0.25">
      <c r="A91" s="3">
        <v>10236636</v>
      </c>
      <c r="B91">
        <v>1</v>
      </c>
      <c r="C91" s="6">
        <v>2</v>
      </c>
      <c r="D91" s="6">
        <v>156</v>
      </c>
      <c r="E91" s="6">
        <v>47.5</v>
      </c>
      <c r="F91">
        <v>1.5</v>
      </c>
      <c r="G91" s="6">
        <v>1</v>
      </c>
      <c r="H91">
        <v>0</v>
      </c>
      <c r="I91">
        <f>VLOOKUP(A91,[1]Sheet1!$A:$V,19,0)</f>
        <v>138</v>
      </c>
      <c r="J91">
        <f>VLOOKUP(A91,[1]Sheet1!$A:$V,20,0)</f>
        <v>97</v>
      </c>
      <c r="K91">
        <f>VLOOKUP(A91,[1]Sheet1!$A:$V,21,0)</f>
        <v>0.44</v>
      </c>
      <c r="L91">
        <f>VLOOKUP(A91,[1]Sheet1!$A:$V,22,0)</f>
        <v>0.3</v>
      </c>
      <c r="M91">
        <f>VLOOKUP(A91,[1]Sheet1!$A:$W,23,0)</f>
        <v>88</v>
      </c>
      <c r="N91">
        <f>VLOOKUP(A91,[1]Sheet1!$A:$BJ,24,0)</f>
        <v>93</v>
      </c>
      <c r="P91">
        <f>VLOOKUP(A91,[1]Sheet1!$A:$BJ,26,0)</f>
        <v>85</v>
      </c>
      <c r="Q91">
        <f>VLOOKUP(A91,[1]Sheet1!$A:$BJ,27,0)</f>
        <v>28.5</v>
      </c>
      <c r="R91">
        <f>VLOOKUP(A91,[1]Sheet1!$A:$BJ,28,0)</f>
        <v>27.9</v>
      </c>
      <c r="T91">
        <f>VLOOKUP(A91,[1]Sheet1!$A:$BJ,30,0)</f>
        <v>30.8</v>
      </c>
      <c r="U91">
        <f>VLOOKUP(A91,[1]Sheet1!$A:$BJ,31,0)</f>
        <v>0.99</v>
      </c>
      <c r="V91">
        <f>VLOOKUP(A91,[1]Sheet1!$A:$BJ,32,0)</f>
        <v>1.1499999999999999</v>
      </c>
      <c r="X91">
        <f>VLOOKUP(A91,[1]Sheet1!$A:$BJ,34,0)</f>
        <v>1.1000000000000001</v>
      </c>
      <c r="Y91">
        <f>VLOOKUP(A91,[1]Sheet1!$A:$BJ,35,0)</f>
        <v>15.2</v>
      </c>
      <c r="Z91">
        <f>VLOOKUP(A91,[1]Sheet1!$A:$BJ,36,0)</f>
        <v>15.5</v>
      </c>
      <c r="AA91">
        <f>VLOOKUP(A91,[1]Sheet1!$A:$BJ,37,0)</f>
        <v>36.4</v>
      </c>
      <c r="AC91">
        <f>VLOOKUP(A91,[1]Sheet1!$A:$AN,39,0)</f>
        <v>41</v>
      </c>
      <c r="AD91">
        <f>VLOOKUP(A91,[1]Sheet1!$A:$AN,40,0)</f>
        <v>25.7</v>
      </c>
      <c r="AF91">
        <f>VLOOKUP(A91,[1]Sheet1!$A:$BJ,42,0)</f>
        <v>35</v>
      </c>
      <c r="AG91">
        <f>VLOOKUP(A91,[1]Sheet1!$A:$BJ,43,0)</f>
        <v>34</v>
      </c>
      <c r="AH91">
        <f>VLOOKUP(A91,[1]Sheet1!$A:$BJ,44,0)</f>
        <v>43</v>
      </c>
      <c r="AJ91">
        <f>VLOOKUP(A91,[1]Sheet1!$A:$BJ,46,0)</f>
        <v>24</v>
      </c>
      <c r="AK91">
        <f>VLOOKUP(A91,[1]Sheet1!$A:$BJ,47,0)</f>
        <v>24</v>
      </c>
      <c r="AL91">
        <f>VLOOKUP(A91,[1]Sheet1!$A:$BJ,48,0)</f>
        <v>49</v>
      </c>
      <c r="AN91">
        <f>VLOOKUP(A91,[1]Sheet1!$A:$BJ,50,0)</f>
        <v>24</v>
      </c>
      <c r="AO91">
        <f>VLOOKUP(A91,[1]Sheet1!$A:$BJ,51,0)</f>
        <v>102.24</v>
      </c>
      <c r="AP91">
        <f>VLOOKUP(A91,[1]Sheet1!$A:$BJ,52,0)</f>
        <v>99.53</v>
      </c>
      <c r="AR91">
        <f>VLOOKUP(A91,[1]Sheet1!$A:$BJ,54,0)</f>
        <v>103.4</v>
      </c>
      <c r="AS91">
        <f>VLOOKUP(A91,[1]Sheet1!$A:$BJ,55,0)</f>
        <v>74</v>
      </c>
      <c r="AT91">
        <f>VLOOKUP(A91,[1]Sheet1!$A:$BJ,56,0)</f>
        <v>79</v>
      </c>
      <c r="AV91">
        <f>VLOOKUP(A91,[1]Sheet1!$A:$BJ,58,0)</f>
        <v>72</v>
      </c>
      <c r="AW91">
        <f>VLOOKUP(A91,[1]Sheet1!$A:$BJ,59,0)</f>
        <v>5.7</v>
      </c>
      <c r="AX91">
        <f>VLOOKUP(A91,[1]Sheet1!$A:$BJ,60,0)</f>
        <v>4.5</v>
      </c>
      <c r="AZ91">
        <f>VLOOKUP(A91,[1]Sheet1!$A:$BJ,62,0)</f>
        <v>5.2</v>
      </c>
      <c r="BA91" s="6">
        <v>9</v>
      </c>
      <c r="BB91">
        <f>VLOOKUP(A91,'[2]基于7.24英文版收集麻醉记录单信息+最后整理最全面'!$J:$CK,78,0)</f>
        <v>0</v>
      </c>
      <c r="BC91">
        <f>VLOOKUP(A91,'[2]基于7.24英文版收集麻醉记录单信息+最后整理最全面'!$J:$CK,80,0)</f>
        <v>0</v>
      </c>
    </row>
    <row r="92" spans="1:55" x14ac:dyDescent="0.25">
      <c r="A92" s="3">
        <v>20409209</v>
      </c>
      <c r="B92">
        <v>2</v>
      </c>
      <c r="C92" s="6">
        <v>1</v>
      </c>
      <c r="D92" s="6">
        <v>173</v>
      </c>
      <c r="E92" s="6">
        <v>65</v>
      </c>
      <c r="F92">
        <v>0</v>
      </c>
      <c r="G92" s="6">
        <v>0</v>
      </c>
      <c r="H92">
        <v>0</v>
      </c>
      <c r="I92">
        <f>VLOOKUP(A92,[1]Sheet1!$A:$V,19,0)</f>
        <v>129</v>
      </c>
      <c r="J92">
        <f>VLOOKUP(A92,[1]Sheet1!$A:$V,20,0)</f>
        <v>109</v>
      </c>
      <c r="K92">
        <f>VLOOKUP(A92,[1]Sheet1!$A:$V,21,0)</f>
        <v>0.4</v>
      </c>
      <c r="L92">
        <f>VLOOKUP(A92,[1]Sheet1!$A:$V,22,0)</f>
        <v>0.32</v>
      </c>
      <c r="M92">
        <f>VLOOKUP(A92,[1]Sheet1!$A:$W,23,0)</f>
        <v>354</v>
      </c>
      <c r="N92">
        <f>VLOOKUP(A92,[1]Sheet1!$A:$BJ,24,0)</f>
        <v>255</v>
      </c>
      <c r="P92">
        <f>VLOOKUP(A92,[1]Sheet1!$A:$BJ,26,0)</f>
        <v>161</v>
      </c>
      <c r="Q92">
        <f>VLOOKUP(A92,[1]Sheet1!$A:$BJ,27,0)</f>
        <v>27.9</v>
      </c>
      <c r="R92">
        <f>VLOOKUP(A92,[1]Sheet1!$A:$BJ,28,0)</f>
        <v>41.8</v>
      </c>
      <c r="U92">
        <f>VLOOKUP(A92,[1]Sheet1!$A:$BJ,31,0)</f>
        <v>0.91</v>
      </c>
      <c r="V92">
        <f>VLOOKUP(A92,[1]Sheet1!$A:$BJ,32,0)</f>
        <v>1.03</v>
      </c>
      <c r="Y92">
        <f>VLOOKUP(A92,[1]Sheet1!$A:$BJ,35,0)</f>
        <v>233.4</v>
      </c>
      <c r="Z92">
        <f>VLOOKUP(A92,[1]Sheet1!$A:$BJ,36,0)</f>
        <v>214.5</v>
      </c>
      <c r="AB92">
        <f>VLOOKUP(A92,[1]Sheet1!$A:$BJ,38,0)</f>
        <v>232.2</v>
      </c>
      <c r="AC92">
        <f>VLOOKUP(A92,[1]Sheet1!$A:$AN,39,0)</f>
        <v>42.4</v>
      </c>
      <c r="AD92">
        <f>VLOOKUP(A92,[1]Sheet1!$A:$AN,40,0)</f>
        <v>23.8</v>
      </c>
      <c r="AF92">
        <f>VLOOKUP(A92,[1]Sheet1!$A:$BJ,42,0)</f>
        <v>32</v>
      </c>
      <c r="AG92">
        <f>VLOOKUP(A92,[1]Sheet1!$A:$BJ,43,0)</f>
        <v>41</v>
      </c>
      <c r="AH92">
        <f>VLOOKUP(A92,[1]Sheet1!$A:$BJ,44,0)</f>
        <v>259</v>
      </c>
      <c r="AJ92">
        <f>VLOOKUP(A92,[1]Sheet1!$A:$BJ,46,0)</f>
        <v>174</v>
      </c>
      <c r="AK92">
        <f>VLOOKUP(A92,[1]Sheet1!$A:$BJ,47,0)</f>
        <v>39</v>
      </c>
      <c r="AL92">
        <f>VLOOKUP(A92,[1]Sheet1!$A:$BJ,48,0)</f>
        <v>304</v>
      </c>
      <c r="AN92">
        <f>VLOOKUP(A92,[1]Sheet1!$A:$BJ,50,0)</f>
        <v>126</v>
      </c>
      <c r="AO92">
        <f>VLOOKUP(A92,[1]Sheet1!$A:$BJ,51,0)</f>
        <v>101.82</v>
      </c>
      <c r="AP92">
        <f>VLOOKUP(A92,[1]Sheet1!$A:$BJ,52,0)</f>
        <v>103.03</v>
      </c>
      <c r="AR92">
        <f>VLOOKUP(A92,[1]Sheet1!$A:$BJ,54,0)</f>
        <v>103.65</v>
      </c>
      <c r="AS92">
        <f>VLOOKUP(A92,[1]Sheet1!$A:$BJ,55,0)</f>
        <v>71</v>
      </c>
      <c r="AT92">
        <f>VLOOKUP(A92,[1]Sheet1!$A:$BJ,56,0)</f>
        <v>69</v>
      </c>
      <c r="AV92">
        <f>VLOOKUP(A92,[1]Sheet1!$A:$BJ,58,0)</f>
        <v>68</v>
      </c>
      <c r="AW92">
        <f>VLOOKUP(A92,[1]Sheet1!$A:$BJ,59,0)</f>
        <v>3.3</v>
      </c>
      <c r="AX92">
        <f>VLOOKUP(A92,[1]Sheet1!$A:$BJ,60,0)</f>
        <v>3.7</v>
      </c>
      <c r="AZ92">
        <f>VLOOKUP(A92,[1]Sheet1!$A:$BJ,62,0)</f>
        <v>8.4</v>
      </c>
      <c r="BA92" s="6">
        <v>9</v>
      </c>
      <c r="BB92">
        <f>VLOOKUP(A92,'[2]基于7.24英文版收集麻醉记录单信息+最后整理最全面'!$J:$CK,78,0)</f>
        <v>0</v>
      </c>
      <c r="BC92">
        <f>VLOOKUP(A92,'[2]基于7.24英文版收集麻醉记录单信息+最后整理最全面'!$J:$CK,80,0)</f>
        <v>0</v>
      </c>
    </row>
    <row r="93" spans="1:55" x14ac:dyDescent="0.25">
      <c r="A93" s="3">
        <v>16111149</v>
      </c>
      <c r="B93">
        <v>1</v>
      </c>
      <c r="C93" s="6">
        <v>1</v>
      </c>
      <c r="D93" s="6">
        <v>168</v>
      </c>
      <c r="E93" s="6">
        <v>69</v>
      </c>
      <c r="F93">
        <v>2</v>
      </c>
      <c r="G93" s="6">
        <v>1</v>
      </c>
      <c r="H93">
        <v>0</v>
      </c>
      <c r="I93">
        <f>VLOOKUP(A93,[1]Sheet1!$A:$V,19,0)</f>
        <v>102</v>
      </c>
      <c r="J93">
        <f>VLOOKUP(A93,[1]Sheet1!$A:$V,20,0)</f>
        <v>93</v>
      </c>
      <c r="K93">
        <f>VLOOKUP(A93,[1]Sheet1!$A:$V,21,0)</f>
        <v>0.33</v>
      </c>
      <c r="L93">
        <f>VLOOKUP(A93,[1]Sheet1!$A:$V,22,0)</f>
        <v>0.28999999999999998</v>
      </c>
      <c r="M93">
        <f>VLOOKUP(A93,[1]Sheet1!$A:$W,23,0)</f>
        <v>267</v>
      </c>
      <c r="N93">
        <f>VLOOKUP(A93,[1]Sheet1!$A:$BJ,24,0)</f>
        <v>48</v>
      </c>
      <c r="O93">
        <f>VLOOKUP(A93,[1]Sheet1!$A:$BJ,25,0)</f>
        <v>48</v>
      </c>
      <c r="P93">
        <f>VLOOKUP(A93,[1]Sheet1!$A:$BJ,26,0)</f>
        <v>98</v>
      </c>
      <c r="Q93">
        <f>VLOOKUP(A93,[1]Sheet1!$A:$BJ,27,0)</f>
        <v>27.5</v>
      </c>
      <c r="R93">
        <v>35.200000000000003</v>
      </c>
      <c r="S93">
        <f>VLOOKUP(A93,[1]Sheet1!$A:$BJ,29,0)</f>
        <v>39.9</v>
      </c>
      <c r="T93">
        <f>VLOOKUP(A93,[1]Sheet1!$A:$BJ,30,0)</f>
        <v>37</v>
      </c>
      <c r="U93">
        <f>VLOOKUP(A93,[1]Sheet1!$A:$BJ,31,0)</f>
        <v>1.1200000000000001</v>
      </c>
      <c r="V93">
        <v>1.99</v>
      </c>
      <c r="W93">
        <f>VLOOKUP(A93,[1]Sheet1!$A:$BJ,33,0)</f>
        <v>1.68</v>
      </c>
      <c r="X93">
        <f>VLOOKUP(A93,[1]Sheet1!$A:$BJ,34,0)</f>
        <v>1.48</v>
      </c>
      <c r="Y93">
        <f>VLOOKUP(A93,[1]Sheet1!$A:$BJ,35,0)</f>
        <v>10.7</v>
      </c>
      <c r="Z93">
        <f>VLOOKUP(A93,[1]Sheet1!$A:$BJ,36,0)</f>
        <v>56.4</v>
      </c>
      <c r="AA93">
        <f>VLOOKUP(A93,[1]Sheet1!$A:$BJ,37,0)</f>
        <v>107.6</v>
      </c>
      <c r="AB93">
        <f>VLOOKUP(A93,[1]Sheet1!$A:$BJ,38,0)</f>
        <v>93.7</v>
      </c>
      <c r="AC93">
        <f>VLOOKUP(A93,[1]Sheet1!$A:$AN,39,0)</f>
        <v>36.5</v>
      </c>
      <c r="AD93">
        <f>VLOOKUP(A93,[1]Sheet1!$A:$AN,40,0)</f>
        <v>30.5</v>
      </c>
      <c r="AE93">
        <f>VLOOKUP(A93,[1]Sheet1!$A:$BJ,41,0)</f>
        <v>35.1</v>
      </c>
      <c r="AF93">
        <f>VLOOKUP(A93,[1]Sheet1!$A:$BJ,42,0)</f>
        <v>39.200000000000003</v>
      </c>
      <c r="AG93">
        <f>VLOOKUP(A93,[1]Sheet1!$A:$BJ,43,0)</f>
        <v>8</v>
      </c>
      <c r="AH93">
        <f>VLOOKUP(A93,[1]Sheet1!$A:$BJ,44,0)</f>
        <v>353</v>
      </c>
      <c r="AI93">
        <f>VLOOKUP(A93,[1]Sheet1!$A:$BJ,45,0)</f>
        <v>307</v>
      </c>
      <c r="AJ93">
        <f>VLOOKUP(A93,[1]Sheet1!$A:$BJ,46,0)</f>
        <v>310</v>
      </c>
      <c r="AK93">
        <f>VLOOKUP(A93,[1]Sheet1!$A:$BJ,47,0)</f>
        <v>35</v>
      </c>
      <c r="AL93">
        <f>VLOOKUP(A93,[1]Sheet1!$A:$BJ,48,0)</f>
        <v>1093</v>
      </c>
      <c r="AM93">
        <f>VLOOKUP(A93,[1]Sheet1!$A:$BJ,49,0)</f>
        <v>1011</v>
      </c>
      <c r="AN93">
        <f>VLOOKUP(A93,[1]Sheet1!$A:$BJ,50,0)</f>
        <v>724</v>
      </c>
      <c r="AO93">
        <f>VLOOKUP(A93,[1]Sheet1!$A:$BJ,51,0)</f>
        <v>107.91</v>
      </c>
      <c r="AP93">
        <f>VLOOKUP(A93,[1]Sheet1!$A:$BJ,52,0)</f>
        <v>99.7</v>
      </c>
      <c r="AQ93">
        <f>VLOOKUP(A93,[1]Sheet1!$A:$BJ,53,0)</f>
        <v>105.16</v>
      </c>
      <c r="AR93">
        <f>VLOOKUP(A93,[1]Sheet1!$A:$BJ,54,0)</f>
        <v>105.16</v>
      </c>
      <c r="AS93">
        <f>VLOOKUP(A93,[1]Sheet1!$A:$BJ,55,0)</f>
        <v>49</v>
      </c>
      <c r="AT93">
        <f>VLOOKUP(A93,[1]Sheet1!$A:$BJ,56,0)</f>
        <v>62</v>
      </c>
      <c r="AU93">
        <f>VLOOKUP(A93,[1]Sheet1!$A:$BJ,57,0)</f>
        <v>53</v>
      </c>
      <c r="AV93">
        <f>VLOOKUP(A93,[1]Sheet1!$A:$BJ,58,0)</f>
        <v>53</v>
      </c>
      <c r="AW93">
        <f>VLOOKUP(A93,[1]Sheet1!$A:$BJ,59,0)</f>
        <v>2.9</v>
      </c>
      <c r="AX93">
        <f>VLOOKUP(A93,[1]Sheet1!$A:$BJ,60,0)</f>
        <v>2.7</v>
      </c>
      <c r="AY93">
        <f>VLOOKUP(A93,[1]Sheet1!$A:$BJ,61,0)</f>
        <v>4.3</v>
      </c>
      <c r="AZ93">
        <f>VLOOKUP(A93,[1]Sheet1!$A:$BJ,62,0)</f>
        <v>4</v>
      </c>
      <c r="BA93" s="6">
        <v>7</v>
      </c>
      <c r="BB93">
        <f>VLOOKUP(A93,'[2]基于7.24英文版收集麻醉记录单信息+最后整理最全面'!$J:$CK,78,0)</f>
        <v>0</v>
      </c>
      <c r="BC93">
        <f>VLOOKUP(A93,'[2]基于7.24英文版收集麻醉记录单信息+最后整理最全面'!$J:$CK,80,0)</f>
        <v>0</v>
      </c>
    </row>
    <row r="94" spans="1:55" x14ac:dyDescent="0.25">
      <c r="A94" s="3">
        <v>20389015</v>
      </c>
      <c r="B94">
        <v>1</v>
      </c>
      <c r="C94" s="6">
        <v>1</v>
      </c>
      <c r="D94" s="6">
        <v>175</v>
      </c>
      <c r="E94" s="6">
        <v>74</v>
      </c>
      <c r="F94">
        <v>0</v>
      </c>
      <c r="G94" s="6">
        <v>0</v>
      </c>
      <c r="H94">
        <v>0</v>
      </c>
      <c r="I94">
        <f>VLOOKUP(A94,[1]Sheet1!$A:$V,19,0)</f>
        <v>108</v>
      </c>
      <c r="J94">
        <f>VLOOKUP(A94,[1]Sheet1!$A:$V,20,0)</f>
        <v>89</v>
      </c>
      <c r="K94">
        <f>VLOOKUP(A94,[1]Sheet1!$A:$V,21,0)</f>
        <v>0.33</v>
      </c>
      <c r="L94">
        <f>VLOOKUP(A94,[1]Sheet1!$A:$V,22,0)</f>
        <v>0.28000000000000003</v>
      </c>
      <c r="M94">
        <f>VLOOKUP(A94,[1]Sheet1!$A:$W,23,0)</f>
        <v>261</v>
      </c>
      <c r="N94">
        <f>VLOOKUP(A94,[1]Sheet1!$A:$BJ,24,0)</f>
        <v>168</v>
      </c>
      <c r="P94">
        <f>VLOOKUP(A94,[1]Sheet1!$A:$BJ,26,0)</f>
        <v>144</v>
      </c>
      <c r="Q94">
        <f>VLOOKUP(A94,[1]Sheet1!$A:$BJ,27,0)</f>
        <v>22.7</v>
      </c>
      <c r="U94">
        <f>VLOOKUP(A94,[1]Sheet1!$A:$BJ,31,0)</f>
        <v>1.04</v>
      </c>
      <c r="Y94">
        <f>VLOOKUP(A94,[1]Sheet1!$A:$BJ,35,0)</f>
        <v>62.5</v>
      </c>
      <c r="Z94">
        <f>VLOOKUP(A94,[1]Sheet1!$A:$BJ,36,0)</f>
        <v>53.8</v>
      </c>
      <c r="AB94">
        <f>VLOOKUP(A94,[1]Sheet1!$A:$BJ,38,0)</f>
        <v>55.4</v>
      </c>
      <c r="AC94">
        <f>VLOOKUP(A94,[1]Sheet1!$A:$AN,39,0)</f>
        <v>32.5</v>
      </c>
      <c r="AD94">
        <f>VLOOKUP(A94,[1]Sheet1!$A:$AN,40,0)</f>
        <v>37.9</v>
      </c>
      <c r="AF94">
        <f>VLOOKUP(A94,[1]Sheet1!$A:$BJ,42,0)</f>
        <v>24.7</v>
      </c>
      <c r="AG94">
        <f>VLOOKUP(A94,[1]Sheet1!$A:$BJ,43,0)</f>
        <v>81</v>
      </c>
      <c r="AH94">
        <f>VLOOKUP(A94,[1]Sheet1!$A:$BJ,44,0)</f>
        <v>72</v>
      </c>
      <c r="AJ94">
        <f>VLOOKUP(A94,[1]Sheet1!$A:$BJ,46,0)</f>
        <v>133</v>
      </c>
      <c r="AK94">
        <f>VLOOKUP(A94,[1]Sheet1!$A:$BJ,47,0)</f>
        <v>79</v>
      </c>
      <c r="AL94">
        <f>VLOOKUP(A94,[1]Sheet1!$A:$BJ,48,0)</f>
        <v>59</v>
      </c>
      <c r="AN94">
        <f>VLOOKUP(A94,[1]Sheet1!$A:$BJ,50,0)</f>
        <v>192</v>
      </c>
      <c r="AO94">
        <f>VLOOKUP(A94,[1]Sheet1!$A:$BJ,51,0)</f>
        <v>90.53</v>
      </c>
      <c r="AP94">
        <f>VLOOKUP(A94,[1]Sheet1!$A:$BJ,52,0)</f>
        <v>85.17</v>
      </c>
      <c r="AR94">
        <f>VLOOKUP(A94,[1]Sheet1!$A:$BJ,54,0)</f>
        <v>87.16</v>
      </c>
      <c r="AS94">
        <f>VLOOKUP(A94,[1]Sheet1!$A:$BJ,55,0)</f>
        <v>49</v>
      </c>
      <c r="AT94">
        <f>VLOOKUP(A94,[1]Sheet1!$A:$BJ,56,0)</f>
        <v>59</v>
      </c>
      <c r="AV94">
        <f>VLOOKUP(A94,[1]Sheet1!$A:$BJ,58,0)</f>
        <v>55</v>
      </c>
      <c r="AW94">
        <f>VLOOKUP(A94,[1]Sheet1!$A:$BJ,59,0)</f>
        <v>2.9</v>
      </c>
      <c r="AX94">
        <f>VLOOKUP(A94,[1]Sheet1!$A:$BJ,60,0)</f>
        <v>2.9</v>
      </c>
      <c r="AZ94">
        <f>VLOOKUP(A94,[1]Sheet1!$A:$BJ,62,0)</f>
        <v>4.5999999999999996</v>
      </c>
      <c r="BA94" s="6">
        <v>8</v>
      </c>
      <c r="BB94">
        <f>VLOOKUP(A94,'[2]基于7.24英文版收集麻醉记录单信息+最后整理最全面'!$J:$CK,78,0)</f>
        <v>0</v>
      </c>
      <c r="BC94">
        <f>VLOOKUP(A94,'[2]基于7.24英文版收集麻醉记录单信息+最后整理最全面'!$J:$CK,80,0)</f>
        <v>0</v>
      </c>
    </row>
    <row r="95" spans="1:55" x14ac:dyDescent="0.25">
      <c r="A95" s="3">
        <v>20387371</v>
      </c>
      <c r="B95">
        <v>1</v>
      </c>
      <c r="C95" s="6">
        <v>1</v>
      </c>
      <c r="D95" s="6">
        <v>168</v>
      </c>
      <c r="E95" s="6">
        <v>67</v>
      </c>
      <c r="F95">
        <v>0</v>
      </c>
      <c r="G95" s="6">
        <v>0</v>
      </c>
      <c r="H95">
        <v>0</v>
      </c>
      <c r="I95">
        <f>VLOOKUP(A95,[1]Sheet1!$A:$V,19,0)</f>
        <v>122</v>
      </c>
      <c r="J95">
        <f>VLOOKUP(A95,[1]Sheet1!$A:$V,20,0)</f>
        <v>104</v>
      </c>
      <c r="K95">
        <f>VLOOKUP(A95,[1]Sheet1!$A:$V,21,0)</f>
        <v>0.38</v>
      </c>
      <c r="L95">
        <f>VLOOKUP(A95,[1]Sheet1!$A:$V,22,0)</f>
        <v>0.31</v>
      </c>
      <c r="M95">
        <f>VLOOKUP(A95,[1]Sheet1!$A:$W,23,0)</f>
        <v>358</v>
      </c>
      <c r="N95">
        <f>VLOOKUP(A95,[1]Sheet1!$A:$BJ,24,0)</f>
        <v>172</v>
      </c>
      <c r="O95">
        <f>VLOOKUP(A95,[1]Sheet1!$A:$BJ,25,0)</f>
        <v>149</v>
      </c>
      <c r="P95">
        <f>VLOOKUP(A95,[1]Sheet1!$A:$BJ,26,0)</f>
        <v>157</v>
      </c>
      <c r="Q95">
        <f>VLOOKUP(A95,[1]Sheet1!$A:$BJ,27,0)</f>
        <v>24.5</v>
      </c>
      <c r="R95">
        <f>VLOOKUP(A95,[1]Sheet1!$A:$BJ,28,0)</f>
        <v>24.2</v>
      </c>
      <c r="S95">
        <f>VLOOKUP(A95,[1]Sheet1!$A:$BJ,29,0)</f>
        <v>26.9</v>
      </c>
      <c r="T95">
        <f>VLOOKUP(A95,[1]Sheet1!$A:$BJ,30,0)</f>
        <v>24.6</v>
      </c>
      <c r="U95">
        <f>VLOOKUP(A95,[1]Sheet1!$A:$BJ,31,0)</f>
        <v>0.94</v>
      </c>
      <c r="V95">
        <f>VLOOKUP(A95,[1]Sheet1!$A:$BJ,32,0)</f>
        <v>1.1000000000000001</v>
      </c>
      <c r="W95">
        <f>VLOOKUP(A95,[1]Sheet1!$A:$BJ,33,0)</f>
        <v>1.1200000000000001</v>
      </c>
      <c r="X95">
        <f>VLOOKUP(A95,[1]Sheet1!$A:$BJ,34,0)</f>
        <v>1</v>
      </c>
      <c r="Y95">
        <f>VLOOKUP(A95,[1]Sheet1!$A:$BJ,35,0)</f>
        <v>109</v>
      </c>
      <c r="Z95">
        <f>VLOOKUP(A95,[1]Sheet1!$A:$BJ,36,0)</f>
        <v>37.799999999999997</v>
      </c>
      <c r="AA95">
        <f>VLOOKUP(A95,[1]Sheet1!$A:$BJ,37,0)</f>
        <v>33.4</v>
      </c>
      <c r="AB95">
        <f>VLOOKUP(A95,[1]Sheet1!$A:$BJ,38,0)</f>
        <v>29.9</v>
      </c>
      <c r="AC95">
        <f>VLOOKUP(A95,[1]Sheet1!$A:$AN,39,0)</f>
        <v>44.7</v>
      </c>
      <c r="AD95">
        <f>VLOOKUP(A95,[1]Sheet1!$A:$AN,40,0)</f>
        <v>32.799999999999997</v>
      </c>
      <c r="AE95">
        <f>VLOOKUP(A95,[1]Sheet1!$A:$BJ,41,0)</f>
        <v>29.7</v>
      </c>
      <c r="AF95">
        <f>VLOOKUP(A95,[1]Sheet1!$A:$BJ,42,0)</f>
        <v>39.700000000000003</v>
      </c>
      <c r="AG95">
        <f>VLOOKUP(A95,[1]Sheet1!$A:$BJ,43,0)</f>
        <v>24</v>
      </c>
      <c r="AH95">
        <f>VLOOKUP(A95,[1]Sheet1!$A:$BJ,44,0)</f>
        <v>143</v>
      </c>
      <c r="AI95">
        <f>VLOOKUP(A95,[1]Sheet1!$A:$BJ,45,0)</f>
        <v>138</v>
      </c>
      <c r="AJ95">
        <f>VLOOKUP(A95,[1]Sheet1!$A:$BJ,46,0)</f>
        <v>99</v>
      </c>
      <c r="AK95">
        <f>VLOOKUP(A95,[1]Sheet1!$A:$BJ,47,0)</f>
        <v>27</v>
      </c>
      <c r="AL95">
        <f>VLOOKUP(A95,[1]Sheet1!$A:$BJ,48,0)</f>
        <v>176</v>
      </c>
      <c r="AM95">
        <f>VLOOKUP(A95,[1]Sheet1!$A:$BJ,49,0)</f>
        <v>128</v>
      </c>
      <c r="AN95">
        <f>VLOOKUP(A95,[1]Sheet1!$A:$BJ,50,0)</f>
        <v>67</v>
      </c>
      <c r="AO95">
        <f>VLOOKUP(A95,[1]Sheet1!$A:$BJ,51,0)</f>
        <v>96.94</v>
      </c>
      <c r="AP95">
        <f>VLOOKUP(A95,[1]Sheet1!$A:$BJ,52,0)</f>
        <v>101.62</v>
      </c>
      <c r="AQ95">
        <f>VLOOKUP(A95,[1]Sheet1!$A:$BJ,53,0)</f>
        <v>100.41</v>
      </c>
      <c r="AR95">
        <f>VLOOKUP(A95,[1]Sheet1!$A:$BJ,54,0)</f>
        <v>98.16</v>
      </c>
      <c r="AS95">
        <f>VLOOKUP(A95,[1]Sheet1!$A:$BJ,55,0)</f>
        <v>62</v>
      </c>
      <c r="AT95">
        <f>VLOOKUP(A95,[1]Sheet1!$A:$BJ,56,0)</f>
        <v>54</v>
      </c>
      <c r="AU95">
        <f>VLOOKUP(A95,[1]Sheet1!$A:$BJ,57,0)</f>
        <v>56</v>
      </c>
      <c r="AV95">
        <f>VLOOKUP(A95,[1]Sheet1!$A:$BJ,58,0)</f>
        <v>60</v>
      </c>
      <c r="AW95">
        <f>VLOOKUP(A95,[1]Sheet1!$A:$BJ,59,0)</f>
        <v>5.3</v>
      </c>
      <c r="AX95">
        <f>VLOOKUP(A95,[1]Sheet1!$A:$BJ,60,0)</f>
        <v>2.4</v>
      </c>
      <c r="AY95">
        <f>VLOOKUP(A95,[1]Sheet1!$A:$BJ,61,0)</f>
        <v>3.6</v>
      </c>
      <c r="AZ95">
        <f>VLOOKUP(A95,[1]Sheet1!$A:$BJ,62,0)</f>
        <v>4.3</v>
      </c>
      <c r="BA95" s="6">
        <v>26</v>
      </c>
      <c r="BB95">
        <f>VLOOKUP(A95,'[2]基于7.24英文版收集麻醉记录单信息+最后整理最全面'!$J:$CK,78,0)</f>
        <v>0</v>
      </c>
      <c r="BC95">
        <f>VLOOKUP(A95,'[2]基于7.24英文版收集麻醉记录单信息+最后整理最全面'!$J:$CK,80,0)</f>
        <v>0</v>
      </c>
    </row>
    <row r="96" spans="1:55" x14ac:dyDescent="0.25">
      <c r="A96" s="3">
        <v>19503168</v>
      </c>
      <c r="B96">
        <v>2</v>
      </c>
      <c r="C96" s="6">
        <v>1</v>
      </c>
      <c r="D96" s="6">
        <v>160</v>
      </c>
      <c r="E96" s="6">
        <v>58</v>
      </c>
      <c r="F96">
        <v>0</v>
      </c>
      <c r="G96" s="6">
        <v>0</v>
      </c>
      <c r="H96">
        <v>0</v>
      </c>
      <c r="I96">
        <f>VLOOKUP(A96,[1]Sheet1!$A:$V,19,0)</f>
        <v>120</v>
      </c>
      <c r="J96">
        <f>VLOOKUP(A96,[1]Sheet1!$A:$V,20,0)</f>
        <v>110</v>
      </c>
      <c r="K96">
        <f>VLOOKUP(A96,[1]Sheet1!$A:$V,21,0)</f>
        <v>0.37</v>
      </c>
      <c r="L96">
        <f>VLOOKUP(A96,[1]Sheet1!$A:$V,22,0)</f>
        <v>0.34</v>
      </c>
      <c r="M96">
        <f>VLOOKUP(A96,[1]Sheet1!$A:$W,23,0)</f>
        <v>272</v>
      </c>
      <c r="N96">
        <f>VLOOKUP(A96,[1]Sheet1!$A:$BJ,24,0)</f>
        <v>202</v>
      </c>
      <c r="Q96">
        <f>VLOOKUP(A96,[1]Sheet1!$A:$BJ,27,0)</f>
        <v>24.8</v>
      </c>
      <c r="U96">
        <f>VLOOKUP(A96,[1]Sheet1!$A:$BJ,31,0)</f>
        <v>0.99</v>
      </c>
      <c r="Y96">
        <f>VLOOKUP(A96,[1]Sheet1!$A:$BJ,35,0)</f>
        <v>11</v>
      </c>
      <c r="Z96">
        <f>VLOOKUP(A96,[1]Sheet1!$A:$BJ,36,0)</f>
        <v>21.2</v>
      </c>
      <c r="AA96">
        <f>VLOOKUP(A96,[1]Sheet1!$A:$BJ,37,0)</f>
        <v>24.1</v>
      </c>
      <c r="AC96">
        <f>VLOOKUP(A96,[1]Sheet1!$A:$AN,39,0)</f>
        <v>43.9</v>
      </c>
      <c r="AD96">
        <f>VLOOKUP(A96,[1]Sheet1!$A:$AN,40,0)</f>
        <v>30.9</v>
      </c>
      <c r="AE96">
        <f>VLOOKUP(A96,[1]Sheet1!$A:$BJ,41,0)</f>
        <v>38.799999999999997</v>
      </c>
      <c r="AG96">
        <f>VLOOKUP(A96,[1]Sheet1!$A:$BJ,43,0)</f>
        <v>30</v>
      </c>
      <c r="AH96">
        <f>VLOOKUP(A96,[1]Sheet1!$A:$BJ,44,0)</f>
        <v>118</v>
      </c>
      <c r="AI96">
        <f>VLOOKUP(A96,[1]Sheet1!$A:$BJ,45,0)</f>
        <v>59</v>
      </c>
      <c r="AK96">
        <f>VLOOKUP(A96,[1]Sheet1!$A:$BJ,47,0)</f>
        <v>26</v>
      </c>
      <c r="AL96">
        <f>VLOOKUP(A96,[1]Sheet1!$A:$BJ,48,0)</f>
        <v>142</v>
      </c>
      <c r="AM96">
        <f>VLOOKUP(A96,[1]Sheet1!$A:$BJ,49,0)</f>
        <v>43</v>
      </c>
      <c r="AO96">
        <f>VLOOKUP(A96,[1]Sheet1!$A:$BJ,51,0)</f>
        <v>80.19</v>
      </c>
      <c r="AP96">
        <f>VLOOKUP(A96,[1]Sheet1!$A:$BJ,52,0)</f>
        <v>72.790000000000006</v>
      </c>
      <c r="AQ96">
        <f>VLOOKUP(A96,[1]Sheet1!$A:$BJ,53,0)</f>
        <v>84.46</v>
      </c>
      <c r="AS96">
        <f>VLOOKUP(A96,[1]Sheet1!$A:$BJ,55,0)</f>
        <v>84</v>
      </c>
      <c r="AT96">
        <f>VLOOKUP(A96,[1]Sheet1!$A:$BJ,56,0)</f>
        <v>91</v>
      </c>
      <c r="AU96">
        <f>VLOOKUP(A96,[1]Sheet1!$A:$BJ,57,0)</f>
        <v>80</v>
      </c>
      <c r="AW96">
        <f>VLOOKUP(A96,[1]Sheet1!$A:$BJ,59,0)</f>
        <v>5.5</v>
      </c>
      <c r="AX96">
        <f>VLOOKUP(A96,[1]Sheet1!$A:$BJ,60,0)</f>
        <v>7.7</v>
      </c>
      <c r="AY96">
        <f>VLOOKUP(A96,[1]Sheet1!$A:$BJ,61,0)</f>
        <v>6.1</v>
      </c>
      <c r="BA96" s="6">
        <v>5</v>
      </c>
      <c r="BB96">
        <f>VLOOKUP(A96,'[2]基于7.24英文版收集麻醉记录单信息+最后整理最全面'!$J:$CK,78,0)</f>
        <v>0</v>
      </c>
      <c r="BC96">
        <f>VLOOKUP(A96,'[2]基于7.24英文版收集麻醉记录单信息+最后整理最全面'!$J:$CK,80,0)</f>
        <v>0</v>
      </c>
    </row>
    <row r="97" spans="1:55" x14ac:dyDescent="0.25">
      <c r="A97" s="3">
        <v>18583467</v>
      </c>
      <c r="B97">
        <v>1</v>
      </c>
      <c r="C97" s="6">
        <v>1</v>
      </c>
      <c r="D97" s="6">
        <v>160</v>
      </c>
      <c r="E97" s="6">
        <v>61</v>
      </c>
      <c r="F97">
        <v>0</v>
      </c>
      <c r="G97" s="6">
        <v>0</v>
      </c>
      <c r="H97">
        <v>0</v>
      </c>
      <c r="I97">
        <f>VLOOKUP(A97,[1]Sheet1!$A:$V,19,0)</f>
        <v>150</v>
      </c>
      <c r="J97">
        <f>VLOOKUP(A97,[1]Sheet1!$A:$V,20,0)</f>
        <v>122</v>
      </c>
      <c r="K97">
        <f>VLOOKUP(A97,[1]Sheet1!$A:$V,21,0)</f>
        <v>0.47</v>
      </c>
      <c r="L97">
        <f>VLOOKUP(A97,[1]Sheet1!$A:$V,22,0)</f>
        <v>0.39</v>
      </c>
      <c r="M97">
        <f>VLOOKUP(A97,[1]Sheet1!$A:$W,23,0)</f>
        <v>172</v>
      </c>
      <c r="N97">
        <f>VLOOKUP(A97,[1]Sheet1!$A:$BJ,24,0)</f>
        <v>149</v>
      </c>
      <c r="O97">
        <f>VLOOKUP(A97,[1]Sheet1!$A:$BJ,25,0)</f>
        <v>106</v>
      </c>
      <c r="P97">
        <f>VLOOKUP(A97,[1]Sheet1!$A:$BJ,26,0)</f>
        <v>89</v>
      </c>
      <c r="Q97">
        <f>VLOOKUP(A97,[1]Sheet1!$A:$BJ,27,0)</f>
        <v>31.6</v>
      </c>
      <c r="R97">
        <f>VLOOKUP(A97,[1]Sheet1!$A:$BJ,28,0)</f>
        <v>36.299999999999997</v>
      </c>
      <c r="S97">
        <f>VLOOKUP(A97,[1]Sheet1!$A:$BJ,29,0)</f>
        <v>40.700000000000003</v>
      </c>
      <c r="T97">
        <f>VLOOKUP(A97,[1]Sheet1!$A:$BJ,30,0)</f>
        <v>36</v>
      </c>
      <c r="U97">
        <f>VLOOKUP(A97,[1]Sheet1!$A:$BJ,31,0)</f>
        <v>1.08</v>
      </c>
      <c r="V97">
        <f>VLOOKUP(A97,[1]Sheet1!$A:$BJ,32,0)</f>
        <v>1.47</v>
      </c>
      <c r="W97">
        <f>VLOOKUP(A97,[1]Sheet1!$A:$BJ,33,0)</f>
        <v>1.3</v>
      </c>
      <c r="X97">
        <f>VLOOKUP(A97,[1]Sheet1!$A:$BJ,34,0)</f>
        <v>1.1200000000000001</v>
      </c>
      <c r="Y97">
        <f>VLOOKUP(A97,[1]Sheet1!$A:$BJ,35,0)</f>
        <v>14.9</v>
      </c>
      <c r="Z97">
        <f>VLOOKUP(A97,[1]Sheet1!$A:$BJ,36,0)</f>
        <v>27.5</v>
      </c>
      <c r="AA97">
        <f>VLOOKUP(A97,[1]Sheet1!$A:$BJ,37,0)</f>
        <v>18.2</v>
      </c>
      <c r="AB97">
        <f>VLOOKUP(A97,[1]Sheet1!$A:$BJ,38,0)</f>
        <v>14.7</v>
      </c>
      <c r="AC97">
        <f>VLOOKUP(A97,[1]Sheet1!$A:$AN,39,0)</f>
        <v>42.8</v>
      </c>
      <c r="AD97">
        <f>VLOOKUP(A97,[1]Sheet1!$A:$AN,40,0)</f>
        <v>30.4</v>
      </c>
      <c r="AE97">
        <f>VLOOKUP(A97,[1]Sheet1!$A:$BJ,41,0)</f>
        <v>32.4</v>
      </c>
      <c r="AF97">
        <f>VLOOKUP(A97,[1]Sheet1!$A:$BJ,42,0)</f>
        <v>37.799999999999997</v>
      </c>
      <c r="AG97">
        <f>VLOOKUP(A97,[1]Sheet1!$A:$BJ,43,0)</f>
        <v>134</v>
      </c>
      <c r="AH97">
        <f>VLOOKUP(A97,[1]Sheet1!$A:$BJ,44,0)</f>
        <v>359</v>
      </c>
      <c r="AI97">
        <f>VLOOKUP(A97,[1]Sheet1!$A:$BJ,45,0)</f>
        <v>247</v>
      </c>
      <c r="AJ97">
        <f>VLOOKUP(A97,[1]Sheet1!$A:$BJ,46,0)</f>
        <v>154</v>
      </c>
      <c r="AK97">
        <f>VLOOKUP(A97,[1]Sheet1!$A:$BJ,47,0)</f>
        <v>53</v>
      </c>
      <c r="AL97">
        <f>VLOOKUP(A97,[1]Sheet1!$A:$BJ,48,0)</f>
        <v>276</v>
      </c>
      <c r="AM97">
        <f>VLOOKUP(A97,[1]Sheet1!$A:$BJ,49,0)</f>
        <v>103</v>
      </c>
      <c r="AN97">
        <f>VLOOKUP(A97,[1]Sheet1!$A:$BJ,50,0)</f>
        <v>41</v>
      </c>
      <c r="AO97">
        <f>VLOOKUP(A97,[1]Sheet1!$A:$BJ,51,0)</f>
        <v>124.68</v>
      </c>
      <c r="AP97">
        <f>VLOOKUP(A97,[1]Sheet1!$A:$BJ,52,0)</f>
        <v>119.26</v>
      </c>
      <c r="AQ97">
        <f>VLOOKUP(A97,[1]Sheet1!$A:$BJ,53,0)</f>
        <v>128.54</v>
      </c>
      <c r="AR97">
        <f>VLOOKUP(A97,[1]Sheet1!$A:$BJ,54,0)</f>
        <v>130.19999999999999</v>
      </c>
      <c r="AS97">
        <f>VLOOKUP(A97,[1]Sheet1!$A:$BJ,55,0)</f>
        <v>70</v>
      </c>
      <c r="AT97">
        <f>VLOOKUP(A97,[1]Sheet1!$A:$BJ,56,0)</f>
        <v>78</v>
      </c>
      <c r="AU97">
        <f>VLOOKUP(A97,[1]Sheet1!$A:$BJ,57,0)</f>
        <v>65</v>
      </c>
      <c r="AV97">
        <f>VLOOKUP(A97,[1]Sheet1!$A:$BJ,58,0)</f>
        <v>63</v>
      </c>
      <c r="AW97">
        <f>VLOOKUP(A97,[1]Sheet1!$A:$BJ,59,0)</f>
        <v>5.5</v>
      </c>
      <c r="AX97">
        <f>VLOOKUP(A97,[1]Sheet1!$A:$BJ,60,0)</f>
        <v>3.3</v>
      </c>
      <c r="AY97">
        <f>VLOOKUP(A97,[1]Sheet1!$A:$BJ,61,0)</f>
        <v>3.6</v>
      </c>
      <c r="AZ97">
        <f>VLOOKUP(A97,[1]Sheet1!$A:$BJ,62,0)</f>
        <v>3.2</v>
      </c>
      <c r="BA97" s="6">
        <v>6</v>
      </c>
      <c r="BB97">
        <f>VLOOKUP(A97,'[2]基于7.24英文版收集麻醉记录单信息+最后整理最全面'!$J:$CK,78,0)</f>
        <v>0</v>
      </c>
      <c r="BC97">
        <f>VLOOKUP(A97,'[2]基于7.24英文版收集麻醉记录单信息+最后整理最全面'!$J:$CK,80,0)</f>
        <v>0</v>
      </c>
    </row>
    <row r="98" spans="1:55" x14ac:dyDescent="0.25">
      <c r="A98" s="3">
        <v>19324158</v>
      </c>
      <c r="B98">
        <v>1</v>
      </c>
      <c r="C98" s="6">
        <v>1</v>
      </c>
      <c r="D98" s="6">
        <v>162</v>
      </c>
      <c r="E98" s="6">
        <v>63</v>
      </c>
      <c r="F98">
        <v>0</v>
      </c>
      <c r="G98" s="6">
        <v>0</v>
      </c>
      <c r="H98">
        <v>0</v>
      </c>
      <c r="I98">
        <f>VLOOKUP(A98,[1]Sheet1!$A:$V,19,0)</f>
        <v>142</v>
      </c>
      <c r="J98">
        <f>VLOOKUP(A98,[1]Sheet1!$A:$V,20,0)</f>
        <v>126</v>
      </c>
      <c r="K98">
        <f>VLOOKUP(A98,[1]Sheet1!$A:$V,21,0)</f>
        <v>0.45</v>
      </c>
      <c r="L98">
        <f>VLOOKUP(A98,[1]Sheet1!$A:$V,22,0)</f>
        <v>0.4</v>
      </c>
      <c r="M98">
        <f>VLOOKUP(A98,[1]Sheet1!$A:$W,23,0)</f>
        <v>145</v>
      </c>
      <c r="N98">
        <f>VLOOKUP(A98,[1]Sheet1!$A:$BJ,24,0)</f>
        <v>135</v>
      </c>
      <c r="P98">
        <f>VLOOKUP(A98,[1]Sheet1!$A:$BJ,26,0)</f>
        <v>138</v>
      </c>
      <c r="Q98">
        <f>VLOOKUP(A98,[1]Sheet1!$A:$BJ,27,0)</f>
        <v>27.9</v>
      </c>
      <c r="R98">
        <f>VLOOKUP(A98,[1]Sheet1!$A:$BJ,28,0)</f>
        <v>27</v>
      </c>
      <c r="T98">
        <f>VLOOKUP(A98,[1]Sheet1!$A:$BJ,30,0)</f>
        <v>30.3</v>
      </c>
      <c r="U98">
        <f>VLOOKUP(A98,[1]Sheet1!$A:$BJ,31,0)</f>
        <v>1.07</v>
      </c>
      <c r="V98">
        <f>VLOOKUP(A98,[1]Sheet1!$A:$BJ,32,0)</f>
        <v>1.0900000000000001</v>
      </c>
      <c r="X98">
        <f>VLOOKUP(A98,[1]Sheet1!$A:$BJ,34,0)</f>
        <v>1.08</v>
      </c>
      <c r="Y98">
        <f>VLOOKUP(A98,[1]Sheet1!$A:$BJ,35,0)</f>
        <v>15.9</v>
      </c>
      <c r="Z98">
        <f>VLOOKUP(A98,[1]Sheet1!$A:$BJ,36,0)</f>
        <v>17.2</v>
      </c>
      <c r="AB98">
        <f>VLOOKUP(A98,[1]Sheet1!$A:$BJ,38,0)</f>
        <v>35.299999999999997</v>
      </c>
      <c r="AC98">
        <f>VLOOKUP(A98,[1]Sheet1!$A:$AN,39,0)</f>
        <v>41.2</v>
      </c>
      <c r="AD98">
        <f>VLOOKUP(A98,[1]Sheet1!$A:$AN,40,0)</f>
        <v>29.2</v>
      </c>
      <c r="AF98">
        <f>VLOOKUP(A98,[1]Sheet1!$A:$BJ,42,0)</f>
        <v>39</v>
      </c>
      <c r="AG98">
        <f>VLOOKUP(A98,[1]Sheet1!$A:$BJ,43,0)</f>
        <v>17</v>
      </c>
      <c r="AH98">
        <f>VLOOKUP(A98,[1]Sheet1!$A:$BJ,44,0)</f>
        <v>168</v>
      </c>
      <c r="AJ98">
        <f>VLOOKUP(A98,[1]Sheet1!$A:$BJ,46,0)</f>
        <v>283</v>
      </c>
      <c r="AK98">
        <f>VLOOKUP(A98,[1]Sheet1!$A:$BJ,47,0)</f>
        <v>23</v>
      </c>
      <c r="AL98">
        <f>VLOOKUP(A98,[1]Sheet1!$A:$BJ,48,0)</f>
        <v>153</v>
      </c>
      <c r="AN98">
        <f>VLOOKUP(A98,[1]Sheet1!$A:$BJ,50,0)</f>
        <v>117</v>
      </c>
      <c r="AO98">
        <f>VLOOKUP(A98,[1]Sheet1!$A:$BJ,51,0)</f>
        <v>95.18</v>
      </c>
      <c r="AP98">
        <f>VLOOKUP(A98,[1]Sheet1!$A:$BJ,52,0)</f>
        <v>97.62</v>
      </c>
      <c r="AR98">
        <f>VLOOKUP(A98,[1]Sheet1!$A:$BJ,54,0)</f>
        <v>95.77</v>
      </c>
      <c r="AS98">
        <f>VLOOKUP(A98,[1]Sheet1!$A:$BJ,55,0)</f>
        <v>67</v>
      </c>
      <c r="AT98">
        <f>VLOOKUP(A98,[1]Sheet1!$A:$BJ,56,0)</f>
        <v>63</v>
      </c>
      <c r="AV98">
        <f>VLOOKUP(A98,[1]Sheet1!$A:$BJ,58,0)</f>
        <v>66</v>
      </c>
      <c r="AW98">
        <f>VLOOKUP(A98,[1]Sheet1!$A:$BJ,59,0)</f>
        <v>4.7</v>
      </c>
      <c r="AX98">
        <f>VLOOKUP(A98,[1]Sheet1!$A:$BJ,60,0)</f>
        <v>3</v>
      </c>
      <c r="AZ98">
        <f>VLOOKUP(A98,[1]Sheet1!$A:$BJ,62,0)</f>
        <v>3.2</v>
      </c>
      <c r="BA98" s="6">
        <v>5</v>
      </c>
      <c r="BB98">
        <f>VLOOKUP(A98,'[2]基于7.24英文版收集麻醉记录单信息+最后整理最全面'!$J:$CK,78,0)</f>
        <v>0</v>
      </c>
      <c r="BC98">
        <f>VLOOKUP(A98,'[2]基于7.24英文版收集麻醉记录单信息+最后整理最全面'!$J:$CK,80,0)</f>
        <v>0</v>
      </c>
    </row>
    <row r="99" spans="1:55" x14ac:dyDescent="0.25">
      <c r="A99" s="3">
        <v>5301557</v>
      </c>
      <c r="B99">
        <v>1</v>
      </c>
      <c r="C99" s="6">
        <v>1</v>
      </c>
      <c r="D99" s="6">
        <v>160</v>
      </c>
      <c r="E99" s="6">
        <v>59.5</v>
      </c>
      <c r="F99">
        <v>0</v>
      </c>
      <c r="G99" s="6">
        <v>0</v>
      </c>
      <c r="H99">
        <v>0</v>
      </c>
      <c r="I99">
        <f>VLOOKUP(A99,[1]Sheet1!$A:$V,19,0)</f>
        <v>127</v>
      </c>
      <c r="J99">
        <f>VLOOKUP(A99,[1]Sheet1!$A:$V,20,0)</f>
        <v>112</v>
      </c>
      <c r="K99">
        <f>VLOOKUP(A99,[1]Sheet1!$A:$V,21,0)</f>
        <v>0.4</v>
      </c>
      <c r="L99">
        <f>VLOOKUP(A99,[1]Sheet1!$A:$V,22,0)</f>
        <v>0.35</v>
      </c>
      <c r="M99">
        <f>VLOOKUP(A99,[1]Sheet1!$A:$W,23,0)</f>
        <v>135</v>
      </c>
      <c r="N99">
        <f>VLOOKUP(A99,[1]Sheet1!$A:$BJ,24,0)</f>
        <v>89</v>
      </c>
      <c r="P99">
        <f>VLOOKUP(A99,[1]Sheet1!$A:$BJ,26,0)</f>
        <v>75</v>
      </c>
      <c r="Q99">
        <f>VLOOKUP(A99,[1]Sheet1!$A:$BJ,27,0)</f>
        <v>25.2</v>
      </c>
      <c r="R99">
        <f>VLOOKUP(A99,[1]Sheet1!$A:$BJ,28,0)</f>
        <v>30.2</v>
      </c>
      <c r="T99">
        <f>VLOOKUP(A99,[1]Sheet1!$A:$BJ,30,0)</f>
        <v>22.8</v>
      </c>
      <c r="U99">
        <f>VLOOKUP(A99,[1]Sheet1!$A:$BJ,31,0)</f>
        <v>0.98</v>
      </c>
      <c r="V99">
        <f>VLOOKUP(A99,[1]Sheet1!$A:$BJ,32,0)</f>
        <v>1</v>
      </c>
      <c r="X99">
        <f>VLOOKUP(A99,[1]Sheet1!$A:$BJ,34,0)</f>
        <v>0.97</v>
      </c>
      <c r="Y99">
        <f>VLOOKUP(A99,[1]Sheet1!$A:$BJ,35,0)</f>
        <v>8.8000000000000007</v>
      </c>
      <c r="Z99">
        <f>VLOOKUP(A99,[1]Sheet1!$A:$BJ,36,0)</f>
        <v>14.6</v>
      </c>
      <c r="AB99">
        <f>VLOOKUP(A99,[1]Sheet1!$A:$BJ,38,0)</f>
        <v>21.1</v>
      </c>
      <c r="AC99">
        <f>VLOOKUP(A99,[1]Sheet1!$A:$AN,39,0)</f>
        <v>41.7</v>
      </c>
      <c r="AD99">
        <f>VLOOKUP(A99,[1]Sheet1!$A:$AN,40,0)</f>
        <v>34.1</v>
      </c>
      <c r="AF99">
        <f>VLOOKUP(A99,[1]Sheet1!$A:$BJ,42,0)</f>
        <v>32</v>
      </c>
      <c r="AG99">
        <f>VLOOKUP(A99,[1]Sheet1!$A:$BJ,43,0)</f>
        <v>18</v>
      </c>
      <c r="AH99">
        <f>VLOOKUP(A99,[1]Sheet1!$A:$BJ,44,0)</f>
        <v>494</v>
      </c>
      <c r="AJ99">
        <f>VLOOKUP(A99,[1]Sheet1!$A:$BJ,46,0)</f>
        <v>341</v>
      </c>
      <c r="AK99">
        <f>VLOOKUP(A99,[1]Sheet1!$A:$BJ,47,0)</f>
        <v>22</v>
      </c>
      <c r="AL99">
        <f>VLOOKUP(A99,[1]Sheet1!$A:$BJ,48,0)</f>
        <v>524</v>
      </c>
      <c r="AN99">
        <f>VLOOKUP(A99,[1]Sheet1!$A:$BJ,50,0)</f>
        <v>104</v>
      </c>
      <c r="AO99">
        <f>VLOOKUP(A99,[1]Sheet1!$A:$BJ,51,0)</f>
        <v>60.88</v>
      </c>
      <c r="AP99">
        <f>VLOOKUP(A99,[1]Sheet1!$A:$BJ,52,0)</f>
        <v>84.29</v>
      </c>
      <c r="AR99">
        <f>VLOOKUP(A99,[1]Sheet1!$A:$BJ,54,0)</f>
        <v>80.010000000000005</v>
      </c>
      <c r="AS99">
        <f>VLOOKUP(A99,[1]Sheet1!$A:$BJ,55,0)</f>
        <v>89</v>
      </c>
      <c r="AT99">
        <f>VLOOKUP(A99,[1]Sheet1!$A:$BJ,56,0)</f>
        <v>68</v>
      </c>
      <c r="AV99">
        <f>VLOOKUP(A99,[1]Sheet1!$A:$BJ,58,0)</f>
        <v>71</v>
      </c>
      <c r="AW99">
        <f>VLOOKUP(A99,[1]Sheet1!$A:$BJ,59,0)</f>
        <v>7.4</v>
      </c>
      <c r="AX99">
        <f>VLOOKUP(A99,[1]Sheet1!$A:$BJ,60,0)</f>
        <v>4.2</v>
      </c>
      <c r="AZ99">
        <f>VLOOKUP(A99,[1]Sheet1!$A:$BJ,62,0)</f>
        <v>3.8</v>
      </c>
      <c r="BA99" s="6">
        <v>6</v>
      </c>
      <c r="BB99">
        <f>VLOOKUP(A99,'[2]基于7.24英文版收集麻醉记录单信息+最后整理最全面'!$J:$CK,78,0)</f>
        <v>0</v>
      </c>
      <c r="BC99">
        <f>VLOOKUP(A99,'[2]基于7.24英文版收集麻醉记录单信息+最后整理最全面'!$J:$CK,80,0)</f>
        <v>0</v>
      </c>
    </row>
    <row r="100" spans="1:55" x14ac:dyDescent="0.25">
      <c r="A100" s="3">
        <v>4033084</v>
      </c>
      <c r="B100">
        <v>2</v>
      </c>
      <c r="C100" s="6">
        <v>1</v>
      </c>
      <c r="D100" s="6">
        <v>170</v>
      </c>
      <c r="E100" s="6">
        <v>50</v>
      </c>
      <c r="F100">
        <v>2</v>
      </c>
      <c r="G100" s="6">
        <v>1</v>
      </c>
      <c r="H100">
        <v>0</v>
      </c>
      <c r="I100">
        <f>VLOOKUP(A100,[1]Sheet1!$A:$V,19,0)</f>
        <v>143</v>
      </c>
      <c r="J100">
        <f>VLOOKUP(A100,[1]Sheet1!$A:$V,20,0)</f>
        <v>109</v>
      </c>
      <c r="K100">
        <f>VLOOKUP(A100,[1]Sheet1!$A:$V,21,0)</f>
        <v>0.44</v>
      </c>
      <c r="L100">
        <f>VLOOKUP(A100,[1]Sheet1!$A:$V,22,0)</f>
        <v>0.33</v>
      </c>
      <c r="M100">
        <f>VLOOKUP(A100,[1]Sheet1!$A:$W,23,0)</f>
        <v>182</v>
      </c>
      <c r="N100">
        <f>VLOOKUP(A100,[1]Sheet1!$A:$BJ,24,0)</f>
        <v>139</v>
      </c>
      <c r="Q100">
        <f>VLOOKUP(A100,[1]Sheet1!$A:$BJ,27,0)</f>
        <v>25.1</v>
      </c>
      <c r="R100">
        <f>VLOOKUP(A100,[1]Sheet1!$A:$BJ,28,0)</f>
        <v>31.2</v>
      </c>
      <c r="U100">
        <f>VLOOKUP(A100,[1]Sheet1!$A:$BJ,31,0)</f>
        <v>0.96</v>
      </c>
      <c r="V100">
        <f>VLOOKUP(A100,[1]Sheet1!$A:$BJ,32,0)</f>
        <v>1.07</v>
      </c>
      <c r="Y100">
        <f>VLOOKUP(A100,[1]Sheet1!$A:$BJ,35,0)</f>
        <v>9.1</v>
      </c>
      <c r="Z100">
        <f>VLOOKUP(A100,[1]Sheet1!$A:$BJ,36,0)</f>
        <v>15.6</v>
      </c>
      <c r="AC100">
        <f>VLOOKUP(A100,[1]Sheet1!$A:$AN,39,0)</f>
        <v>44.9</v>
      </c>
      <c r="AD100">
        <f>VLOOKUP(A100,[1]Sheet1!$A:$AN,40,0)</f>
        <v>28.1</v>
      </c>
      <c r="AG100">
        <f>VLOOKUP(A100,[1]Sheet1!$A:$BJ,43,0)</f>
        <v>26</v>
      </c>
      <c r="AH100">
        <f>VLOOKUP(A100,[1]Sheet1!$A:$BJ,44,0)</f>
        <v>405</v>
      </c>
      <c r="AK100">
        <f>VLOOKUP(A100,[1]Sheet1!$A:$BJ,47,0)</f>
        <v>31</v>
      </c>
      <c r="AL100">
        <f>VLOOKUP(A100,[1]Sheet1!$A:$BJ,48,0)</f>
        <v>513</v>
      </c>
      <c r="AO100">
        <f>VLOOKUP(A100,[1]Sheet1!$A:$BJ,51,0)</f>
        <v>74.73</v>
      </c>
      <c r="AP100">
        <f>VLOOKUP(A100,[1]Sheet1!$A:$BJ,52,0)</f>
        <v>81.61</v>
      </c>
      <c r="AS100">
        <f>VLOOKUP(A100,[1]Sheet1!$A:$BJ,55,0)</f>
        <v>85</v>
      </c>
      <c r="AT100">
        <f>VLOOKUP(A100,[1]Sheet1!$A:$BJ,56,0)</f>
        <v>78</v>
      </c>
      <c r="AW100">
        <f>VLOOKUP(A100,[1]Sheet1!$A:$BJ,59,0)</f>
        <v>5</v>
      </c>
      <c r="AX100">
        <f>VLOOKUP(A100,[1]Sheet1!$A:$BJ,60,0)</f>
        <v>5.0999999999999996</v>
      </c>
      <c r="BA100" s="6">
        <v>12</v>
      </c>
      <c r="BB100">
        <f>VLOOKUP(A100,'[2]基于7.24英文版收集麻醉记录单信息+最后整理最全面'!$J:$CK,78,0)</f>
        <v>0</v>
      </c>
      <c r="BC100">
        <f>VLOOKUP(A100,'[2]基于7.24英文版收集麻醉记录单信息+最后整理最全面'!$J:$CK,80,0)</f>
        <v>0</v>
      </c>
    </row>
    <row r="101" spans="1:55" x14ac:dyDescent="0.25">
      <c r="A101" s="3">
        <v>19275316</v>
      </c>
      <c r="B101">
        <v>2</v>
      </c>
      <c r="C101" s="6">
        <v>1</v>
      </c>
      <c r="D101" s="6">
        <v>176</v>
      </c>
      <c r="E101" s="6">
        <v>71</v>
      </c>
      <c r="F101">
        <v>0</v>
      </c>
      <c r="G101" s="6">
        <v>0</v>
      </c>
      <c r="H101">
        <v>0</v>
      </c>
      <c r="I101">
        <f>VLOOKUP(A101,[1]Sheet1!$A:$V,19,0)</f>
        <v>152</v>
      </c>
      <c r="J101">
        <f>VLOOKUP(A101,[1]Sheet1!$A:$V,20,0)</f>
        <v>135</v>
      </c>
      <c r="K101">
        <f>VLOOKUP(A101,[1]Sheet1!$A:$V,21,0)</f>
        <v>0.45</v>
      </c>
      <c r="L101">
        <f>VLOOKUP(A101,[1]Sheet1!$A:$V,22,0)</f>
        <v>0.41</v>
      </c>
      <c r="M101">
        <f>VLOOKUP(A101,[1]Sheet1!$A:$W,23,0)</f>
        <v>158</v>
      </c>
      <c r="N101">
        <f>VLOOKUP(A101,[1]Sheet1!$A:$BJ,24,0)</f>
        <v>126</v>
      </c>
      <c r="P101">
        <f>VLOOKUP(A101,[1]Sheet1!$A:$BJ,26,0)</f>
        <v>114</v>
      </c>
      <c r="Q101">
        <f>VLOOKUP(A101,[1]Sheet1!$A:$BJ,27,0)</f>
        <v>29.6</v>
      </c>
      <c r="R101">
        <f>VLOOKUP(A101,[1]Sheet1!$A:$BJ,28,0)</f>
        <v>29.5</v>
      </c>
      <c r="T101">
        <f>VLOOKUP(A101,[1]Sheet1!$A:$BJ,30,0)</f>
        <v>29.7</v>
      </c>
      <c r="U101">
        <f>VLOOKUP(A101,[1]Sheet1!$A:$BJ,31,0)</f>
        <v>1.05</v>
      </c>
      <c r="V101">
        <f>VLOOKUP(A101,[1]Sheet1!$A:$BJ,32,0)</f>
        <v>1.19</v>
      </c>
      <c r="X101">
        <f>VLOOKUP(A101,[1]Sheet1!$A:$BJ,34,0)</f>
        <v>1.1200000000000001</v>
      </c>
      <c r="Y101">
        <f>VLOOKUP(A101,[1]Sheet1!$A:$BJ,35,0)</f>
        <v>9.1</v>
      </c>
      <c r="Z101">
        <f>VLOOKUP(A101,[1]Sheet1!$A:$BJ,36,0)</f>
        <v>16.899999999999999</v>
      </c>
      <c r="AB101">
        <f>VLOOKUP(A101,[1]Sheet1!$A:$BJ,38,0)</f>
        <v>19</v>
      </c>
      <c r="AC101">
        <f>VLOOKUP(A101,[1]Sheet1!$A:$AN,39,0)</f>
        <v>49.4</v>
      </c>
      <c r="AD101">
        <f>VLOOKUP(A101,[1]Sheet1!$A:$AN,40,0)</f>
        <v>34.299999999999997</v>
      </c>
      <c r="AF101">
        <f>VLOOKUP(A101,[1]Sheet1!$A:$BJ,42,0)</f>
        <v>34.200000000000003</v>
      </c>
      <c r="AG101">
        <f>VLOOKUP(A101,[1]Sheet1!$A:$BJ,43,0)</f>
        <v>29</v>
      </c>
      <c r="AH101">
        <f>VLOOKUP(A101,[1]Sheet1!$A:$BJ,44,0)</f>
        <v>126</v>
      </c>
      <c r="AJ101">
        <f>VLOOKUP(A101,[1]Sheet1!$A:$BJ,46,0)</f>
        <v>140</v>
      </c>
      <c r="AK101">
        <f>VLOOKUP(A101,[1]Sheet1!$A:$BJ,47,0)</f>
        <v>28</v>
      </c>
      <c r="AL101">
        <f>VLOOKUP(A101,[1]Sheet1!$A:$BJ,48,0)</f>
        <v>119</v>
      </c>
      <c r="AN101">
        <f>VLOOKUP(A101,[1]Sheet1!$A:$BJ,50,0)</f>
        <v>80</v>
      </c>
      <c r="AO101">
        <f>VLOOKUP(A101,[1]Sheet1!$A:$BJ,51,0)</f>
        <v>82.02</v>
      </c>
      <c r="AP101">
        <f>VLOOKUP(A101,[1]Sheet1!$A:$BJ,52,0)</f>
        <v>95.85</v>
      </c>
      <c r="AR101">
        <f>VLOOKUP(A101,[1]Sheet1!$A:$BJ,54,0)</f>
        <v>109.87</v>
      </c>
      <c r="AS101">
        <f>VLOOKUP(A101,[1]Sheet1!$A:$BJ,55,0)</f>
        <v>91</v>
      </c>
      <c r="AT101">
        <f>VLOOKUP(A101,[1]Sheet1!$A:$BJ,56,0)</f>
        <v>80</v>
      </c>
      <c r="AV101">
        <f>VLOOKUP(A101,[1]Sheet1!$A:$BJ,58,0)</f>
        <v>58</v>
      </c>
      <c r="AW101">
        <f>VLOOKUP(A101,[1]Sheet1!$A:$BJ,59,0)</f>
        <v>7.5</v>
      </c>
      <c r="AX101">
        <f>VLOOKUP(A101,[1]Sheet1!$A:$BJ,60,0)</f>
        <v>6</v>
      </c>
      <c r="AZ101">
        <f>VLOOKUP(A101,[1]Sheet1!$A:$BJ,62,0)</f>
        <v>3.9</v>
      </c>
      <c r="BA101" s="6">
        <v>6</v>
      </c>
      <c r="BB101">
        <f>VLOOKUP(A101,'[2]基于7.24英文版收集麻醉记录单信息+最后整理最全面'!$J:$CK,78,0)</f>
        <v>0</v>
      </c>
      <c r="BC101">
        <f>VLOOKUP(A101,'[2]基于7.24英文版收集麻醉记录单信息+最后整理最全面'!$J:$CK,80,0)</f>
        <v>0</v>
      </c>
    </row>
    <row r="102" spans="1:55" x14ac:dyDescent="0.25">
      <c r="A102" s="3">
        <v>19321411</v>
      </c>
      <c r="B102">
        <v>1</v>
      </c>
      <c r="C102" s="6">
        <v>2</v>
      </c>
      <c r="D102" s="6">
        <v>161</v>
      </c>
      <c r="E102" s="6">
        <v>55</v>
      </c>
      <c r="F102">
        <v>0</v>
      </c>
      <c r="G102" s="6">
        <v>0</v>
      </c>
      <c r="H102">
        <v>0</v>
      </c>
      <c r="I102">
        <f>VLOOKUP(A102,[1]Sheet1!$A:$V,19,0)</f>
        <v>148</v>
      </c>
      <c r="J102">
        <f>VLOOKUP(A102,[1]Sheet1!$A:$V,20,0)</f>
        <v>115</v>
      </c>
      <c r="K102">
        <f>VLOOKUP(A102,[1]Sheet1!$A:$V,21,0)</f>
        <v>0.44</v>
      </c>
      <c r="L102">
        <f>VLOOKUP(A102,[1]Sheet1!$A:$V,22,0)</f>
        <v>0.35</v>
      </c>
      <c r="M102">
        <f>VLOOKUP(A102,[1]Sheet1!$A:$W,23,0)</f>
        <v>106</v>
      </c>
      <c r="N102">
        <f>VLOOKUP(A102,[1]Sheet1!$A:$BJ,24,0)</f>
        <v>106</v>
      </c>
      <c r="P102">
        <f>VLOOKUP(A102,[1]Sheet1!$A:$BJ,26,0)</f>
        <v>155</v>
      </c>
      <c r="Q102">
        <f>VLOOKUP(A102,[1]Sheet1!$A:$BJ,27,0)</f>
        <v>30.2</v>
      </c>
      <c r="R102">
        <f>VLOOKUP(A102,[1]Sheet1!$A:$BJ,28,0)</f>
        <v>30.1</v>
      </c>
      <c r="T102">
        <f>VLOOKUP(A102,[1]Sheet1!$A:$BJ,30,0)</f>
        <v>33.1</v>
      </c>
      <c r="U102">
        <f>VLOOKUP(A102,[1]Sheet1!$A:$BJ,31,0)</f>
        <v>1.01</v>
      </c>
      <c r="V102">
        <f>VLOOKUP(A102,[1]Sheet1!$A:$BJ,32,0)</f>
        <v>1.2</v>
      </c>
      <c r="X102">
        <f>VLOOKUP(A102,[1]Sheet1!$A:$BJ,34,0)</f>
        <v>1.18</v>
      </c>
      <c r="Y102">
        <f>VLOOKUP(A102,[1]Sheet1!$A:$BJ,35,0)</f>
        <v>10.4</v>
      </c>
      <c r="Z102">
        <f>VLOOKUP(A102,[1]Sheet1!$A:$BJ,36,0)</f>
        <v>15.7</v>
      </c>
      <c r="AB102">
        <f>VLOOKUP(A102,[1]Sheet1!$A:$BJ,38,0)</f>
        <v>23.1</v>
      </c>
      <c r="AC102">
        <f>VLOOKUP(A102,[1]Sheet1!$A:$AN,39,0)</f>
        <v>45.6</v>
      </c>
      <c r="AD102">
        <f>VLOOKUP(A102,[1]Sheet1!$A:$AN,40,0)</f>
        <v>30.6</v>
      </c>
      <c r="AF102">
        <f>VLOOKUP(A102,[1]Sheet1!$A:$BJ,42,0)</f>
        <v>36.5</v>
      </c>
      <c r="AG102">
        <f>VLOOKUP(A102,[1]Sheet1!$A:$BJ,43,0)</f>
        <v>63</v>
      </c>
      <c r="AH102">
        <f>VLOOKUP(A102,[1]Sheet1!$A:$BJ,44,0)</f>
        <v>320</v>
      </c>
      <c r="AJ102">
        <f>VLOOKUP(A102,[1]Sheet1!$A:$BJ,46,0)</f>
        <v>344</v>
      </c>
      <c r="AK102">
        <f>VLOOKUP(A102,[1]Sheet1!$A:$BJ,47,0)</f>
        <v>40</v>
      </c>
      <c r="AL102">
        <f>VLOOKUP(A102,[1]Sheet1!$A:$BJ,48,0)</f>
        <v>268</v>
      </c>
      <c r="AN102">
        <f>VLOOKUP(A102,[1]Sheet1!$A:$BJ,50,0)</f>
        <v>91</v>
      </c>
      <c r="AO102">
        <f>VLOOKUP(A102,[1]Sheet1!$A:$BJ,51,0)</f>
        <v>99.56</v>
      </c>
      <c r="AP102">
        <f>VLOOKUP(A102,[1]Sheet1!$A:$BJ,52,0)</f>
        <v>97.45</v>
      </c>
      <c r="AR102">
        <f>VLOOKUP(A102,[1]Sheet1!$A:$BJ,54,0)</f>
        <v>100.67</v>
      </c>
      <c r="AS102">
        <f>VLOOKUP(A102,[1]Sheet1!$A:$BJ,55,0)</f>
        <v>75</v>
      </c>
      <c r="AT102">
        <f>VLOOKUP(A102,[1]Sheet1!$A:$BJ,56,0)</f>
        <v>79</v>
      </c>
      <c r="AV102">
        <f>VLOOKUP(A102,[1]Sheet1!$A:$BJ,58,0)</f>
        <v>73</v>
      </c>
      <c r="AW102">
        <f>VLOOKUP(A102,[1]Sheet1!$A:$BJ,59,0)</f>
        <v>6</v>
      </c>
      <c r="AX102">
        <f>VLOOKUP(A102,[1]Sheet1!$A:$BJ,60,0)</f>
        <v>6.6</v>
      </c>
      <c r="AZ102">
        <f>VLOOKUP(A102,[1]Sheet1!$A:$BJ,62,0)</f>
        <v>3.5</v>
      </c>
      <c r="BA102" s="6">
        <v>7</v>
      </c>
      <c r="BB102">
        <f>VLOOKUP(A102,'[2]基于7.24英文版收集麻醉记录单信息+最后整理最全面'!$J:$CK,78,0)</f>
        <v>0</v>
      </c>
      <c r="BC102">
        <f>VLOOKUP(A102,'[2]基于7.24英文版收集麻醉记录单信息+最后整理最全面'!$J:$CK,80,0)</f>
        <v>0</v>
      </c>
    </row>
    <row r="103" spans="1:55" x14ac:dyDescent="0.25">
      <c r="A103" s="3">
        <v>20661321</v>
      </c>
      <c r="B103">
        <v>2</v>
      </c>
      <c r="C103" s="6">
        <v>1</v>
      </c>
      <c r="D103" s="6">
        <v>155</v>
      </c>
      <c r="E103" s="6">
        <v>62</v>
      </c>
      <c r="F103">
        <v>0</v>
      </c>
      <c r="G103" s="6">
        <v>0</v>
      </c>
      <c r="H103">
        <v>0</v>
      </c>
      <c r="I103">
        <f>VLOOKUP(A103,[1]Sheet1!$A:$V,19,0)</f>
        <v>177</v>
      </c>
      <c r="J103">
        <f>VLOOKUP(A103,[1]Sheet1!$A:$V,20,0)</f>
        <v>172</v>
      </c>
      <c r="K103">
        <f>VLOOKUP(A103,[1]Sheet1!$A:$V,21,0)</f>
        <v>0.55000000000000004</v>
      </c>
      <c r="L103">
        <f>VLOOKUP(A103,[1]Sheet1!$A:$V,22,0)</f>
        <v>0.51</v>
      </c>
      <c r="M103">
        <f>VLOOKUP(A103,[1]Sheet1!$A:$W,23,0)</f>
        <v>157</v>
      </c>
      <c r="N103">
        <f>VLOOKUP(A103,[1]Sheet1!$A:$BJ,24,0)</f>
        <v>151</v>
      </c>
      <c r="Q103">
        <f>VLOOKUP(A103,[1]Sheet1!$A:$BJ,27,0)</f>
        <v>33.4</v>
      </c>
      <c r="R103">
        <f>VLOOKUP(A103,[1]Sheet1!$A:$BJ,28,0)</f>
        <v>34.1</v>
      </c>
      <c r="U103">
        <f>VLOOKUP(A103,[1]Sheet1!$A:$BJ,31,0)</f>
        <v>1.05</v>
      </c>
      <c r="V103">
        <f>VLOOKUP(A103,[1]Sheet1!$A:$BJ,32,0)</f>
        <v>1.1499999999999999</v>
      </c>
      <c r="Y103">
        <f>VLOOKUP(A103,[1]Sheet1!$A:$BJ,35,0)</f>
        <v>13.4</v>
      </c>
      <c r="Z103">
        <f>VLOOKUP(A103,[1]Sheet1!$A:$BJ,36,0)</f>
        <v>24.1</v>
      </c>
      <c r="AC103">
        <f>VLOOKUP(A103,[1]Sheet1!$A:$AN,39,0)</f>
        <v>42.4</v>
      </c>
      <c r="AD103">
        <f>VLOOKUP(A103,[1]Sheet1!$A:$AN,40,0)</f>
        <v>39.1</v>
      </c>
      <c r="AG103">
        <f>VLOOKUP(A103,[1]Sheet1!$A:$BJ,43,0)</f>
        <v>28</v>
      </c>
      <c r="AH103">
        <f>VLOOKUP(A103,[1]Sheet1!$A:$BJ,44,0)</f>
        <v>386</v>
      </c>
      <c r="AK103">
        <f>VLOOKUP(A103,[1]Sheet1!$A:$BJ,47,0)</f>
        <v>32</v>
      </c>
      <c r="AL103">
        <f>VLOOKUP(A103,[1]Sheet1!$A:$BJ,48,0)</f>
        <v>353</v>
      </c>
      <c r="AO103">
        <f>VLOOKUP(A103,[1]Sheet1!$A:$BJ,51,0)</f>
        <v>105.28</v>
      </c>
      <c r="AP103">
        <f>VLOOKUP(A103,[1]Sheet1!$A:$BJ,52,0)</f>
        <v>92.93</v>
      </c>
      <c r="AS103">
        <f>VLOOKUP(A103,[1]Sheet1!$A:$BJ,55,0)</f>
        <v>79</v>
      </c>
      <c r="AT103">
        <f>VLOOKUP(A103,[1]Sheet1!$A:$BJ,56,0)</f>
        <v>88</v>
      </c>
      <c r="AW103">
        <f>VLOOKUP(A103,[1]Sheet1!$A:$BJ,59,0)</f>
        <v>5.8</v>
      </c>
      <c r="AX103">
        <f>VLOOKUP(A103,[1]Sheet1!$A:$BJ,60,0)</f>
        <v>3.8</v>
      </c>
      <c r="BA103" s="6">
        <v>7</v>
      </c>
      <c r="BB103">
        <f>VLOOKUP(A103,'[2]基于7.24英文版收集麻醉记录单信息+最后整理最全面'!$J:$CK,78,0)</f>
        <v>0</v>
      </c>
      <c r="BC103">
        <f>VLOOKUP(A103,'[2]基于7.24英文版收集麻醉记录单信息+最后整理最全面'!$J:$CK,80,0)</f>
        <v>0</v>
      </c>
    </row>
    <row r="104" spans="1:55" x14ac:dyDescent="0.25">
      <c r="A104" s="3">
        <v>1151335</v>
      </c>
      <c r="B104">
        <v>2</v>
      </c>
      <c r="C104" s="6">
        <v>2</v>
      </c>
      <c r="D104" s="6">
        <v>160</v>
      </c>
      <c r="E104" s="6">
        <v>60</v>
      </c>
      <c r="F104">
        <v>0</v>
      </c>
      <c r="G104" s="6">
        <v>0</v>
      </c>
      <c r="H104">
        <v>0</v>
      </c>
      <c r="I104">
        <f>VLOOKUP(A104,[1]Sheet1!$A:$V,19,0)</f>
        <v>141</v>
      </c>
      <c r="J104">
        <f>VLOOKUP(A104,[1]Sheet1!$A:$V,20,0)</f>
        <v>123</v>
      </c>
      <c r="K104">
        <f>VLOOKUP(A104,[1]Sheet1!$A:$V,21,0)</f>
        <v>0.42</v>
      </c>
      <c r="L104">
        <f>VLOOKUP(A104,[1]Sheet1!$A:$V,22,0)</f>
        <v>0.36</v>
      </c>
      <c r="M104">
        <f>VLOOKUP(A104,[1]Sheet1!$A:$W,23,0)</f>
        <v>79</v>
      </c>
      <c r="N104">
        <f>VLOOKUP(A104,[1]Sheet1!$A:$BJ,24,0)</f>
        <v>74</v>
      </c>
      <c r="O104">
        <f>VLOOKUP(A104,[1]Sheet1!$A:$BJ,25,0)</f>
        <v>56</v>
      </c>
      <c r="P104">
        <f>VLOOKUP(A104,[1]Sheet1!$A:$BJ,26,0)</f>
        <v>61</v>
      </c>
      <c r="Q104">
        <f>VLOOKUP(A104,[1]Sheet1!$A:$BJ,27,0)</f>
        <v>27</v>
      </c>
      <c r="R104">
        <f>VLOOKUP(A104,[1]Sheet1!$A:$BJ,28,0)</f>
        <v>25.4</v>
      </c>
      <c r="S104">
        <f>VLOOKUP(A104,[1]Sheet1!$A:$BJ,29,0)</f>
        <v>27.8</v>
      </c>
      <c r="U104">
        <f>VLOOKUP(A104,[1]Sheet1!$A:$BJ,31,0)</f>
        <v>0.89</v>
      </c>
      <c r="V104">
        <f>VLOOKUP(A104,[1]Sheet1!$A:$BJ,32,0)</f>
        <v>1.1000000000000001</v>
      </c>
      <c r="W104">
        <f>VLOOKUP(A104,[1]Sheet1!$A:$BJ,33,0)</f>
        <v>0.98</v>
      </c>
      <c r="Y104">
        <f>VLOOKUP(A104,[1]Sheet1!$A:$BJ,35,0)</f>
        <v>17.100000000000001</v>
      </c>
      <c r="Z104">
        <f>VLOOKUP(A104,[1]Sheet1!$A:$BJ,36,0)</f>
        <v>24.1</v>
      </c>
      <c r="AA104">
        <f>VLOOKUP(A104,[1]Sheet1!$A:$BJ,37,0)</f>
        <v>33.5</v>
      </c>
      <c r="AB104">
        <f>VLOOKUP(A104,[1]Sheet1!$A:$BJ,38,0)</f>
        <v>24.9</v>
      </c>
      <c r="AC104">
        <f>VLOOKUP(A104,[1]Sheet1!$A:$AN,39,0)</f>
        <v>40.1</v>
      </c>
      <c r="AD104">
        <f>VLOOKUP(A104,[1]Sheet1!$A:$AN,40,0)</f>
        <v>25.9</v>
      </c>
      <c r="AE104">
        <f>VLOOKUP(A104,[1]Sheet1!$A:$BJ,41,0)</f>
        <v>38.799999999999997</v>
      </c>
      <c r="AF104">
        <f>VLOOKUP(A104,[1]Sheet1!$A:$BJ,42,0)</f>
        <v>36</v>
      </c>
      <c r="AG104">
        <f>VLOOKUP(A104,[1]Sheet1!$A:$BJ,43,0)</f>
        <v>45</v>
      </c>
      <c r="AH104">
        <f>VLOOKUP(A104,[1]Sheet1!$A:$BJ,44,0)</f>
        <v>583</v>
      </c>
      <c r="AI104">
        <f>VLOOKUP(A104,[1]Sheet1!$A:$BJ,45,0)</f>
        <v>576</v>
      </c>
      <c r="AJ104">
        <f>VLOOKUP(A104,[1]Sheet1!$A:$BJ,46,0)</f>
        <v>375</v>
      </c>
      <c r="AK104">
        <f>VLOOKUP(A104,[1]Sheet1!$A:$BJ,47,0)</f>
        <v>45</v>
      </c>
      <c r="AL104">
        <f>VLOOKUP(A104,[1]Sheet1!$A:$BJ,48,0)</f>
        <v>566</v>
      </c>
      <c r="AM104">
        <f>VLOOKUP(A104,[1]Sheet1!$A:$BJ,49,0)</f>
        <v>323</v>
      </c>
      <c r="AN104">
        <f>VLOOKUP(A104,[1]Sheet1!$A:$BJ,50,0)</f>
        <v>115</v>
      </c>
      <c r="AO104">
        <v>111.74</v>
      </c>
      <c r="AP104">
        <f>VLOOKUP(A104,[1]Sheet1!$A:$BJ,52,0)</f>
        <v>106</v>
      </c>
      <c r="AQ104">
        <f>VLOOKUP(A104,[1]Sheet1!$A:$BJ,53,0)</f>
        <v>116.99</v>
      </c>
      <c r="AR104">
        <f>VLOOKUP(A104,[1]Sheet1!$A:$BJ,54,0)</f>
        <v>110.18</v>
      </c>
      <c r="AS104">
        <f>VLOOKUP(A104,[1]Sheet1!$A:$BJ,55,0)</f>
        <v>46</v>
      </c>
      <c r="AT104">
        <f>VLOOKUP(A104,[1]Sheet1!$A:$BJ,56,0)</f>
        <v>54</v>
      </c>
      <c r="AU104">
        <f>VLOOKUP(A104,[1]Sheet1!$A:$BJ,57,0)</f>
        <v>40</v>
      </c>
      <c r="AV104">
        <f>VLOOKUP(A104,[1]Sheet1!$A:$BJ,58,0)</f>
        <v>48</v>
      </c>
      <c r="AW104">
        <f>VLOOKUP(A104,[1]Sheet1!$A:$BJ,59,0)</f>
        <v>4.0999999999999996</v>
      </c>
      <c r="AX104">
        <f>VLOOKUP(A104,[1]Sheet1!$A:$BJ,60,0)</f>
        <v>2.4</v>
      </c>
      <c r="AY104">
        <f>VLOOKUP(A104,[1]Sheet1!$A:$BJ,61,0)</f>
        <v>2.2999999999999998</v>
      </c>
      <c r="AZ104">
        <f>VLOOKUP(A104,[1]Sheet1!$A:$BJ,62,0)</f>
        <v>3</v>
      </c>
      <c r="BA104" s="6">
        <v>7</v>
      </c>
      <c r="BB104">
        <f>VLOOKUP(A104,'[2]基于7.24英文版收集麻醉记录单信息+最后整理最全面'!$J:$CK,78,0)</f>
        <v>0</v>
      </c>
      <c r="BC104">
        <f>VLOOKUP(A104,'[2]基于7.24英文版收集麻醉记录单信息+最后整理最全面'!$J:$CK,80,0)</f>
        <v>0</v>
      </c>
    </row>
    <row r="105" spans="1:55" x14ac:dyDescent="0.25">
      <c r="A105" s="3">
        <v>8767762</v>
      </c>
      <c r="B105">
        <v>2</v>
      </c>
      <c r="C105" s="6">
        <v>1</v>
      </c>
      <c r="D105" s="6">
        <v>168</v>
      </c>
      <c r="E105" s="6">
        <v>78</v>
      </c>
      <c r="F105">
        <v>0</v>
      </c>
      <c r="G105" s="6">
        <v>0</v>
      </c>
      <c r="H105">
        <v>0</v>
      </c>
      <c r="I105">
        <f>VLOOKUP(A105,[1]Sheet1!$A:$V,19,0)</f>
        <v>139</v>
      </c>
      <c r="J105">
        <f>VLOOKUP(A105,[1]Sheet1!$A:$V,20,0)</f>
        <v>128</v>
      </c>
      <c r="K105">
        <f>VLOOKUP(A105,[1]Sheet1!$A:$V,21,0)</f>
        <v>0.42</v>
      </c>
      <c r="L105">
        <f>VLOOKUP(A105,[1]Sheet1!$A:$V,22,0)</f>
        <v>0.4</v>
      </c>
      <c r="M105">
        <f>VLOOKUP(A105,[1]Sheet1!$A:$W,23,0)</f>
        <v>95</v>
      </c>
      <c r="N105">
        <f>VLOOKUP(A105,[1]Sheet1!$A:$BJ,24,0)</f>
        <v>72</v>
      </c>
      <c r="P105">
        <f>VLOOKUP(A105,[1]Sheet1!$A:$BJ,26,0)</f>
        <v>71</v>
      </c>
      <c r="Q105">
        <f>VLOOKUP(A105,[1]Sheet1!$A:$BJ,27,0)</f>
        <v>28.3</v>
      </c>
      <c r="R105">
        <f>VLOOKUP(A105,[1]Sheet1!$A:$BJ,28,0)</f>
        <v>26.9</v>
      </c>
      <c r="T105">
        <f>VLOOKUP(A105,[1]Sheet1!$A:$BJ,30,0)</f>
        <v>39.9</v>
      </c>
      <c r="U105">
        <f>VLOOKUP(A105,[1]Sheet1!$A:$BJ,31,0)</f>
        <v>0.96</v>
      </c>
      <c r="V105">
        <f>VLOOKUP(A105,[1]Sheet1!$A:$BJ,32,0)</f>
        <v>1.1499999999999999</v>
      </c>
      <c r="X105">
        <f>VLOOKUP(A105,[1]Sheet1!$A:$BJ,34,0)</f>
        <v>1.1399999999999999</v>
      </c>
      <c r="Y105">
        <f>VLOOKUP(A105,[1]Sheet1!$A:$BJ,35,0)</f>
        <v>20.9</v>
      </c>
      <c r="Z105">
        <f>VLOOKUP(A105,[1]Sheet1!$A:$BJ,36,0)</f>
        <v>28.8</v>
      </c>
      <c r="AB105">
        <f>VLOOKUP(A105,[1]Sheet1!$A:$BJ,38,0)</f>
        <v>42.1</v>
      </c>
      <c r="AC105">
        <f>VLOOKUP(A105,[1]Sheet1!$A:$AN,39,0)</f>
        <v>47.8</v>
      </c>
      <c r="AD105">
        <f>VLOOKUP(A105,[1]Sheet1!$A:$AN,40,0)</f>
        <v>35.6</v>
      </c>
      <c r="AF105">
        <f>VLOOKUP(A105,[1]Sheet1!$A:$BJ,42,0)</f>
        <v>38.6</v>
      </c>
      <c r="AG105">
        <f>VLOOKUP(A105,[1]Sheet1!$A:$BJ,43,0)</f>
        <v>15</v>
      </c>
      <c r="AH105">
        <f>VLOOKUP(A105,[1]Sheet1!$A:$BJ,44,0)</f>
        <v>368</v>
      </c>
      <c r="AJ105">
        <f>VLOOKUP(A105,[1]Sheet1!$A:$BJ,46,0)</f>
        <v>436</v>
      </c>
      <c r="AK105">
        <f>VLOOKUP(A105,[1]Sheet1!$A:$BJ,47,0)</f>
        <v>19</v>
      </c>
      <c r="AL105">
        <f>VLOOKUP(A105,[1]Sheet1!$A:$BJ,48,0)</f>
        <v>310</v>
      </c>
      <c r="AN105">
        <f>VLOOKUP(A105,[1]Sheet1!$A:$BJ,50,0)</f>
        <v>129</v>
      </c>
      <c r="AO105">
        <f>VLOOKUP(A105,[1]Sheet1!$A:$BJ,51,0)</f>
        <v>84.63</v>
      </c>
      <c r="AP105">
        <f>VLOOKUP(A105,[1]Sheet1!$A:$BJ,52,0)</f>
        <v>97.79</v>
      </c>
      <c r="AR105">
        <f>VLOOKUP(A105,[1]Sheet1!$A:$BJ,54,0)</f>
        <v>101.52</v>
      </c>
      <c r="AS105">
        <f>VLOOKUP(A105,[1]Sheet1!$A:$BJ,55,0)</f>
        <v>71</v>
      </c>
      <c r="AT105">
        <f>VLOOKUP(A105,[1]Sheet1!$A:$BJ,56,0)</f>
        <v>63</v>
      </c>
      <c r="AV105">
        <f>VLOOKUP(A105,[1]Sheet1!$A:$BJ,58,0)</f>
        <v>59</v>
      </c>
      <c r="AW105">
        <f>VLOOKUP(A105,[1]Sheet1!$A:$BJ,59,0)</f>
        <v>3.4</v>
      </c>
      <c r="AX105">
        <f>VLOOKUP(A105,[1]Sheet1!$A:$BJ,60,0)</f>
        <v>3.3</v>
      </c>
      <c r="AZ105">
        <f>VLOOKUP(A105,[1]Sheet1!$A:$BJ,62,0)</f>
        <v>2.7</v>
      </c>
      <c r="BA105" s="6">
        <v>6</v>
      </c>
      <c r="BB105">
        <f>VLOOKUP(A105,'[2]基于7.24英文版收集麻醉记录单信息+最后整理最全面'!$J:$CK,78,0)</f>
        <v>0</v>
      </c>
      <c r="BC105">
        <f>VLOOKUP(A105,'[2]基于7.24英文版收集麻醉记录单信息+最后整理最全面'!$J:$CK,80,0)</f>
        <v>0</v>
      </c>
    </row>
    <row r="106" spans="1:55" x14ac:dyDescent="0.25">
      <c r="A106" s="3">
        <v>327275</v>
      </c>
      <c r="B106">
        <v>2</v>
      </c>
      <c r="C106" s="6">
        <v>2</v>
      </c>
      <c r="D106" s="6">
        <v>156</v>
      </c>
      <c r="E106" s="6">
        <v>53</v>
      </c>
      <c r="F106">
        <v>0</v>
      </c>
      <c r="G106" s="6">
        <v>0</v>
      </c>
      <c r="H106">
        <v>0</v>
      </c>
      <c r="I106">
        <f>VLOOKUP(A106,[1]Sheet1!$A:$V,19,0)</f>
        <v>172</v>
      </c>
      <c r="J106">
        <f>VLOOKUP(A106,[1]Sheet1!$A:$V,20,0)</f>
        <v>162</v>
      </c>
      <c r="K106">
        <f>VLOOKUP(A106,[1]Sheet1!$A:$V,21,0)</f>
        <v>0.53</v>
      </c>
      <c r="L106">
        <f>VLOOKUP(A106,[1]Sheet1!$A:$V,22,0)</f>
        <v>0.5</v>
      </c>
      <c r="M106">
        <f>VLOOKUP(A106,[1]Sheet1!$A:$W,23,0)</f>
        <v>188</v>
      </c>
      <c r="N106">
        <f>VLOOKUP(A106,[1]Sheet1!$A:$BJ,24,0)</f>
        <v>216</v>
      </c>
      <c r="P106">
        <f>VLOOKUP(A106,[1]Sheet1!$A:$BJ,26,0)</f>
        <v>218</v>
      </c>
      <c r="Q106">
        <f>VLOOKUP(A106,[1]Sheet1!$A:$BJ,27,0)</f>
        <v>34</v>
      </c>
      <c r="R106">
        <f>VLOOKUP(A106,[1]Sheet1!$A:$BJ,28,0)</f>
        <v>42.5</v>
      </c>
      <c r="T106">
        <f>VLOOKUP(A106,[1]Sheet1!$A:$BJ,30,0)</f>
        <v>37.799999999999997</v>
      </c>
      <c r="U106">
        <f>VLOOKUP(A106,[1]Sheet1!$A:$BJ,31,0)</f>
        <v>1.1100000000000001</v>
      </c>
      <c r="V106">
        <f>VLOOKUP(A106,[1]Sheet1!$A:$BJ,32,0)</f>
        <v>1.44</v>
      </c>
      <c r="X106">
        <f>VLOOKUP(A106,[1]Sheet1!$A:$BJ,34,0)</f>
        <v>1.27</v>
      </c>
      <c r="Y106">
        <f>VLOOKUP(A106,[1]Sheet1!$A:$BJ,35,0)</f>
        <v>23.4</v>
      </c>
      <c r="Z106">
        <f>VLOOKUP(A106,[1]Sheet1!$A:$BJ,36,0)</f>
        <v>51</v>
      </c>
      <c r="AB106">
        <f>VLOOKUP(A106,[1]Sheet1!$A:$BJ,38,0)</f>
        <v>74.2</v>
      </c>
      <c r="AC106">
        <f>VLOOKUP(A106,[1]Sheet1!$A:$AN,39,0)</f>
        <v>45.3</v>
      </c>
      <c r="AD106">
        <f>VLOOKUP(A106,[1]Sheet1!$A:$AN,40,0)</f>
        <v>32.5</v>
      </c>
      <c r="AF106">
        <f>VLOOKUP(A106,[1]Sheet1!$A:$BJ,42,0)</f>
        <v>33</v>
      </c>
      <c r="AG106">
        <f>VLOOKUP(A106,[1]Sheet1!$A:$BJ,43,0)</f>
        <v>32</v>
      </c>
      <c r="AH106">
        <f>VLOOKUP(A106,[1]Sheet1!$A:$BJ,44,0)</f>
        <v>580</v>
      </c>
      <c r="AJ106">
        <f>VLOOKUP(A106,[1]Sheet1!$A:$BJ,46,0)</f>
        <v>357</v>
      </c>
      <c r="AK106">
        <f>VLOOKUP(A106,[1]Sheet1!$A:$BJ,47,0)</f>
        <v>29</v>
      </c>
      <c r="AL106">
        <f>VLOOKUP(A106,[1]Sheet1!$A:$BJ,48,0)</f>
        <v>640</v>
      </c>
      <c r="AN106">
        <f>VLOOKUP(A106,[1]Sheet1!$A:$BJ,50,0)</f>
        <v>120</v>
      </c>
      <c r="AO106">
        <f>VLOOKUP(A106,[1]Sheet1!$A:$BJ,51,0)</f>
        <v>110.91</v>
      </c>
      <c r="AP106">
        <f>VLOOKUP(A106,[1]Sheet1!$A:$BJ,52,0)</f>
        <v>109.54</v>
      </c>
      <c r="AR106">
        <f>VLOOKUP(A106,[1]Sheet1!$A:$BJ,54,0)</f>
        <v>113.84</v>
      </c>
      <c r="AS106">
        <f>VLOOKUP(A106,[1]Sheet1!$A:$BJ,55,0)</f>
        <v>65</v>
      </c>
      <c r="AT106">
        <f>VLOOKUP(A106,[1]Sheet1!$A:$BJ,56,0)</f>
        <v>67</v>
      </c>
      <c r="AV106">
        <f>VLOOKUP(A106,[1]Sheet1!$A:$BJ,58,0)</f>
        <v>61</v>
      </c>
      <c r="AW106">
        <f>VLOOKUP(A106,[1]Sheet1!$A:$BJ,59,0)</f>
        <v>4.4000000000000004</v>
      </c>
      <c r="AX106">
        <f>VLOOKUP(A106,[1]Sheet1!$A:$BJ,60,0)</f>
        <v>4.7</v>
      </c>
      <c r="AZ106">
        <f>VLOOKUP(A106,[1]Sheet1!$A:$BJ,62,0)</f>
        <v>3.7</v>
      </c>
      <c r="BA106" s="6">
        <v>7</v>
      </c>
      <c r="BB106">
        <f>VLOOKUP(A106,'[2]基于7.24英文版收集麻醉记录单信息+最后整理最全面'!$J:$CK,78,0)</f>
        <v>0</v>
      </c>
      <c r="BC106">
        <f>VLOOKUP(A106,'[2]基于7.24英文版收集麻醉记录单信息+最后整理最全面'!$J:$CK,80,0)</f>
        <v>0</v>
      </c>
    </row>
    <row r="107" spans="1:55" x14ac:dyDescent="0.25">
      <c r="A107" s="3">
        <v>2235541</v>
      </c>
      <c r="B107">
        <v>2</v>
      </c>
      <c r="C107" s="6">
        <v>2</v>
      </c>
      <c r="D107" s="6">
        <v>153</v>
      </c>
      <c r="E107" s="6">
        <v>60</v>
      </c>
      <c r="F107">
        <v>0</v>
      </c>
      <c r="G107" s="6">
        <v>0</v>
      </c>
      <c r="H107">
        <v>0</v>
      </c>
      <c r="I107">
        <f>VLOOKUP(A107,[1]Sheet1!$A:$V,19,0)</f>
        <v>129</v>
      </c>
      <c r="J107">
        <f>VLOOKUP(A107,[1]Sheet1!$A:$V,20,0)</f>
        <v>105</v>
      </c>
      <c r="K107">
        <f>VLOOKUP(A107,[1]Sheet1!$A:$V,21,0)</f>
        <v>0.41</v>
      </c>
      <c r="L107">
        <f>VLOOKUP(A107,[1]Sheet1!$A:$V,22,0)</f>
        <v>0.34</v>
      </c>
      <c r="M107">
        <f>VLOOKUP(A107,[1]Sheet1!$A:$W,23,0)</f>
        <v>431</v>
      </c>
      <c r="N107">
        <f>VLOOKUP(A107,[1]Sheet1!$A:$BJ,24,0)</f>
        <v>327</v>
      </c>
      <c r="O107">
        <f>VLOOKUP(A107,[1]Sheet1!$A:$BJ,25,0)</f>
        <v>264</v>
      </c>
      <c r="P107">
        <f>VLOOKUP(A107,[1]Sheet1!$A:$BJ,26,0)</f>
        <v>248</v>
      </c>
      <c r="Q107">
        <f>VLOOKUP(A107,[1]Sheet1!$A:$BJ,27,0)</f>
        <v>26.9</v>
      </c>
      <c r="R107">
        <f>VLOOKUP(A107,[1]Sheet1!$A:$BJ,28,0)</f>
        <v>28</v>
      </c>
      <c r="S107">
        <f>VLOOKUP(A107,[1]Sheet1!$A:$BJ,29,0)</f>
        <v>28.1</v>
      </c>
      <c r="T107">
        <f>VLOOKUP(A107,[1]Sheet1!$A:$BJ,30,0)</f>
        <v>28.9</v>
      </c>
      <c r="U107">
        <f>VLOOKUP(A107,[1]Sheet1!$A:$BJ,31,0)</f>
        <v>0.99</v>
      </c>
      <c r="V107">
        <f>VLOOKUP(A107,[1]Sheet1!$A:$BJ,32,0)</f>
        <v>1.1100000000000001</v>
      </c>
      <c r="W107">
        <f>VLOOKUP(A107,[1]Sheet1!$A:$BJ,33,0)</f>
        <v>1.1399999999999999</v>
      </c>
      <c r="X107">
        <f>VLOOKUP(A107,[1]Sheet1!$A:$BJ,34,0)</f>
        <v>1.08</v>
      </c>
      <c r="Y107">
        <f>VLOOKUP(A107,[1]Sheet1!$A:$BJ,35,0)</f>
        <v>7.3</v>
      </c>
      <c r="Z107">
        <f>VLOOKUP(A107,[1]Sheet1!$A:$BJ,36,0)</f>
        <v>9.9</v>
      </c>
      <c r="AA107">
        <f>VLOOKUP(A107,[1]Sheet1!$A:$BJ,37,0)</f>
        <v>14</v>
      </c>
      <c r="AB107">
        <f>VLOOKUP(A107,[1]Sheet1!$A:$BJ,38,0)</f>
        <v>18.3</v>
      </c>
      <c r="AC107">
        <f>VLOOKUP(A107,[1]Sheet1!$A:$AN,39,0)</f>
        <v>45.1</v>
      </c>
      <c r="AD107">
        <f>VLOOKUP(A107,[1]Sheet1!$A:$AN,40,0)</f>
        <v>38.299999999999997</v>
      </c>
      <c r="AE107">
        <f>VLOOKUP(A107,[1]Sheet1!$A:$BJ,41,0)</f>
        <v>37.299999999999997</v>
      </c>
      <c r="AF107">
        <f>VLOOKUP(A107,[1]Sheet1!$A:$BJ,42,0)</f>
        <v>41.4</v>
      </c>
      <c r="AG107">
        <f>VLOOKUP(A107,[1]Sheet1!$A:$BJ,43,0)</f>
        <v>42</v>
      </c>
      <c r="AH107">
        <f>VLOOKUP(A107,[1]Sheet1!$A:$BJ,44,0)</f>
        <v>245</v>
      </c>
      <c r="AI107">
        <f>VLOOKUP(A107,[1]Sheet1!$A:$BJ,45,0)</f>
        <v>190</v>
      </c>
      <c r="AJ107">
        <f>VLOOKUP(A107,[1]Sheet1!$A:$BJ,46,0)</f>
        <v>133</v>
      </c>
      <c r="AK107">
        <f>VLOOKUP(A107,[1]Sheet1!$A:$BJ,47,0)</f>
        <v>29</v>
      </c>
      <c r="AL107">
        <f>VLOOKUP(A107,[1]Sheet1!$A:$BJ,48,0)</f>
        <v>250</v>
      </c>
      <c r="AM107">
        <f>VLOOKUP(A107,[1]Sheet1!$A:$BJ,49,0)</f>
        <v>112</v>
      </c>
      <c r="AN107">
        <f>VLOOKUP(A107,[1]Sheet1!$A:$BJ,50,0)</f>
        <v>59</v>
      </c>
      <c r="AO107">
        <f>VLOOKUP(A107,[1]Sheet1!$A:$BJ,51,0)</f>
        <v>104.41</v>
      </c>
      <c r="AP107">
        <f>VLOOKUP(A107,[1]Sheet1!$A:$BJ,52,0)</f>
        <v>112.52</v>
      </c>
      <c r="AQ107">
        <f>VLOOKUP(A107,[1]Sheet1!$A:$BJ,53,0)</f>
        <v>107.5</v>
      </c>
      <c r="AR107">
        <f>VLOOKUP(A107,[1]Sheet1!$A:$BJ,54,0)</f>
        <v>110.99</v>
      </c>
      <c r="AS107">
        <f>VLOOKUP(A107,[1]Sheet1!$A:$BJ,55,0)</f>
        <v>59</v>
      </c>
      <c r="AT107">
        <f>VLOOKUP(A107,[1]Sheet1!$A:$BJ,56,0)</f>
        <v>47</v>
      </c>
      <c r="AU107">
        <f>VLOOKUP(A107,[1]Sheet1!$A:$BJ,57,0)</f>
        <v>54</v>
      </c>
      <c r="AV107">
        <f>VLOOKUP(A107,[1]Sheet1!$A:$BJ,58,0)</f>
        <v>49</v>
      </c>
      <c r="AW107">
        <f>VLOOKUP(A107,[1]Sheet1!$A:$BJ,59,0)</f>
        <v>5.3</v>
      </c>
      <c r="AX107">
        <f>VLOOKUP(A107,[1]Sheet1!$A:$BJ,60,0)</f>
        <v>2.9</v>
      </c>
      <c r="AY107">
        <f>VLOOKUP(A107,[1]Sheet1!$A:$BJ,61,0)</f>
        <v>2.9</v>
      </c>
      <c r="AZ107">
        <f>VLOOKUP(A107,[1]Sheet1!$A:$BJ,62,0)</f>
        <v>2.9</v>
      </c>
      <c r="BA107" s="6">
        <v>6</v>
      </c>
      <c r="BB107">
        <f>VLOOKUP(A107,'[2]基于7.24英文版收集麻醉记录单信息+最后整理最全面'!$J:$CK,78,0)</f>
        <v>0</v>
      </c>
      <c r="BC107">
        <f>VLOOKUP(A107,'[2]基于7.24英文版收集麻醉记录单信息+最后整理最全面'!$J:$CK,80,0)</f>
        <v>0</v>
      </c>
    </row>
    <row r="108" spans="1:55" x14ac:dyDescent="0.25">
      <c r="A108" s="3">
        <v>20798902</v>
      </c>
      <c r="B108">
        <v>2</v>
      </c>
      <c r="C108" s="6">
        <v>1</v>
      </c>
      <c r="D108" s="6">
        <v>168</v>
      </c>
      <c r="E108" s="6">
        <v>80</v>
      </c>
      <c r="F108">
        <v>0</v>
      </c>
      <c r="G108" s="6">
        <v>0</v>
      </c>
      <c r="H108">
        <v>0</v>
      </c>
      <c r="I108">
        <f>VLOOKUP(A108,[1]Sheet1!$A:$V,19,0)</f>
        <v>174</v>
      </c>
      <c r="J108">
        <f>VLOOKUP(A108,[1]Sheet1!$A:$V,20,0)</f>
        <v>142</v>
      </c>
      <c r="K108">
        <f>VLOOKUP(A108,[1]Sheet1!$A:$V,21,0)</f>
        <v>0.52</v>
      </c>
      <c r="L108">
        <f>VLOOKUP(A108,[1]Sheet1!$A:$V,22,0)</f>
        <v>0.42</v>
      </c>
      <c r="M108">
        <f>VLOOKUP(A108,[1]Sheet1!$A:$W,23,0)</f>
        <v>207</v>
      </c>
      <c r="N108">
        <f>VLOOKUP(A108,[1]Sheet1!$A:$BJ,24,0)</f>
        <v>149</v>
      </c>
      <c r="P108">
        <f>VLOOKUP(A108,[1]Sheet1!$A:$BJ,26,0)</f>
        <v>125</v>
      </c>
      <c r="Q108">
        <f>VLOOKUP(A108,[1]Sheet1!$A:$BJ,27,0)</f>
        <v>30.3</v>
      </c>
      <c r="U108">
        <f>VLOOKUP(A108,[1]Sheet1!$A:$BJ,31,0)</f>
        <v>1.06</v>
      </c>
      <c r="Y108">
        <f>VLOOKUP(A108,[1]Sheet1!$A:$BJ,35,0)</f>
        <v>12.6</v>
      </c>
      <c r="Z108">
        <f>VLOOKUP(A108,[1]Sheet1!$A:$BJ,36,0)</f>
        <v>26.6</v>
      </c>
      <c r="AB108">
        <f>VLOOKUP(A108,[1]Sheet1!$A:$BJ,38,0)</f>
        <v>18.3</v>
      </c>
      <c r="AC108">
        <f>VLOOKUP(A108,[1]Sheet1!$A:$AN,39,0)</f>
        <v>43.2</v>
      </c>
      <c r="AD108">
        <f>VLOOKUP(A108,[1]Sheet1!$A:$AN,40,0)</f>
        <v>28.3</v>
      </c>
      <c r="AF108">
        <f>VLOOKUP(A108,[1]Sheet1!$A:$BJ,42,0)</f>
        <v>31.9</v>
      </c>
      <c r="AG108">
        <f>VLOOKUP(A108,[1]Sheet1!$A:$BJ,43,0)</f>
        <v>12</v>
      </c>
      <c r="AH108">
        <f>VLOOKUP(A108,[1]Sheet1!$A:$BJ,44,0)</f>
        <v>1166</v>
      </c>
      <c r="AJ108">
        <f>VLOOKUP(A108,[1]Sheet1!$A:$BJ,46,0)</f>
        <v>763</v>
      </c>
      <c r="AK108">
        <f>VLOOKUP(A108,[1]Sheet1!$A:$BJ,47,0)</f>
        <v>16</v>
      </c>
      <c r="AL108">
        <f>VLOOKUP(A108,[1]Sheet1!$A:$BJ,48,0)</f>
        <v>985</v>
      </c>
      <c r="AN108">
        <f>VLOOKUP(A108,[1]Sheet1!$A:$BJ,50,0)</f>
        <v>194</v>
      </c>
      <c r="AO108">
        <f>VLOOKUP(A108,[1]Sheet1!$A:$BJ,51,0)</f>
        <v>100.44</v>
      </c>
      <c r="AP108">
        <f>VLOOKUP(A108,[1]Sheet1!$A:$BJ,52,0)</f>
        <v>107.15</v>
      </c>
      <c r="AR108">
        <f>VLOOKUP(A108,[1]Sheet1!$A:$BJ,54,0)</f>
        <v>118.71</v>
      </c>
      <c r="AS108">
        <f>VLOOKUP(A108,[1]Sheet1!$A:$BJ,55,0)</f>
        <v>83</v>
      </c>
      <c r="AT108">
        <f>VLOOKUP(A108,[1]Sheet1!$A:$BJ,56,0)</f>
        <v>77</v>
      </c>
      <c r="AV108">
        <f>VLOOKUP(A108,[1]Sheet1!$A:$BJ,58,0)</f>
        <v>60</v>
      </c>
      <c r="AW108">
        <f>VLOOKUP(A108,[1]Sheet1!$A:$BJ,59,0)</f>
        <v>5.3</v>
      </c>
      <c r="AX108">
        <f>VLOOKUP(A108,[1]Sheet1!$A:$BJ,60,0)</f>
        <v>4.8</v>
      </c>
      <c r="AZ108">
        <f>VLOOKUP(A108,[1]Sheet1!$A:$BJ,62,0)</f>
        <v>4.5999999999999996</v>
      </c>
      <c r="BA108" s="6">
        <v>6</v>
      </c>
      <c r="BB108">
        <f>VLOOKUP(A108,'[2]基于7.24英文版收集麻醉记录单信息+最后整理最全面'!$J:$CK,78,0)</f>
        <v>0</v>
      </c>
      <c r="BC108">
        <f>VLOOKUP(A108,'[2]基于7.24英文版收集麻醉记录单信息+最后整理最全面'!$J:$CK,80,0)</f>
        <v>0</v>
      </c>
    </row>
    <row r="109" spans="1:55" x14ac:dyDescent="0.25">
      <c r="A109" s="3">
        <v>20893862</v>
      </c>
      <c r="B109">
        <v>1</v>
      </c>
      <c r="C109" s="6">
        <v>2</v>
      </c>
      <c r="D109" s="6">
        <v>150</v>
      </c>
      <c r="E109" s="6">
        <v>45</v>
      </c>
      <c r="F109">
        <v>0</v>
      </c>
      <c r="G109" s="6">
        <v>0</v>
      </c>
      <c r="H109">
        <v>0</v>
      </c>
      <c r="I109">
        <f>VLOOKUP(A109,[1]Sheet1!$A:$V,19,0)</f>
        <v>161</v>
      </c>
      <c r="J109">
        <f>VLOOKUP(A109,[1]Sheet1!$A:$V,20,0)</f>
        <v>143</v>
      </c>
      <c r="K109">
        <f>VLOOKUP(A109,[1]Sheet1!$A:$V,21,0)</f>
        <v>0.48</v>
      </c>
      <c r="L109">
        <f>VLOOKUP(A109,[1]Sheet1!$A:$V,22,0)</f>
        <v>0.44</v>
      </c>
      <c r="M109">
        <f>VLOOKUP(A109,[1]Sheet1!$A:$W,23,0)</f>
        <v>186</v>
      </c>
      <c r="N109">
        <f>VLOOKUP(A109,[1]Sheet1!$A:$BJ,24,0)</f>
        <v>147</v>
      </c>
      <c r="Q109">
        <f>VLOOKUP(A109,[1]Sheet1!$A:$BJ,27,0)</f>
        <v>28.7</v>
      </c>
      <c r="U109">
        <f>VLOOKUP(A109,[1]Sheet1!$A:$BJ,31,0)</f>
        <v>0.89</v>
      </c>
      <c r="Y109">
        <f>VLOOKUP(A109,[1]Sheet1!$A:$BJ,35,0)</f>
        <v>12.6</v>
      </c>
      <c r="Z109">
        <f>VLOOKUP(A109,[1]Sheet1!$A:$BJ,36,0)</f>
        <v>22</v>
      </c>
      <c r="AC109">
        <f>VLOOKUP(A109,[1]Sheet1!$A:$AN,39,0)</f>
        <v>42.2</v>
      </c>
      <c r="AD109">
        <f>VLOOKUP(A109,[1]Sheet1!$A:$AN,40,0)</f>
        <v>30.7</v>
      </c>
      <c r="AG109">
        <f>VLOOKUP(A109,[1]Sheet1!$A:$BJ,43,0)</f>
        <v>32</v>
      </c>
      <c r="AH109">
        <f>VLOOKUP(A109,[1]Sheet1!$A:$BJ,44,0)</f>
        <v>568</v>
      </c>
      <c r="AK109">
        <f>VLOOKUP(A109,[1]Sheet1!$A:$BJ,47,0)</f>
        <v>60</v>
      </c>
      <c r="AL109">
        <f>VLOOKUP(A109,[1]Sheet1!$A:$BJ,48,0)</f>
        <v>795</v>
      </c>
      <c r="AO109">
        <v>98.41</v>
      </c>
      <c r="AP109">
        <f>VLOOKUP(A109,[1]Sheet1!$A:$BJ,52,0)</f>
        <v>91.61</v>
      </c>
      <c r="AS109">
        <f>VLOOKUP(A109,[1]Sheet1!$A:$BJ,55,0)</f>
        <v>82</v>
      </c>
      <c r="AT109">
        <f>VLOOKUP(A109,[1]Sheet1!$A:$BJ,56,0)</f>
        <v>87</v>
      </c>
      <c r="AW109">
        <f>VLOOKUP(A109,[1]Sheet1!$A:$BJ,59,0)</f>
        <v>4.4000000000000004</v>
      </c>
      <c r="AX109">
        <f>VLOOKUP(A109,[1]Sheet1!$A:$BJ,60,0)</f>
        <v>3.7</v>
      </c>
      <c r="BA109" s="6">
        <v>7</v>
      </c>
      <c r="BB109">
        <f>VLOOKUP(A109,'[2]基于7.24英文版收集麻醉记录单信息+最后整理最全面'!$J:$CK,78,0)</f>
        <v>0</v>
      </c>
      <c r="BC109">
        <f>VLOOKUP(A109,'[2]基于7.24英文版收集麻醉记录单信息+最后整理最全面'!$J:$CK,80,0)</f>
        <v>0</v>
      </c>
    </row>
    <row r="110" spans="1:55" x14ac:dyDescent="0.25">
      <c r="A110" s="3">
        <v>20731750</v>
      </c>
      <c r="B110">
        <v>1</v>
      </c>
      <c r="C110" s="6">
        <v>1</v>
      </c>
      <c r="D110" s="6">
        <v>163</v>
      </c>
      <c r="E110" s="6">
        <v>70</v>
      </c>
      <c r="F110">
        <v>0</v>
      </c>
      <c r="G110" s="6">
        <v>0</v>
      </c>
      <c r="H110">
        <v>0</v>
      </c>
      <c r="I110">
        <f>VLOOKUP(A110,[1]Sheet1!$A:$V,19,0)</f>
        <v>123</v>
      </c>
      <c r="J110">
        <f>VLOOKUP(A110,[1]Sheet1!$A:$V,20,0)</f>
        <v>94</v>
      </c>
      <c r="K110">
        <f>VLOOKUP(A110,[1]Sheet1!$A:$V,21,0)</f>
        <v>0.38</v>
      </c>
      <c r="L110">
        <f>VLOOKUP(A110,[1]Sheet1!$A:$V,22,0)</f>
        <v>0.28999999999999998</v>
      </c>
      <c r="M110">
        <f>VLOOKUP(A110,[1]Sheet1!$A:$W,23,0)</f>
        <v>155</v>
      </c>
      <c r="N110">
        <f>VLOOKUP(A110,[1]Sheet1!$A:$BJ,24,0)</f>
        <v>117</v>
      </c>
      <c r="P110">
        <f>VLOOKUP(A110,[1]Sheet1!$A:$BJ,26,0)</f>
        <v>102</v>
      </c>
      <c r="Q110">
        <f>VLOOKUP(A110,[1]Sheet1!$A:$BJ,27,0)</f>
        <v>25.1</v>
      </c>
      <c r="R110">
        <f>VLOOKUP(A110,[1]Sheet1!$A:$BJ,28,0)</f>
        <v>26.4</v>
      </c>
      <c r="U110">
        <f>VLOOKUP(A110,[1]Sheet1!$A:$BJ,31,0)</f>
        <v>1.1599999999999999</v>
      </c>
      <c r="V110">
        <f>VLOOKUP(A110,[1]Sheet1!$A:$BJ,32,0)</f>
        <v>1.1000000000000001</v>
      </c>
      <c r="Y110">
        <f>VLOOKUP(A110,[1]Sheet1!$A:$BJ,35,0)</f>
        <v>10.3</v>
      </c>
      <c r="Z110">
        <f>VLOOKUP(A110,[1]Sheet1!$A:$BJ,36,0)</f>
        <v>15.3</v>
      </c>
      <c r="AB110">
        <f>VLOOKUP(A110,[1]Sheet1!$A:$BJ,38,0)</f>
        <v>14</v>
      </c>
      <c r="AC110">
        <f>VLOOKUP(A110,[1]Sheet1!$A:$AN,39,0)</f>
        <v>40.5</v>
      </c>
      <c r="AD110">
        <f>VLOOKUP(A110,[1]Sheet1!$A:$AN,40,0)</f>
        <v>25.5</v>
      </c>
      <c r="AF110">
        <f>VLOOKUP(A110,[1]Sheet1!$A:$BJ,42,0)</f>
        <v>31.5</v>
      </c>
      <c r="AG110">
        <f>VLOOKUP(A110,[1]Sheet1!$A:$BJ,43,0)</f>
        <v>33</v>
      </c>
      <c r="AH110">
        <f>VLOOKUP(A110,[1]Sheet1!$A:$BJ,44,0)</f>
        <v>283</v>
      </c>
      <c r="AJ110">
        <f>VLOOKUP(A110,[1]Sheet1!$A:$BJ,46,0)</f>
        <v>118</v>
      </c>
      <c r="AK110">
        <f>VLOOKUP(A110,[1]Sheet1!$A:$BJ,47,0)</f>
        <v>43</v>
      </c>
      <c r="AL110">
        <f>VLOOKUP(A110,[1]Sheet1!$A:$BJ,48,0)</f>
        <v>485</v>
      </c>
      <c r="AN110">
        <f>VLOOKUP(A110,[1]Sheet1!$A:$BJ,50,0)</f>
        <v>132</v>
      </c>
      <c r="AO110">
        <f>VLOOKUP(A110,[1]Sheet1!$A:$BJ,51,0)</f>
        <v>89.72</v>
      </c>
      <c r="AP110">
        <f>VLOOKUP(A110,[1]Sheet1!$A:$BJ,52,0)</f>
        <v>88.5</v>
      </c>
      <c r="AR110">
        <f>VLOOKUP(A110,[1]Sheet1!$A:$BJ,54,0)</f>
        <v>103.84</v>
      </c>
      <c r="AS110">
        <v>80</v>
      </c>
      <c r="AT110">
        <f>VLOOKUP(A110,[1]Sheet1!$A:$BJ,56,0)</f>
        <v>89</v>
      </c>
      <c r="AV110">
        <f>VLOOKUP(A110,[1]Sheet1!$A:$BJ,58,0)</f>
        <v>75</v>
      </c>
      <c r="AW110">
        <f>VLOOKUP(A110,[1]Sheet1!$A:$BJ,59,0)</f>
        <v>3.3</v>
      </c>
      <c r="AX110">
        <f>VLOOKUP(A110,[1]Sheet1!$A:$BJ,60,0)</f>
        <v>3.4</v>
      </c>
      <c r="AZ110">
        <f>VLOOKUP(A110,[1]Sheet1!$A:$BJ,62,0)</f>
        <v>3.9</v>
      </c>
      <c r="BA110" s="6">
        <v>6</v>
      </c>
      <c r="BB110">
        <f>VLOOKUP(A110,'[2]基于7.24英文版收集麻醉记录单信息+最后整理最全面'!$J:$CK,78,0)</f>
        <v>0</v>
      </c>
      <c r="BC110">
        <f>VLOOKUP(A110,'[2]基于7.24英文版收集麻醉记录单信息+最后整理最全面'!$J:$CK,80,0)</f>
        <v>0</v>
      </c>
    </row>
    <row r="111" spans="1:55" x14ac:dyDescent="0.25">
      <c r="A111" s="3">
        <v>20955499</v>
      </c>
      <c r="B111">
        <v>2</v>
      </c>
      <c r="C111" s="6">
        <v>1</v>
      </c>
      <c r="D111" s="6">
        <v>168</v>
      </c>
      <c r="E111" s="6">
        <v>84</v>
      </c>
      <c r="F111">
        <v>0</v>
      </c>
      <c r="G111" s="6">
        <v>0</v>
      </c>
      <c r="H111">
        <v>0</v>
      </c>
      <c r="I111">
        <f>VLOOKUP(A111,[1]Sheet1!$A:$V,19,0)</f>
        <v>136</v>
      </c>
      <c r="J111">
        <f>VLOOKUP(A111,[1]Sheet1!$A:$V,20,0)</f>
        <v>127</v>
      </c>
      <c r="K111">
        <f>VLOOKUP(A111,[1]Sheet1!$A:$V,21,0)</f>
        <v>0.4</v>
      </c>
      <c r="L111">
        <f>VLOOKUP(A111,[1]Sheet1!$A:$V,22,0)</f>
        <v>0.39</v>
      </c>
      <c r="M111">
        <f>VLOOKUP(A111,[1]Sheet1!$A:$W,23,0)</f>
        <v>219</v>
      </c>
      <c r="N111">
        <f>VLOOKUP(A111,[1]Sheet1!$A:$BJ,24,0)</f>
        <v>175</v>
      </c>
      <c r="P111">
        <f>VLOOKUP(A111,[1]Sheet1!$A:$BJ,26,0)</f>
        <v>144</v>
      </c>
      <c r="Q111">
        <f>VLOOKUP(A111,[1]Sheet1!$A:$BJ,27,0)</f>
        <v>33.1</v>
      </c>
      <c r="R111">
        <f>VLOOKUP(A111,[1]Sheet1!$A:$BJ,28,0)</f>
        <v>32.299999999999997</v>
      </c>
      <c r="U111">
        <f>VLOOKUP(A111,[1]Sheet1!$A:$BJ,31,0)</f>
        <v>1.03</v>
      </c>
      <c r="V111">
        <f>VLOOKUP(A111,[1]Sheet1!$A:$BJ,32,0)</f>
        <v>1.21</v>
      </c>
      <c r="Y111">
        <f>VLOOKUP(A111,[1]Sheet1!$A:$BJ,35,0)</f>
        <v>15.2</v>
      </c>
      <c r="Z111">
        <f>VLOOKUP(A111,[1]Sheet1!$A:$BJ,36,0)</f>
        <v>23.4</v>
      </c>
      <c r="AB111">
        <f>VLOOKUP(A111,[1]Sheet1!$A:$BJ,38,0)</f>
        <v>24.2</v>
      </c>
      <c r="AC111">
        <f>VLOOKUP(A111,[1]Sheet1!$A:$AN,39,0)</f>
        <v>43.4</v>
      </c>
      <c r="AD111">
        <f>VLOOKUP(A111,[1]Sheet1!$A:$AN,40,0)</f>
        <v>34.5</v>
      </c>
      <c r="AF111">
        <f>VLOOKUP(A111,[1]Sheet1!$A:$BJ,42,0)</f>
        <v>31.1</v>
      </c>
      <c r="AG111">
        <f>VLOOKUP(A111,[1]Sheet1!$A:$BJ,43,0)</f>
        <v>49</v>
      </c>
      <c r="AH111">
        <f>VLOOKUP(A111,[1]Sheet1!$A:$BJ,44,0)</f>
        <v>111</v>
      </c>
      <c r="AJ111">
        <f>VLOOKUP(A111,[1]Sheet1!$A:$BJ,46,0)</f>
        <v>75</v>
      </c>
      <c r="AK111">
        <f>VLOOKUP(A111,[1]Sheet1!$A:$BJ,47,0)</f>
        <v>60</v>
      </c>
      <c r="AL111">
        <f>VLOOKUP(A111,[1]Sheet1!$A:$BJ,48,0)</f>
        <v>160</v>
      </c>
      <c r="AN111">
        <f>VLOOKUP(A111,[1]Sheet1!$A:$BJ,50,0)</f>
        <v>60</v>
      </c>
      <c r="AO111">
        <f>VLOOKUP(A111,[1]Sheet1!$A:$BJ,51,0)</f>
        <v>92.29</v>
      </c>
      <c r="AP111">
        <f>VLOOKUP(A111,[1]Sheet1!$A:$BJ,52,0)</f>
        <v>86.55</v>
      </c>
      <c r="AR111">
        <f>VLOOKUP(A111,[1]Sheet1!$A:$BJ,54,0)</f>
        <v>99.19</v>
      </c>
      <c r="AS111">
        <f>VLOOKUP(A111,[1]Sheet1!$A:$BJ,55,0)</f>
        <v>61</v>
      </c>
      <c r="AT111">
        <f>VLOOKUP(A111,[1]Sheet1!$A:$BJ,56,0)</f>
        <v>65</v>
      </c>
      <c r="AV111">
        <f>VLOOKUP(A111,[1]Sheet1!$A:$BJ,58,0)</f>
        <v>49</v>
      </c>
      <c r="AW111">
        <f>VLOOKUP(A111,[1]Sheet1!$A:$BJ,59,0)</f>
        <v>5.4</v>
      </c>
      <c r="AX111">
        <f>VLOOKUP(A111,[1]Sheet1!$A:$BJ,60,0)</f>
        <v>3.1</v>
      </c>
      <c r="AZ111">
        <f>VLOOKUP(A111,[1]Sheet1!$A:$BJ,62,0)</f>
        <v>3</v>
      </c>
      <c r="BA111" s="6">
        <v>6</v>
      </c>
      <c r="BB111">
        <f>VLOOKUP(A111,'[2]基于7.24英文版收集麻醉记录单信息+最后整理最全面'!$J:$CK,78,0)</f>
        <v>0</v>
      </c>
      <c r="BC111">
        <f>VLOOKUP(A111,'[2]基于7.24英文版收集麻醉记录单信息+最后整理最全面'!$J:$CK,80,0)</f>
        <v>0</v>
      </c>
    </row>
    <row r="112" spans="1:55" x14ac:dyDescent="0.25">
      <c r="A112" s="3">
        <v>20890406</v>
      </c>
      <c r="B112">
        <v>1</v>
      </c>
      <c r="C112" s="6">
        <v>2</v>
      </c>
      <c r="D112" s="6">
        <v>162</v>
      </c>
      <c r="E112" s="6">
        <v>56</v>
      </c>
      <c r="F112">
        <v>0</v>
      </c>
      <c r="G112" s="6">
        <v>0</v>
      </c>
      <c r="H112">
        <v>0</v>
      </c>
      <c r="I112">
        <f>VLOOKUP(A112,[1]Sheet1!$A:$V,19,0)</f>
        <v>110</v>
      </c>
      <c r="J112">
        <f>VLOOKUP(A112,[1]Sheet1!$A:$V,20,0)</f>
        <v>84</v>
      </c>
      <c r="K112">
        <f>VLOOKUP(A112,[1]Sheet1!$A:$V,21,0)</f>
        <v>0.36</v>
      </c>
      <c r="L112">
        <f>VLOOKUP(A112,[1]Sheet1!$A:$V,22,0)</f>
        <v>0.28000000000000003</v>
      </c>
      <c r="M112">
        <f>VLOOKUP(A112,[1]Sheet1!$A:$W,23,0)</f>
        <v>144</v>
      </c>
      <c r="N112">
        <f>VLOOKUP(A112,[1]Sheet1!$A:$BJ,24,0)</f>
        <v>144</v>
      </c>
      <c r="P112">
        <f>VLOOKUP(A112,[1]Sheet1!$A:$BJ,26,0)</f>
        <v>135</v>
      </c>
      <c r="Q112">
        <f>VLOOKUP(A112,[1]Sheet1!$A:$BJ,27,0)</f>
        <v>25.5</v>
      </c>
      <c r="U112">
        <f>VLOOKUP(A112,[1]Sheet1!$A:$BJ,31,0)</f>
        <v>1.03</v>
      </c>
      <c r="Y112">
        <f>VLOOKUP(A112,[1]Sheet1!$A:$BJ,35,0)</f>
        <v>9.1999999999999993</v>
      </c>
      <c r="Z112">
        <f>VLOOKUP(A112,[1]Sheet1!$A:$BJ,36,0)</f>
        <v>12.3</v>
      </c>
      <c r="AB112">
        <f>VLOOKUP(A112,[1]Sheet1!$A:$BJ,38,0)</f>
        <v>16</v>
      </c>
      <c r="AC112">
        <f>VLOOKUP(A112,[1]Sheet1!$A:$AN,39,0)</f>
        <v>40</v>
      </c>
      <c r="AD112">
        <f>VLOOKUP(A112,[1]Sheet1!$A:$AN,40,0)</f>
        <v>24.4</v>
      </c>
      <c r="AF112">
        <f>VLOOKUP(A112,[1]Sheet1!$A:$BJ,42,0)</f>
        <v>31.9</v>
      </c>
      <c r="AG112">
        <f>VLOOKUP(A112,[1]Sheet1!$A:$BJ,43,0)</f>
        <v>20</v>
      </c>
      <c r="AH112">
        <f>VLOOKUP(A112,[1]Sheet1!$A:$BJ,44,0)</f>
        <v>514</v>
      </c>
      <c r="AJ112">
        <f>VLOOKUP(A112,[1]Sheet1!$A:$BJ,46,0)</f>
        <v>323</v>
      </c>
      <c r="AK112">
        <f>VLOOKUP(A112,[1]Sheet1!$A:$BJ,47,0)</f>
        <v>27</v>
      </c>
      <c r="AL112">
        <f>VLOOKUP(A112,[1]Sheet1!$A:$BJ,48,0)</f>
        <v>655</v>
      </c>
      <c r="AN112">
        <f>VLOOKUP(A112,[1]Sheet1!$A:$BJ,50,0)</f>
        <v>168</v>
      </c>
      <c r="AO112">
        <f>VLOOKUP(A112,[1]Sheet1!$A:$BJ,51,0)</f>
        <v>119.1</v>
      </c>
      <c r="AP112">
        <f>VLOOKUP(A112,[1]Sheet1!$A:$BJ,52,0)</f>
        <v>116.54</v>
      </c>
      <c r="AR112">
        <f>VLOOKUP(A112,[1]Sheet1!$A:$BJ,54,0)</f>
        <v>117.37</v>
      </c>
      <c r="AS112">
        <f>VLOOKUP(A112,[1]Sheet1!$A:$BJ,55,0)</f>
        <v>44</v>
      </c>
      <c r="AT112">
        <f>VLOOKUP(A112,[1]Sheet1!$A:$BJ,56,0)</f>
        <v>47</v>
      </c>
      <c r="AV112">
        <f>VLOOKUP(A112,[1]Sheet1!$A:$BJ,58,0)</f>
        <v>46</v>
      </c>
      <c r="AW112">
        <f>VLOOKUP(A112,[1]Sheet1!$A:$BJ,59,0)</f>
        <v>2.7</v>
      </c>
      <c r="AX112">
        <f>VLOOKUP(A112,[1]Sheet1!$A:$BJ,60,0)</f>
        <v>2.4</v>
      </c>
      <c r="AZ112">
        <f>VLOOKUP(A112,[1]Sheet1!$A:$BJ,62,0)</f>
        <v>2.7</v>
      </c>
      <c r="BA112" s="6">
        <v>6</v>
      </c>
      <c r="BB112">
        <f>VLOOKUP(A112,'[2]基于7.24英文版收集麻醉记录单信息+最后整理最全面'!$J:$CK,78,0)</f>
        <v>0</v>
      </c>
      <c r="BC112">
        <f>VLOOKUP(A112,'[2]基于7.24英文版收集麻醉记录单信息+最后整理最全面'!$J:$CK,80,0)</f>
        <v>0</v>
      </c>
    </row>
    <row r="113" spans="1:55" x14ac:dyDescent="0.25">
      <c r="A113" s="3">
        <v>7775223</v>
      </c>
      <c r="B113">
        <v>2</v>
      </c>
      <c r="C113" s="6">
        <v>2</v>
      </c>
      <c r="D113" s="6">
        <v>162</v>
      </c>
      <c r="E113" s="6">
        <v>50</v>
      </c>
      <c r="F113">
        <v>0</v>
      </c>
      <c r="G113" s="6">
        <v>0</v>
      </c>
      <c r="H113">
        <v>0</v>
      </c>
      <c r="I113">
        <f>VLOOKUP(A113,[1]Sheet1!$A:$V,19,0)</f>
        <v>131</v>
      </c>
      <c r="J113">
        <f>VLOOKUP(A113,[1]Sheet1!$A:$V,20,0)</f>
        <v>96</v>
      </c>
      <c r="K113">
        <f>VLOOKUP(A113,[1]Sheet1!$A:$V,21,0)</f>
        <v>0.39</v>
      </c>
      <c r="L113">
        <f>VLOOKUP(A113,[1]Sheet1!$A:$V,22,0)</f>
        <v>0.28000000000000003</v>
      </c>
      <c r="M113">
        <f>VLOOKUP(A113,[1]Sheet1!$A:$W,23,0)</f>
        <v>183</v>
      </c>
      <c r="N113">
        <f>VLOOKUP(A113,[1]Sheet1!$A:$BJ,24,0)</f>
        <v>117</v>
      </c>
      <c r="O113">
        <f>VLOOKUP(A113,[1]Sheet1!$A:$BJ,25,0)</f>
        <v>55</v>
      </c>
      <c r="P113">
        <f>VLOOKUP(A113,[1]Sheet1!$A:$BJ,26,0)</f>
        <v>70</v>
      </c>
      <c r="Q113">
        <f>VLOOKUP(A113,[1]Sheet1!$A:$BJ,27,0)</f>
        <v>30.2</v>
      </c>
      <c r="R113">
        <f>VLOOKUP(A113,[1]Sheet1!$A:$BJ,28,0)</f>
        <v>34.700000000000003</v>
      </c>
      <c r="U113">
        <f>VLOOKUP(A113,[1]Sheet1!$A:$BJ,31,0)</f>
        <v>1.02</v>
      </c>
      <c r="V113">
        <f>VLOOKUP(A113,[1]Sheet1!$A:$BJ,32,0)</f>
        <v>1.26</v>
      </c>
      <c r="Y113">
        <f>VLOOKUP(A113,[1]Sheet1!$A:$BJ,35,0)</f>
        <v>13.9</v>
      </c>
      <c r="Z113">
        <f>VLOOKUP(A113,[1]Sheet1!$A:$BJ,36,0)</f>
        <v>20</v>
      </c>
      <c r="AA113">
        <f>VLOOKUP(A113,[1]Sheet1!$A:$BJ,37,0)</f>
        <v>11.1</v>
      </c>
      <c r="AB113">
        <f>VLOOKUP(A113,[1]Sheet1!$A:$BJ,38,0)</f>
        <v>8.3000000000000007</v>
      </c>
      <c r="AC113">
        <f>VLOOKUP(A113,[1]Sheet1!$A:$AN,39,0)</f>
        <v>50.4</v>
      </c>
      <c r="AD113">
        <f>VLOOKUP(A113,[1]Sheet1!$A:$AN,40,0)</f>
        <v>34.299999999999997</v>
      </c>
      <c r="AE113">
        <f>VLOOKUP(A113,[1]Sheet1!$A:$BJ,41,0)</f>
        <v>28.2</v>
      </c>
      <c r="AF113">
        <f>VLOOKUP(A113,[1]Sheet1!$A:$BJ,42,0)</f>
        <v>27.9</v>
      </c>
      <c r="AG113">
        <f>VLOOKUP(A113,[1]Sheet1!$A:$BJ,43,0)</f>
        <v>12</v>
      </c>
      <c r="AH113">
        <f>VLOOKUP(A113,[1]Sheet1!$A:$BJ,44,0)</f>
        <v>239</v>
      </c>
      <c r="AI113">
        <f>VLOOKUP(A113,[1]Sheet1!$A:$BJ,45,0)</f>
        <v>219</v>
      </c>
      <c r="AJ113">
        <f>VLOOKUP(A113,[1]Sheet1!$A:$BJ,46,0)</f>
        <v>181</v>
      </c>
      <c r="AK113">
        <f>VLOOKUP(A113,[1]Sheet1!$A:$BJ,47,0)</f>
        <v>19</v>
      </c>
      <c r="AL113">
        <f>VLOOKUP(A113,[1]Sheet1!$A:$BJ,48,0)</f>
        <v>236</v>
      </c>
      <c r="AM113">
        <f>VLOOKUP(A113,[1]Sheet1!$A:$BJ,49,0)</f>
        <v>77</v>
      </c>
      <c r="AN113">
        <f>VLOOKUP(A113,[1]Sheet1!$A:$BJ,50,0)</f>
        <v>49</v>
      </c>
      <c r="AO113">
        <f>VLOOKUP(A113,[1]Sheet1!$A:$BJ,51,0)</f>
        <v>120.09</v>
      </c>
      <c r="AP113">
        <f>VLOOKUP(A113,[1]Sheet1!$A:$BJ,52,0)</f>
        <v>124.15</v>
      </c>
      <c r="AQ113">
        <f>VLOOKUP(A113,[1]Sheet1!$A:$BJ,53,0)</f>
        <v>123.29</v>
      </c>
      <c r="AR113">
        <f>VLOOKUP(A113,[1]Sheet1!$A:$BJ,54,0)</f>
        <v>126.87</v>
      </c>
      <c r="AS113">
        <f>VLOOKUP(A113,[1]Sheet1!$A:$BJ,55,0)</f>
        <v>85</v>
      </c>
      <c r="AT113">
        <f>VLOOKUP(A113,[1]Sheet1!$A:$BJ,56,0)</f>
        <v>47</v>
      </c>
      <c r="AU113">
        <f>VLOOKUP(A113,[1]Sheet1!$A:$BJ,57,0)</f>
        <v>48</v>
      </c>
      <c r="AV113">
        <f>VLOOKUP(A113,[1]Sheet1!$A:$BJ,58,0)</f>
        <v>44</v>
      </c>
      <c r="AW113">
        <f>VLOOKUP(A113,[1]Sheet1!$A:$BJ,59,0)</f>
        <v>4.9000000000000004</v>
      </c>
      <c r="AX113">
        <f>VLOOKUP(A113,[1]Sheet1!$A:$BJ,60,0)</f>
        <v>2.1</v>
      </c>
      <c r="AY113">
        <f>VLOOKUP(A113,[1]Sheet1!$A:$BJ,61,0)</f>
        <v>1.8</v>
      </c>
      <c r="AZ113">
        <f>VLOOKUP(A113,[1]Sheet1!$A:$BJ,62,0)</f>
        <v>1.1000000000000001</v>
      </c>
      <c r="BA113" s="6">
        <v>7</v>
      </c>
      <c r="BB113">
        <f>VLOOKUP(A113,'[2]基于7.24英文版收集麻醉记录单信息+最后整理最全面'!$J:$CK,78,0)</f>
        <v>0</v>
      </c>
      <c r="BC113">
        <f>VLOOKUP(A113,'[2]基于7.24英文版收集麻醉记录单信息+最后整理最全面'!$J:$CK,80,0)</f>
        <v>0</v>
      </c>
    </row>
    <row r="114" spans="1:55" x14ac:dyDescent="0.25">
      <c r="A114" s="3">
        <v>20529979</v>
      </c>
      <c r="B114">
        <v>1</v>
      </c>
      <c r="C114" s="6">
        <v>2</v>
      </c>
      <c r="D114" s="6">
        <v>155</v>
      </c>
      <c r="E114" s="6">
        <v>55</v>
      </c>
      <c r="F114">
        <v>0</v>
      </c>
      <c r="G114" s="6">
        <v>0</v>
      </c>
      <c r="H114">
        <v>0</v>
      </c>
      <c r="I114">
        <f>VLOOKUP(A114,[1]Sheet1!$A:$V,19,0)</f>
        <v>108</v>
      </c>
      <c r="J114">
        <f>VLOOKUP(A114,[1]Sheet1!$A:$V,20,0)</f>
        <v>101</v>
      </c>
      <c r="K114">
        <f>VLOOKUP(A114,[1]Sheet1!$A:$V,21,0)</f>
        <v>0.33</v>
      </c>
      <c r="L114">
        <f>VLOOKUP(A114,[1]Sheet1!$A:$V,22,0)</f>
        <v>0.3</v>
      </c>
      <c r="M114">
        <f>VLOOKUP(A114,[1]Sheet1!$A:$W,23,0)</f>
        <v>195</v>
      </c>
      <c r="N114">
        <f>VLOOKUP(A114,[1]Sheet1!$A:$BJ,24,0)</f>
        <v>152</v>
      </c>
      <c r="P114">
        <f>VLOOKUP(A114,[1]Sheet1!$A:$BJ,26,0)</f>
        <v>177</v>
      </c>
      <c r="Q114">
        <f>VLOOKUP(A114,[1]Sheet1!$A:$BJ,27,0)</f>
        <v>24.6</v>
      </c>
      <c r="U114">
        <f>VLOOKUP(A114,[1]Sheet1!$A:$BJ,31,0)</f>
        <v>1.06</v>
      </c>
      <c r="Y114">
        <f>VLOOKUP(A114,[1]Sheet1!$A:$BJ,35,0)</f>
        <v>13.2</v>
      </c>
      <c r="Z114">
        <f>VLOOKUP(A114,[1]Sheet1!$A:$BJ,36,0)</f>
        <v>19</v>
      </c>
      <c r="AB114">
        <f>VLOOKUP(A114,[1]Sheet1!$A:$BJ,38,0)</f>
        <v>12.8</v>
      </c>
      <c r="AC114">
        <f>VLOOKUP(A114,[1]Sheet1!$A:$AN,39,0)</f>
        <v>35.700000000000003</v>
      </c>
      <c r="AD114">
        <f>VLOOKUP(A114,[1]Sheet1!$A:$AN,40,0)</f>
        <v>24</v>
      </c>
      <c r="AF114">
        <f>VLOOKUP(A114,[1]Sheet1!$A:$BJ,42,0)</f>
        <v>32.799999999999997</v>
      </c>
      <c r="AG114">
        <f>VLOOKUP(A114,[1]Sheet1!$A:$BJ,43,0)</f>
        <v>25</v>
      </c>
      <c r="AH114">
        <f>VLOOKUP(A114,[1]Sheet1!$A:$BJ,44,0)</f>
        <v>490</v>
      </c>
      <c r="AJ114">
        <f>VLOOKUP(A114,[1]Sheet1!$A:$BJ,46,0)</f>
        <v>376</v>
      </c>
      <c r="AK114">
        <f>VLOOKUP(A114,[1]Sheet1!$A:$BJ,47,0)</f>
        <v>113</v>
      </c>
      <c r="AL114">
        <f>VLOOKUP(A114,[1]Sheet1!$A:$BJ,48,0)</f>
        <v>935</v>
      </c>
      <c r="AN114">
        <f>VLOOKUP(A114,[1]Sheet1!$A:$BJ,50,0)</f>
        <v>267</v>
      </c>
      <c r="AO114">
        <f>VLOOKUP(A114,[1]Sheet1!$A:$BJ,51,0)</f>
        <v>97.5</v>
      </c>
      <c r="AP114">
        <f>VLOOKUP(A114,[1]Sheet1!$A:$BJ,52,0)</f>
        <v>97.5</v>
      </c>
      <c r="AR114">
        <f>VLOOKUP(A114,[1]Sheet1!$A:$BJ,54,0)</f>
        <v>87.89</v>
      </c>
      <c r="AS114">
        <f>VLOOKUP(A114,[1]Sheet1!$A:$BJ,55,0)</f>
        <v>70</v>
      </c>
      <c r="AT114">
        <f>VLOOKUP(A114,[1]Sheet1!$A:$BJ,56,0)</f>
        <v>70</v>
      </c>
      <c r="AV114">
        <f>VLOOKUP(A114,[1]Sheet1!$A:$BJ,58,0)</f>
        <v>83</v>
      </c>
      <c r="AW114">
        <f>VLOOKUP(A114,[1]Sheet1!$A:$BJ,59,0)</f>
        <v>4.3</v>
      </c>
      <c r="AX114">
        <f>VLOOKUP(A114,[1]Sheet1!$A:$BJ,60,0)</f>
        <v>3.1</v>
      </c>
      <c r="AZ114">
        <f>VLOOKUP(A114,[1]Sheet1!$A:$BJ,62,0)</f>
        <v>4.0999999999999996</v>
      </c>
      <c r="BA114" s="6">
        <v>6</v>
      </c>
      <c r="BB114">
        <f>VLOOKUP(A114,'[2]基于7.24英文版收集麻醉记录单信息+最后整理最全面'!$J:$CK,78,0)</f>
        <v>0</v>
      </c>
      <c r="BC114">
        <f>VLOOKUP(A114,'[2]基于7.24英文版收集麻醉记录单信息+最后整理最全面'!$J:$CK,80,0)</f>
        <v>0</v>
      </c>
    </row>
    <row r="115" spans="1:55" x14ac:dyDescent="0.25">
      <c r="A115" s="3">
        <v>21030536</v>
      </c>
      <c r="B115">
        <v>1</v>
      </c>
      <c r="C115" s="6">
        <v>1</v>
      </c>
      <c r="D115" s="6">
        <v>164</v>
      </c>
      <c r="E115" s="6">
        <v>61</v>
      </c>
      <c r="F115">
        <v>7</v>
      </c>
      <c r="G115" s="6">
        <v>1</v>
      </c>
      <c r="H115">
        <v>0</v>
      </c>
      <c r="I115">
        <f>VLOOKUP(A115,[1]Sheet1!$A:$V,19,0)</f>
        <v>90</v>
      </c>
      <c r="J115">
        <f>VLOOKUP(A115,[1]Sheet1!$A:$V,20,0)</f>
        <v>88</v>
      </c>
      <c r="K115">
        <f>VLOOKUP(A115,[1]Sheet1!$A:$V,21,0)</f>
        <v>0.32</v>
      </c>
      <c r="L115">
        <f>VLOOKUP(A115,[1]Sheet1!$A:$V,22,0)</f>
        <v>0.3</v>
      </c>
      <c r="M115">
        <f>VLOOKUP(A115,[1]Sheet1!$A:$W,23,0)</f>
        <v>122</v>
      </c>
      <c r="N115">
        <f>VLOOKUP(A115,[1]Sheet1!$A:$BJ,24,0)</f>
        <v>103</v>
      </c>
      <c r="P115">
        <f>VLOOKUP(A115,[1]Sheet1!$A:$BJ,26,0)</f>
        <v>87</v>
      </c>
      <c r="Q115">
        <f>VLOOKUP(A115,[1]Sheet1!$A:$BJ,27,0)</f>
        <v>27.9</v>
      </c>
      <c r="R115">
        <f>VLOOKUP(A115,[1]Sheet1!$A:$BJ,28,0)</f>
        <v>31.4</v>
      </c>
      <c r="S115">
        <f>VLOOKUP(A115,[1]Sheet1!$A:$BJ,29,0)</f>
        <v>34.4</v>
      </c>
      <c r="U115">
        <f>VLOOKUP(A115,[1]Sheet1!$A:$BJ,31,0)</f>
        <v>1.06</v>
      </c>
      <c r="V115">
        <f>VLOOKUP(A115,[1]Sheet1!$A:$BJ,32,0)</f>
        <v>1.74</v>
      </c>
      <c r="W115">
        <f>VLOOKUP(A115,[1]Sheet1!$A:$BJ,33,0)</f>
        <v>1.37</v>
      </c>
      <c r="Y115">
        <f>VLOOKUP(A115,[1]Sheet1!$A:$BJ,35,0)</f>
        <v>67.3</v>
      </c>
      <c r="Z115">
        <f>VLOOKUP(A115,[1]Sheet1!$A:$BJ,36,0)</f>
        <v>85.3</v>
      </c>
      <c r="AA115">
        <f>VLOOKUP(A115,[1]Sheet1!$A:$BJ,37,0)</f>
        <v>93.3</v>
      </c>
      <c r="AC115">
        <f>VLOOKUP(A115,[1]Sheet1!$A:$AN,39,0)</f>
        <v>35.6</v>
      </c>
      <c r="AD115">
        <f>VLOOKUP(A115,[1]Sheet1!$A:$AN,40,0)</f>
        <v>29.9</v>
      </c>
      <c r="AE115">
        <f>VLOOKUP(A115,[1]Sheet1!$A:$BJ,41,0)</f>
        <v>34.700000000000003</v>
      </c>
      <c r="AG115">
        <f>VLOOKUP(A115,[1]Sheet1!$A:$BJ,43,0)</f>
        <v>66</v>
      </c>
      <c r="AH115">
        <f>VLOOKUP(A115,[1]Sheet1!$A:$BJ,44,0)</f>
        <v>360</v>
      </c>
      <c r="AI115">
        <f>VLOOKUP(A115,[1]Sheet1!$A:$BJ,45,0)</f>
        <v>292</v>
      </c>
      <c r="AK115">
        <f>VLOOKUP(A115,[1]Sheet1!$A:$BJ,47,0)</f>
        <v>52</v>
      </c>
      <c r="AL115">
        <f>VLOOKUP(A115,[1]Sheet1!$A:$BJ,48,0)</f>
        <v>442</v>
      </c>
      <c r="AM115">
        <f>VLOOKUP(A115,[1]Sheet1!$A:$BJ,49,0)</f>
        <v>207</v>
      </c>
      <c r="AO115">
        <f>VLOOKUP(A115,[1]Sheet1!$A:$BJ,51,0)</f>
        <v>120</v>
      </c>
      <c r="AP115">
        <f>VLOOKUP(A115,[1]Sheet1!$A:$BJ,52,0)</f>
        <v>118.22</v>
      </c>
      <c r="AQ115">
        <f>VLOOKUP(A115,[1]Sheet1!$A:$BJ,53,0)</f>
        <v>112.73</v>
      </c>
      <c r="AS115">
        <f>VLOOKUP(A115,[1]Sheet1!$A:$BJ,55,0)</f>
        <v>45</v>
      </c>
      <c r="AT115">
        <f>VLOOKUP(A115,[1]Sheet1!$A:$BJ,56,0)</f>
        <v>52</v>
      </c>
      <c r="AU115">
        <f>VLOOKUP(A115,[1]Sheet1!$A:$BJ,57,0)</f>
        <v>46</v>
      </c>
      <c r="AW115">
        <f>VLOOKUP(A115,[1]Sheet1!$A:$BJ,59,0)</f>
        <v>3.6</v>
      </c>
      <c r="AX115">
        <f>VLOOKUP(A115,[1]Sheet1!$A:$BJ,60,0)</f>
        <v>2.7</v>
      </c>
      <c r="AY115">
        <f>VLOOKUP(A115,[1]Sheet1!$A:$BJ,61,0)</f>
        <v>3.3</v>
      </c>
      <c r="BA115" s="6">
        <v>10</v>
      </c>
      <c r="BB115">
        <f>VLOOKUP(A115,'[2]基于7.24英文版收集麻醉记录单信息+最后整理最全面'!$J:$CK,78,0)</f>
        <v>0</v>
      </c>
      <c r="BC115">
        <f>VLOOKUP(A115,'[2]基于7.24英文版收集麻醉记录单信息+最后整理最全面'!$J:$CK,80,0)</f>
        <v>0</v>
      </c>
    </row>
    <row r="116" spans="1:55" x14ac:dyDescent="0.25">
      <c r="A116" s="3">
        <v>21053888</v>
      </c>
      <c r="B116">
        <v>2</v>
      </c>
      <c r="C116" s="6">
        <v>1</v>
      </c>
      <c r="D116" s="6">
        <v>168</v>
      </c>
      <c r="E116" s="6">
        <v>55</v>
      </c>
      <c r="F116">
        <v>0</v>
      </c>
      <c r="G116" s="6">
        <v>0</v>
      </c>
      <c r="H116">
        <v>0</v>
      </c>
      <c r="I116">
        <f>VLOOKUP(A116,[1]Sheet1!$A:$V,19,0)</f>
        <v>126</v>
      </c>
      <c r="J116">
        <f>VLOOKUP(A116,[1]Sheet1!$A:$V,20,0)</f>
        <v>106</v>
      </c>
      <c r="K116">
        <f>VLOOKUP(A116,[1]Sheet1!$A:$V,21,0)</f>
        <v>0.39</v>
      </c>
      <c r="L116">
        <f>VLOOKUP(A116,[1]Sheet1!$A:$V,22,0)</f>
        <v>0.32</v>
      </c>
      <c r="M116">
        <f>VLOOKUP(A116,[1]Sheet1!$A:$W,23,0)</f>
        <v>157</v>
      </c>
      <c r="N116">
        <f>VLOOKUP(A116,[1]Sheet1!$A:$BJ,24,0)</f>
        <v>131</v>
      </c>
      <c r="O116">
        <f>VLOOKUP(A116,[1]Sheet1!$A:$BJ,25,0)</f>
        <v>111</v>
      </c>
      <c r="P116">
        <f>VLOOKUP(A116,[1]Sheet1!$A:$BJ,26,0)</f>
        <v>0</v>
      </c>
      <c r="Q116">
        <f>VLOOKUP(A116,[1]Sheet1!$A:$BJ,27,0)</f>
        <v>26.2</v>
      </c>
      <c r="R116">
        <f>VLOOKUP(A116,[1]Sheet1!$A:$BJ,28,0)</f>
        <v>31.8</v>
      </c>
      <c r="S116">
        <f>VLOOKUP(A116,[1]Sheet1!$A:$BJ,29,0)</f>
        <v>37.200000000000003</v>
      </c>
      <c r="U116">
        <f>VLOOKUP(A116,[1]Sheet1!$A:$BJ,31,0)</f>
        <v>1.05</v>
      </c>
      <c r="V116">
        <f>VLOOKUP(A116,[1]Sheet1!$A:$BJ,32,0)</f>
        <v>1.1200000000000001</v>
      </c>
      <c r="W116">
        <f>VLOOKUP(A116,[1]Sheet1!$A:$BJ,33,0)</f>
        <v>1.1599999999999999</v>
      </c>
      <c r="Y116">
        <f>VLOOKUP(A116,[1]Sheet1!$A:$BJ,35,0)</f>
        <v>10.1</v>
      </c>
      <c r="Z116">
        <f>VLOOKUP(A116,[1]Sheet1!$A:$BJ,36,0)</f>
        <v>37.700000000000003</v>
      </c>
      <c r="AA116">
        <f>VLOOKUP(A116,[1]Sheet1!$A:$BJ,37,0)</f>
        <v>26.6</v>
      </c>
      <c r="AC116">
        <f>VLOOKUP(A116,[1]Sheet1!$A:$AN,39,0)</f>
        <v>44.2</v>
      </c>
      <c r="AD116">
        <f>VLOOKUP(A116,[1]Sheet1!$A:$AN,40,0)</f>
        <v>35.6</v>
      </c>
      <c r="AE116">
        <f>VLOOKUP(A116,[1]Sheet1!$A:$BJ,41,0)</f>
        <v>36.200000000000003</v>
      </c>
      <c r="AG116">
        <f>VLOOKUP(A116,[1]Sheet1!$A:$BJ,43,0)</f>
        <v>32</v>
      </c>
      <c r="AH116">
        <f>VLOOKUP(A116,[1]Sheet1!$A:$BJ,44,0)</f>
        <v>600</v>
      </c>
      <c r="AI116">
        <f>VLOOKUP(A116,[1]Sheet1!$A:$BJ,45,0)</f>
        <v>436</v>
      </c>
      <c r="AK116">
        <f>VLOOKUP(A116,[1]Sheet1!$A:$BJ,47,0)</f>
        <v>29</v>
      </c>
      <c r="AL116">
        <f>VLOOKUP(A116,[1]Sheet1!$A:$BJ,48,0)</f>
        <v>799</v>
      </c>
      <c r="AM116">
        <f>VLOOKUP(A116,[1]Sheet1!$A:$BJ,49,0)</f>
        <v>198</v>
      </c>
      <c r="AO116">
        <f>VLOOKUP(A116,[1]Sheet1!$A:$BJ,51,0)</f>
        <v>78.489999999999995</v>
      </c>
      <c r="AP116">
        <f>VLOOKUP(A116,[1]Sheet1!$A:$BJ,52,0)</f>
        <v>78.489999999999995</v>
      </c>
      <c r="AQ116">
        <f>VLOOKUP(A116,[1]Sheet1!$A:$BJ,53,0)</f>
        <v>59.59</v>
      </c>
      <c r="AS116">
        <f>VLOOKUP(A116,[1]Sheet1!$A:$BJ,55,0)</f>
        <v>86</v>
      </c>
      <c r="AT116">
        <f>VLOOKUP(A116,[1]Sheet1!$A:$BJ,56,0)</f>
        <v>86</v>
      </c>
      <c r="AU116">
        <f>VLOOKUP(A116,[1]Sheet1!$A:$BJ,57,0)</f>
        <v>108</v>
      </c>
      <c r="AW116">
        <f>VLOOKUP(A116,[1]Sheet1!$A:$BJ,59,0)</f>
        <v>7.6</v>
      </c>
      <c r="AX116">
        <f>VLOOKUP(A116,[1]Sheet1!$A:$BJ,60,0)</f>
        <v>5.7</v>
      </c>
      <c r="AY116">
        <f>VLOOKUP(A116,[1]Sheet1!$A:$BJ,61,0)</f>
        <v>7.33</v>
      </c>
      <c r="BA116" s="6">
        <v>6</v>
      </c>
      <c r="BB116">
        <f>VLOOKUP(A116,'[2]基于7.24英文版收集麻醉记录单信息+最后整理最全面'!$J:$CK,78,0)</f>
        <v>1</v>
      </c>
      <c r="BC116">
        <f>VLOOKUP(A116,'[2]基于7.24英文版收集麻醉记录单信息+最后整理最全面'!$J:$CK,80,0)</f>
        <v>0</v>
      </c>
    </row>
    <row r="117" spans="1:55" x14ac:dyDescent="0.25">
      <c r="A117" s="3">
        <v>17258851</v>
      </c>
      <c r="B117">
        <v>2</v>
      </c>
      <c r="C117" s="6">
        <v>2</v>
      </c>
      <c r="D117" s="6">
        <v>150</v>
      </c>
      <c r="E117" s="6">
        <v>50</v>
      </c>
      <c r="F117">
        <v>0</v>
      </c>
      <c r="G117" s="6">
        <v>0</v>
      </c>
      <c r="H117">
        <v>0</v>
      </c>
      <c r="I117">
        <f>VLOOKUP(A117,[1]Sheet1!$A:$V,19,0)</f>
        <v>148</v>
      </c>
      <c r="J117">
        <f>VLOOKUP(A117,[1]Sheet1!$A:$V,20,0)</f>
        <v>132</v>
      </c>
      <c r="K117">
        <f>VLOOKUP(A117,[1]Sheet1!$A:$V,21,0)</f>
        <v>0.45</v>
      </c>
      <c r="L117">
        <f>VLOOKUP(A117,[1]Sheet1!$A:$V,22,0)</f>
        <v>0.41</v>
      </c>
      <c r="M117">
        <f>VLOOKUP(A117,[1]Sheet1!$A:$W,23,0)</f>
        <v>168</v>
      </c>
      <c r="N117">
        <f>VLOOKUP(A117,[1]Sheet1!$A:$BJ,24,0)</f>
        <v>136</v>
      </c>
      <c r="P117">
        <f>VLOOKUP(A117,[1]Sheet1!$A:$BJ,26,0)</f>
        <v>134</v>
      </c>
      <c r="Q117">
        <f>VLOOKUP(A117,[1]Sheet1!$A:$BJ,27,0)</f>
        <v>27.6</v>
      </c>
      <c r="R117">
        <f>VLOOKUP(A117,[1]Sheet1!$A:$BJ,28,0)</f>
        <v>28</v>
      </c>
      <c r="T117">
        <f>VLOOKUP(A117,[1]Sheet1!$A:$BJ,30,0)</f>
        <v>28.5</v>
      </c>
      <c r="U117">
        <f>VLOOKUP(A117,[1]Sheet1!$A:$BJ,31,0)</f>
        <v>0.96</v>
      </c>
      <c r="V117">
        <f>VLOOKUP(A117,[1]Sheet1!$A:$BJ,32,0)</f>
        <v>1.04</v>
      </c>
      <c r="Y117">
        <f>VLOOKUP(A117,[1]Sheet1!$A:$BJ,35,0)</f>
        <v>9</v>
      </c>
      <c r="Z117">
        <f>VLOOKUP(A117,[1]Sheet1!$A:$BJ,36,0)</f>
        <v>13.9</v>
      </c>
      <c r="AB117">
        <f>VLOOKUP(A117,[1]Sheet1!$A:$BJ,38,0)</f>
        <v>27.2</v>
      </c>
      <c r="AC117">
        <f>VLOOKUP(A117,[1]Sheet1!$A:$AN,39,0)</f>
        <v>42.3</v>
      </c>
      <c r="AD117">
        <f>VLOOKUP(A117,[1]Sheet1!$A:$AN,40,0)</f>
        <v>35.200000000000003</v>
      </c>
      <c r="AF117">
        <f>VLOOKUP(A117,[1]Sheet1!$A:$BJ,42,0)</f>
        <v>41.2</v>
      </c>
      <c r="AG117">
        <f>VLOOKUP(A117,[1]Sheet1!$A:$BJ,43,0)</f>
        <v>10</v>
      </c>
      <c r="AH117">
        <f>VLOOKUP(A117,[1]Sheet1!$A:$BJ,44,0)</f>
        <v>385</v>
      </c>
      <c r="AJ117">
        <f>VLOOKUP(A117,[1]Sheet1!$A:$BJ,46,0)</f>
        <v>671</v>
      </c>
      <c r="AK117">
        <f>VLOOKUP(A117,[1]Sheet1!$A:$BJ,47,0)</f>
        <v>14</v>
      </c>
      <c r="AL117">
        <f>VLOOKUP(A117,[1]Sheet1!$A:$BJ,48,0)</f>
        <v>394</v>
      </c>
      <c r="AN117">
        <f>VLOOKUP(A117,[1]Sheet1!$A:$BJ,50,0)</f>
        <v>228</v>
      </c>
      <c r="AO117">
        <f>VLOOKUP(A117,[1]Sheet1!$A:$BJ,51,0)</f>
        <v>105.46</v>
      </c>
      <c r="AP117">
        <f>VLOOKUP(A117,[1]Sheet1!$A:$BJ,52,0)</f>
        <v>112.25</v>
      </c>
      <c r="AR117">
        <f>VLOOKUP(A117,[1]Sheet1!$A:$BJ,54,0)</f>
        <v>109.36</v>
      </c>
      <c r="AS117">
        <f>VLOOKUP(A117,[1]Sheet1!$A:$BJ,55,0)</f>
        <v>71</v>
      </c>
      <c r="AT117">
        <f>VLOOKUP(A117,[1]Sheet1!$A:$BJ,56,0)</f>
        <v>61</v>
      </c>
      <c r="AV117">
        <f>VLOOKUP(A117,[1]Sheet1!$A:$BJ,58,0)</f>
        <v>65</v>
      </c>
      <c r="AW117">
        <f>VLOOKUP(A117,[1]Sheet1!$A:$BJ,59,0)</f>
        <v>6.1</v>
      </c>
      <c r="AX117">
        <f>VLOOKUP(A117,[1]Sheet1!$A:$BJ,60,0)</f>
        <v>3.9</v>
      </c>
      <c r="AZ117">
        <f>VLOOKUP(A117,[1]Sheet1!$A:$BJ,62,0)</f>
        <v>4.5999999999999996</v>
      </c>
      <c r="BA117" s="6">
        <v>6</v>
      </c>
      <c r="BB117">
        <f>VLOOKUP(A117,'[2]基于7.24英文版收集麻醉记录单信息+最后整理最全面'!$J:$CK,78,0)</f>
        <v>0</v>
      </c>
      <c r="BC117">
        <f>VLOOKUP(A117,'[2]基于7.24英文版收集麻醉记录单信息+最后整理最全面'!$J:$CK,80,0)</f>
        <v>0</v>
      </c>
    </row>
    <row r="118" spans="1:55" x14ac:dyDescent="0.25">
      <c r="A118" s="3">
        <v>20886920</v>
      </c>
      <c r="B118">
        <v>2</v>
      </c>
      <c r="C118" s="6">
        <v>2</v>
      </c>
      <c r="D118" s="6">
        <v>155</v>
      </c>
      <c r="E118" s="6">
        <v>42.5</v>
      </c>
      <c r="F118">
        <v>0</v>
      </c>
      <c r="G118" s="6">
        <v>0</v>
      </c>
      <c r="H118">
        <v>0</v>
      </c>
      <c r="I118">
        <f>VLOOKUP(A118,[1]Sheet1!$A:$V,19,0)</f>
        <v>112</v>
      </c>
      <c r="J118">
        <f>VLOOKUP(A118,[1]Sheet1!$A:$V,20,0)</f>
        <v>109</v>
      </c>
      <c r="K118">
        <f>VLOOKUP(A118,[1]Sheet1!$A:$V,21,0)</f>
        <v>0.34</v>
      </c>
      <c r="L118">
        <f>VLOOKUP(A118,[1]Sheet1!$A:$V,22,0)</f>
        <v>0.33</v>
      </c>
      <c r="M118">
        <f>VLOOKUP(A118,[1]Sheet1!$A:$W,23,0)</f>
        <v>108</v>
      </c>
      <c r="N118">
        <f>VLOOKUP(A118,[1]Sheet1!$A:$BJ,24,0)</f>
        <v>100</v>
      </c>
      <c r="P118">
        <f>VLOOKUP(A118,[1]Sheet1!$A:$BJ,26,0)</f>
        <v>82</v>
      </c>
      <c r="Q118">
        <f>VLOOKUP(A118,[1]Sheet1!$A:$BJ,27,0)</f>
        <v>29.3</v>
      </c>
      <c r="R118">
        <f>VLOOKUP(A118,[1]Sheet1!$A:$BJ,28,0)</f>
        <v>31.2</v>
      </c>
      <c r="T118">
        <f>VLOOKUP(A118,[1]Sheet1!$A:$BJ,30,0)</f>
        <v>34.6</v>
      </c>
      <c r="U118">
        <f>VLOOKUP(A118,[1]Sheet1!$A:$BJ,31,0)</f>
        <v>1</v>
      </c>
      <c r="V118">
        <f>VLOOKUP(A118,[1]Sheet1!$A:$BJ,32,0)</f>
        <v>1.1299999999999999</v>
      </c>
      <c r="X118">
        <f>VLOOKUP(A118,[1]Sheet1!$A:$BJ,34,0)</f>
        <v>1.18</v>
      </c>
      <c r="Y118">
        <f>VLOOKUP(A118,[1]Sheet1!$A:$BJ,35,0)</f>
        <v>6.7</v>
      </c>
      <c r="Z118">
        <f>VLOOKUP(A118,[1]Sheet1!$A:$BJ,36,0)</f>
        <v>9.3000000000000007</v>
      </c>
      <c r="AB118">
        <f>VLOOKUP(A118,[1]Sheet1!$A:$BJ,38,0)</f>
        <v>12.8</v>
      </c>
      <c r="AC118">
        <f>VLOOKUP(A118,[1]Sheet1!$A:$AN,39,0)</f>
        <v>38.5</v>
      </c>
      <c r="AD118">
        <f>VLOOKUP(A118,[1]Sheet1!$A:$AN,40,0)</f>
        <v>28.5</v>
      </c>
      <c r="AF118">
        <f>VLOOKUP(A118,[1]Sheet1!$A:$BJ,42,0)</f>
        <v>34.200000000000003</v>
      </c>
      <c r="AG118">
        <f>VLOOKUP(A118,[1]Sheet1!$A:$BJ,43,0)</f>
        <v>39</v>
      </c>
      <c r="AH118">
        <f>VLOOKUP(A118,[1]Sheet1!$A:$BJ,44,0)</f>
        <v>89</v>
      </c>
      <c r="AJ118">
        <f>VLOOKUP(A118,[1]Sheet1!$A:$BJ,46,0)</f>
        <v>114</v>
      </c>
      <c r="AK118">
        <f>VLOOKUP(A118,[1]Sheet1!$A:$BJ,47,0)</f>
        <v>64</v>
      </c>
      <c r="AL118">
        <f>VLOOKUP(A118,[1]Sheet1!$A:$BJ,48,0)</f>
        <v>168</v>
      </c>
      <c r="AN118">
        <f>VLOOKUP(A118,[1]Sheet1!$A:$BJ,50,0)</f>
        <v>160</v>
      </c>
      <c r="AO118">
        <f>VLOOKUP(A118,[1]Sheet1!$A:$BJ,51,0)</f>
        <v>76.290000000000006</v>
      </c>
      <c r="AP118">
        <f>VLOOKUP(A118,[1]Sheet1!$A:$BJ,52,0)</f>
        <v>57.67</v>
      </c>
      <c r="AR118">
        <f>VLOOKUP(A118,[1]Sheet1!$A:$BJ,54,0)</f>
        <v>84.62</v>
      </c>
      <c r="AS118">
        <f>VLOOKUP(A118,[1]Sheet1!$A:$BJ,55,0)</f>
        <v>73</v>
      </c>
      <c r="AT118">
        <f>VLOOKUP(A118,[1]Sheet1!$A:$BJ,56,0)</f>
        <v>92</v>
      </c>
      <c r="AV118">
        <f>VLOOKUP(A118,[1]Sheet1!$A:$BJ,58,0)</f>
        <v>67</v>
      </c>
      <c r="AW118">
        <f>VLOOKUP(A118,[1]Sheet1!$A:$BJ,59,0)</f>
        <v>7.9</v>
      </c>
      <c r="AX118">
        <f>VLOOKUP(A118,[1]Sheet1!$A:$BJ,60,0)</f>
        <v>5.3</v>
      </c>
      <c r="AZ118">
        <f>VLOOKUP(A118,[1]Sheet1!$A:$BJ,62,0)</f>
        <v>5.6</v>
      </c>
      <c r="BA118" s="6">
        <v>7</v>
      </c>
      <c r="BB118">
        <f>VLOOKUP(A118,'[2]基于7.24英文版收集麻醉记录单信息+最后整理最全面'!$J:$CK,78,0)</f>
        <v>0</v>
      </c>
      <c r="BC118">
        <f>VLOOKUP(A118,'[2]基于7.24英文版收集麻醉记录单信息+最后整理最全面'!$J:$CK,80,0)</f>
        <v>0</v>
      </c>
    </row>
    <row r="119" spans="1:55" x14ac:dyDescent="0.25">
      <c r="A119" s="3">
        <v>21080375</v>
      </c>
      <c r="B119">
        <v>2</v>
      </c>
      <c r="C119" s="6">
        <v>2</v>
      </c>
      <c r="D119" s="6">
        <v>150</v>
      </c>
      <c r="E119" s="6">
        <v>52.5</v>
      </c>
      <c r="F119">
        <v>0</v>
      </c>
      <c r="G119" s="6">
        <v>0</v>
      </c>
      <c r="H119">
        <v>0</v>
      </c>
      <c r="I119">
        <f>VLOOKUP(A119,[1]Sheet1!$A:$V,19,0)</f>
        <v>114</v>
      </c>
      <c r="J119">
        <f>VLOOKUP(A119,[1]Sheet1!$A:$V,20,0)</f>
        <v>111</v>
      </c>
      <c r="K119">
        <f>VLOOKUP(A119,[1]Sheet1!$A:$V,21,0)</f>
        <v>0.36</v>
      </c>
      <c r="L119">
        <f>VLOOKUP(A119,[1]Sheet1!$A:$V,22,0)</f>
        <v>0.33</v>
      </c>
      <c r="M119">
        <f>VLOOKUP(A119,[1]Sheet1!$A:$W,23,0)</f>
        <v>368</v>
      </c>
      <c r="N119">
        <f>VLOOKUP(A119,[1]Sheet1!$A:$BJ,24,0)</f>
        <v>339</v>
      </c>
      <c r="Q119">
        <f>VLOOKUP(A119,[1]Sheet1!$A:$BJ,27,0)</f>
        <v>29.2</v>
      </c>
      <c r="R119">
        <f>VLOOKUP(A119,[1]Sheet1!$A:$BJ,28,0)</f>
        <v>26.4</v>
      </c>
      <c r="U119">
        <f>VLOOKUP(A119,[1]Sheet1!$A:$BJ,31,0)</f>
        <v>1.0900000000000001</v>
      </c>
      <c r="V119">
        <f>VLOOKUP(A119,[1]Sheet1!$A:$BJ,32,0)</f>
        <v>1.1599999999999999</v>
      </c>
      <c r="Y119">
        <f>VLOOKUP(A119,[1]Sheet1!$A:$BJ,35,0)</f>
        <v>3.3</v>
      </c>
      <c r="Z119">
        <f>VLOOKUP(A119,[1]Sheet1!$A:$BJ,36,0)</f>
        <v>6.2</v>
      </c>
      <c r="AC119">
        <f>VLOOKUP(A119,[1]Sheet1!$A:$AN,39,0)</f>
        <v>36.5</v>
      </c>
      <c r="AD119">
        <f>VLOOKUP(A119,[1]Sheet1!$A:$AN,40,0)</f>
        <v>33</v>
      </c>
      <c r="AG119">
        <f>VLOOKUP(A119,[1]Sheet1!$A:$BJ,43,0)</f>
        <v>6</v>
      </c>
      <c r="AH119">
        <f>VLOOKUP(A119,[1]Sheet1!$A:$BJ,44,0)</f>
        <v>220</v>
      </c>
      <c r="AK119">
        <f>VLOOKUP(A119,[1]Sheet1!$A:$BJ,47,0)</f>
        <v>13</v>
      </c>
      <c r="AL119">
        <f>VLOOKUP(A119,[1]Sheet1!$A:$BJ,48,0)</f>
        <v>93</v>
      </c>
      <c r="AO119">
        <f>VLOOKUP(A119,[1]Sheet1!$A:$BJ,51,0)</f>
        <v>117.69</v>
      </c>
      <c r="AP119">
        <f>VLOOKUP(A119,[1]Sheet1!$A:$BJ,52,0)</f>
        <v>135.03</v>
      </c>
      <c r="AS119">
        <f>VLOOKUP(A119,[1]Sheet1!$A:$BJ,55,0)</f>
        <v>41</v>
      </c>
      <c r="AT119">
        <f>VLOOKUP(A119,[1]Sheet1!$A:$BJ,56,0)</f>
        <v>27</v>
      </c>
      <c r="AW119">
        <f>VLOOKUP(A119,[1]Sheet1!$A:$BJ,59,0)</f>
        <v>6.68</v>
      </c>
      <c r="AX119">
        <f>VLOOKUP(A119,[1]Sheet1!$A:$BJ,60,0)</f>
        <v>2.8</v>
      </c>
      <c r="BA119" s="6">
        <v>6</v>
      </c>
      <c r="BB119">
        <f>VLOOKUP(A119,'[2]基于7.24英文版收集麻醉记录单信息+最后整理最全面'!$J:$CK,78,0)</f>
        <v>0</v>
      </c>
      <c r="BC119">
        <f>VLOOKUP(A119,'[2]基于7.24英文版收集麻醉记录单信息+最后整理最全面'!$J:$CK,80,0)</f>
        <v>0</v>
      </c>
    </row>
    <row r="120" spans="1:55" x14ac:dyDescent="0.25">
      <c r="A120" s="3">
        <v>19715681</v>
      </c>
      <c r="B120">
        <v>1</v>
      </c>
      <c r="C120" s="6">
        <v>1</v>
      </c>
      <c r="D120" s="6">
        <v>180</v>
      </c>
      <c r="E120" s="6">
        <v>85</v>
      </c>
      <c r="F120">
        <v>0</v>
      </c>
      <c r="G120" s="6">
        <v>0</v>
      </c>
      <c r="H120">
        <v>0</v>
      </c>
      <c r="I120">
        <f>VLOOKUP(A120,[1]Sheet1!$A:$V,19,0)</f>
        <v>140</v>
      </c>
      <c r="J120">
        <f>VLOOKUP(A120,[1]Sheet1!$A:$V,20,0)</f>
        <v>128</v>
      </c>
      <c r="K120">
        <f>VLOOKUP(A120,[1]Sheet1!$A:$V,21,0)</f>
        <v>0.43</v>
      </c>
      <c r="L120">
        <f>VLOOKUP(A120,[1]Sheet1!$A:$V,22,0)</f>
        <v>0.39</v>
      </c>
      <c r="M120">
        <f>VLOOKUP(A120,[1]Sheet1!$A:$W,23,0)</f>
        <v>356</v>
      </c>
      <c r="N120">
        <f>VLOOKUP(A120,[1]Sheet1!$A:$BJ,24,0)</f>
        <v>203</v>
      </c>
      <c r="P120">
        <f>VLOOKUP(A120,[1]Sheet1!$A:$BJ,26,0)</f>
        <v>142</v>
      </c>
      <c r="Q120">
        <f>VLOOKUP(A120,[1]Sheet1!$A:$BJ,27,0)</f>
        <v>29.1</v>
      </c>
      <c r="R120">
        <f>VLOOKUP(A120,[1]Sheet1!$A:$BJ,28,0)</f>
        <v>28.2</v>
      </c>
      <c r="T120">
        <f>VLOOKUP(A120,[1]Sheet1!$A:$BJ,30,0)</f>
        <v>29.1</v>
      </c>
      <c r="U120">
        <f>VLOOKUP(A120,[1]Sheet1!$A:$BJ,31,0)</f>
        <v>1.03</v>
      </c>
      <c r="V120">
        <f>VLOOKUP(A120,[1]Sheet1!$A:$BJ,32,0)</f>
        <v>1.1000000000000001</v>
      </c>
      <c r="X120">
        <f>VLOOKUP(A120,[1]Sheet1!$A:$BJ,34,0)</f>
        <v>1.03</v>
      </c>
      <c r="Y120">
        <f>VLOOKUP(A120,[1]Sheet1!$A:$BJ,35,0)</f>
        <v>8.6999999999999993</v>
      </c>
      <c r="Z120">
        <f>VLOOKUP(A120,[1]Sheet1!$A:$BJ,36,0)</f>
        <v>16.3</v>
      </c>
      <c r="AB120">
        <f>VLOOKUP(A120,[1]Sheet1!$A:$BJ,38,0)</f>
        <v>26.6</v>
      </c>
      <c r="AC120">
        <f>VLOOKUP(A120,[1]Sheet1!$A:$AN,39,0)</f>
        <v>34.9</v>
      </c>
      <c r="AD120">
        <f>VLOOKUP(A120,[1]Sheet1!$A:$AN,40,0)</f>
        <v>31.8</v>
      </c>
      <c r="AF120">
        <f>VLOOKUP(A120,[1]Sheet1!$A:$BJ,42,0)</f>
        <v>29.5</v>
      </c>
      <c r="AG120">
        <f>VLOOKUP(A120,[1]Sheet1!$A:$BJ,43,0)</f>
        <v>39</v>
      </c>
      <c r="AH120">
        <f>VLOOKUP(A120,[1]Sheet1!$A:$BJ,44,0)</f>
        <v>181</v>
      </c>
      <c r="AJ120">
        <f>VLOOKUP(A120,[1]Sheet1!$A:$BJ,46,0)</f>
        <v>197</v>
      </c>
      <c r="AK120">
        <f>VLOOKUP(A120,[1]Sheet1!$A:$BJ,47,0)</f>
        <v>56</v>
      </c>
      <c r="AL120">
        <f>VLOOKUP(A120,[1]Sheet1!$A:$BJ,48,0)</f>
        <v>225</v>
      </c>
      <c r="AN120">
        <f>VLOOKUP(A120,[1]Sheet1!$A:$BJ,50,0)</f>
        <v>105</v>
      </c>
      <c r="AO120">
        <f>VLOOKUP(A120,[1]Sheet1!$A:$BJ,51,0)</f>
        <v>110.84</v>
      </c>
      <c r="AP120">
        <f>VLOOKUP(A120,[1]Sheet1!$A:$BJ,52,0)</f>
        <v>108.77</v>
      </c>
      <c r="AR120">
        <f>VLOOKUP(A120,[1]Sheet1!$A:$BJ,54,0)</f>
        <v>113.04</v>
      </c>
      <c r="AS120">
        <f>VLOOKUP(A120,[1]Sheet1!$A:$BJ,55,0)</f>
        <v>64</v>
      </c>
      <c r="AT120">
        <f>VLOOKUP(A120,[1]Sheet1!$A:$BJ,56,0)</f>
        <v>67</v>
      </c>
      <c r="AV120">
        <f>VLOOKUP(A120,[1]Sheet1!$A:$BJ,58,0)</f>
        <v>61</v>
      </c>
      <c r="AW120">
        <f>VLOOKUP(A120,[1]Sheet1!$A:$BJ,59,0)</f>
        <v>3.9</v>
      </c>
      <c r="AX120">
        <f>VLOOKUP(A120,[1]Sheet1!$A:$BJ,60,0)</f>
        <v>3.3</v>
      </c>
      <c r="AZ120">
        <f>VLOOKUP(A120,[1]Sheet1!$A:$BJ,62,0)</f>
        <v>2.7</v>
      </c>
      <c r="BA120" s="6">
        <v>8</v>
      </c>
      <c r="BB120">
        <f>VLOOKUP(A120,'[2]基于7.24英文版收集麻醉记录单信息+最后整理最全面'!$J:$CK,78,0)</f>
        <v>0</v>
      </c>
      <c r="BC120">
        <f>VLOOKUP(A120,'[2]基于7.24英文版收集麻醉记录单信息+最后整理最全面'!$J:$CK,80,0)</f>
        <v>0</v>
      </c>
    </row>
    <row r="121" spans="1:55" x14ac:dyDescent="0.25">
      <c r="A121" s="3">
        <v>19744042</v>
      </c>
      <c r="B121">
        <v>2</v>
      </c>
      <c r="C121" s="6">
        <v>1</v>
      </c>
      <c r="D121" s="6">
        <v>169</v>
      </c>
      <c r="E121" s="6">
        <v>65</v>
      </c>
      <c r="F121">
        <v>0</v>
      </c>
      <c r="G121" s="6">
        <v>0</v>
      </c>
      <c r="H121">
        <v>0</v>
      </c>
      <c r="I121">
        <f>VLOOKUP(A121,[1]Sheet1!$A:$V,19,0)</f>
        <v>118</v>
      </c>
      <c r="J121">
        <f>VLOOKUP(A121,[1]Sheet1!$A:$V,20,0)</f>
        <v>105</v>
      </c>
      <c r="K121">
        <f>VLOOKUP(A121,[1]Sheet1!$A:$V,21,0)</f>
        <v>0.34</v>
      </c>
      <c r="L121">
        <f>VLOOKUP(A121,[1]Sheet1!$A:$V,22,0)</f>
        <v>0.32</v>
      </c>
      <c r="M121">
        <f>VLOOKUP(A121,[1]Sheet1!$A:$W,23,0)</f>
        <v>146</v>
      </c>
      <c r="N121">
        <f>VLOOKUP(A121,[1]Sheet1!$A:$BJ,24,0)</f>
        <v>144</v>
      </c>
      <c r="Q121">
        <f>VLOOKUP(A121,[1]Sheet1!$A:$BJ,27,0)</f>
        <v>25.2</v>
      </c>
      <c r="R121">
        <f>VLOOKUP(A121,[1]Sheet1!$A:$BJ,28,0)</f>
        <v>32.5</v>
      </c>
      <c r="U121">
        <f>VLOOKUP(A121,[1]Sheet1!$A:$BJ,31,0)</f>
        <v>0.96</v>
      </c>
      <c r="V121">
        <f>VLOOKUP(A121,[1]Sheet1!$A:$BJ,32,0)</f>
        <v>1.33</v>
      </c>
      <c r="Y121">
        <f>VLOOKUP(A121,[1]Sheet1!$A:$BJ,35,0)</f>
        <v>11.2</v>
      </c>
      <c r="Z121">
        <f>VLOOKUP(A121,[1]Sheet1!$A:$BJ,36,0)</f>
        <v>22.6</v>
      </c>
      <c r="AC121">
        <f>VLOOKUP(A121,[1]Sheet1!$A:$AN,39,0)</f>
        <v>38.5</v>
      </c>
      <c r="AD121">
        <f>VLOOKUP(A121,[1]Sheet1!$A:$AN,40,0)</f>
        <v>33.6</v>
      </c>
      <c r="AG121">
        <f>VLOOKUP(A121,[1]Sheet1!$A:$BJ,43,0)</f>
        <v>28</v>
      </c>
      <c r="AH121">
        <f>VLOOKUP(A121,[1]Sheet1!$A:$BJ,44,0)</f>
        <v>166</v>
      </c>
      <c r="AK121">
        <f>VLOOKUP(A121,[1]Sheet1!$A:$BJ,47,0)</f>
        <v>24</v>
      </c>
      <c r="AL121">
        <f>VLOOKUP(A121,[1]Sheet1!$A:$BJ,48,0)</f>
        <v>138</v>
      </c>
      <c r="AO121">
        <f>VLOOKUP(A121,[1]Sheet1!$A:$BJ,51,0)</f>
        <v>100.41</v>
      </c>
      <c r="AP121">
        <f>VLOOKUP(A121,[1]Sheet1!$A:$BJ,52,0)</f>
        <v>105.16</v>
      </c>
      <c r="AS121">
        <f>VLOOKUP(A121,[1]Sheet1!$A:$BJ,55,0)</f>
        <v>61</v>
      </c>
      <c r="AT121">
        <f>VLOOKUP(A121,[1]Sheet1!$A:$BJ,56,0)</f>
        <v>53</v>
      </c>
      <c r="AW121">
        <f>VLOOKUP(A121,[1]Sheet1!$A:$BJ,59,0)</f>
        <v>5.3</v>
      </c>
      <c r="AX121">
        <f>VLOOKUP(A121,[1]Sheet1!$A:$BJ,60,0)</f>
        <v>4.2</v>
      </c>
      <c r="BA121" s="6">
        <v>7</v>
      </c>
      <c r="BB121">
        <f>VLOOKUP(A121,'[2]基于7.24英文版收集麻醉记录单信息+最后整理最全面'!$J:$CK,78,0)</f>
        <v>0</v>
      </c>
      <c r="BC121">
        <f>VLOOKUP(A121,'[2]基于7.24英文版收集麻醉记录单信息+最后整理最全面'!$J:$CK,80,0)</f>
        <v>0</v>
      </c>
    </row>
    <row r="122" spans="1:55" x14ac:dyDescent="0.25">
      <c r="A122" s="3">
        <v>18337941</v>
      </c>
      <c r="B122">
        <v>1</v>
      </c>
      <c r="C122" s="6">
        <v>2</v>
      </c>
      <c r="D122" s="6">
        <v>155</v>
      </c>
      <c r="E122" s="6">
        <v>48</v>
      </c>
      <c r="F122">
        <v>0</v>
      </c>
      <c r="G122" s="6">
        <v>0</v>
      </c>
      <c r="H122">
        <v>0</v>
      </c>
      <c r="I122">
        <f>VLOOKUP(A122,[1]Sheet1!$A:$V,19,0)</f>
        <v>148</v>
      </c>
      <c r="J122">
        <f>VLOOKUP(A122,[1]Sheet1!$A:$V,20,0)</f>
        <v>92</v>
      </c>
      <c r="K122">
        <f>VLOOKUP(A122,[1]Sheet1!$A:$V,21,0)</f>
        <v>0.44</v>
      </c>
      <c r="L122">
        <f>VLOOKUP(A122,[1]Sheet1!$A:$V,22,0)</f>
        <v>0.28000000000000003</v>
      </c>
      <c r="M122">
        <f>VLOOKUP(A122,[1]Sheet1!$A:$W,23,0)</f>
        <v>137</v>
      </c>
      <c r="N122">
        <f>VLOOKUP(A122,[1]Sheet1!$A:$BJ,24,0)</f>
        <v>157</v>
      </c>
      <c r="O122">
        <f>VLOOKUP(A122,[1]Sheet1!$A:$BJ,25,0)</f>
        <v>132</v>
      </c>
      <c r="P122">
        <f>VLOOKUP(A122,[1]Sheet1!$A:$BJ,26,0)</f>
        <v>136</v>
      </c>
      <c r="Q122">
        <f>VLOOKUP(A122,[1]Sheet1!$A:$BJ,27,0)</f>
        <v>28.8</v>
      </c>
      <c r="R122">
        <f>VLOOKUP(A122,[1]Sheet1!$A:$BJ,28,0)</f>
        <v>31.3</v>
      </c>
      <c r="S122">
        <f>VLOOKUP(A122,[1]Sheet1!$A:$BJ,29,0)</f>
        <v>29.2</v>
      </c>
      <c r="T122">
        <f>VLOOKUP(A122,[1]Sheet1!$A:$BJ,30,0)</f>
        <v>28.5</v>
      </c>
      <c r="U122">
        <f>VLOOKUP(A122,[1]Sheet1!$A:$BJ,31,0)</f>
        <v>1.0900000000000001</v>
      </c>
      <c r="V122">
        <f>VLOOKUP(A122,[1]Sheet1!$A:$BJ,32,0)</f>
        <v>1.31</v>
      </c>
      <c r="W122">
        <f>VLOOKUP(A122,[1]Sheet1!$A:$BJ,33,0)</f>
        <v>1.31</v>
      </c>
      <c r="X122">
        <f>VLOOKUP(A122,[1]Sheet1!$A:$BJ,34,0)</f>
        <v>1.21</v>
      </c>
      <c r="Y122">
        <f>VLOOKUP(A122,[1]Sheet1!$A:$BJ,35,0)</f>
        <v>16.8</v>
      </c>
      <c r="Z122">
        <f>VLOOKUP(A122,[1]Sheet1!$A:$BJ,36,0)</f>
        <v>26.8</v>
      </c>
      <c r="AA122">
        <f>VLOOKUP(A122,[1]Sheet1!$A:$BJ,37,0)</f>
        <v>291</v>
      </c>
      <c r="AB122">
        <f>VLOOKUP(A122,[1]Sheet1!$A:$BJ,38,0)</f>
        <v>17.3</v>
      </c>
      <c r="AC122">
        <f>VLOOKUP(A122,[1]Sheet1!$A:$AN,39,0)</f>
        <v>42.4</v>
      </c>
      <c r="AD122">
        <f>VLOOKUP(A122,[1]Sheet1!$A:$AN,40,0)</f>
        <v>32.200000000000003</v>
      </c>
      <c r="AE122">
        <f>VLOOKUP(A122,[1]Sheet1!$A:$BJ,41,0)</f>
        <v>40.5</v>
      </c>
      <c r="AF122">
        <f>VLOOKUP(A122,[1]Sheet1!$A:$BJ,42,0)</f>
        <v>37.700000000000003</v>
      </c>
      <c r="AG122">
        <f>VLOOKUP(A122,[1]Sheet1!$A:$BJ,43,0)</f>
        <v>61</v>
      </c>
      <c r="AH122">
        <f>VLOOKUP(A122,[1]Sheet1!$A:$BJ,44,0)</f>
        <v>1240</v>
      </c>
      <c r="AI122">
        <f>VLOOKUP(A122,[1]Sheet1!$A:$BJ,45,0)</f>
        <v>819</v>
      </c>
      <c r="AJ122">
        <f>VLOOKUP(A122,[1]Sheet1!$A:$BJ,46,0)</f>
        <v>498</v>
      </c>
      <c r="AK122">
        <f>VLOOKUP(A122,[1]Sheet1!$A:$BJ,47,0)</f>
        <v>39</v>
      </c>
      <c r="AL122">
        <f>VLOOKUP(A122,[1]Sheet1!$A:$BJ,48,0)</f>
        <v>1464</v>
      </c>
      <c r="AM122">
        <f>VLOOKUP(A122,[1]Sheet1!$A:$BJ,49,0)</f>
        <v>374</v>
      </c>
      <c r="AN122">
        <f>VLOOKUP(A122,[1]Sheet1!$A:$BJ,50,0)</f>
        <v>135</v>
      </c>
      <c r="AO122">
        <f>VLOOKUP(A122,[1]Sheet1!$A:$BJ,51,0)</f>
        <v>121.53</v>
      </c>
      <c r="AP122">
        <f>VLOOKUP(A122,[1]Sheet1!$A:$BJ,52,0)</f>
        <v>127.55</v>
      </c>
      <c r="AQ122">
        <f>VLOOKUP(A122,[1]Sheet1!$A:$BJ,53,0)</f>
        <v>133.77000000000001</v>
      </c>
      <c r="AR122">
        <f>VLOOKUP(A122,[1]Sheet1!$A:$BJ,54,0)</f>
        <v>140.03</v>
      </c>
      <c r="AS122">
        <f>VLOOKUP(A122,[1]Sheet1!$A:$BJ,55,0)</f>
        <v>72</v>
      </c>
      <c r="AT122">
        <f>VLOOKUP(A122,[1]Sheet1!$A:$BJ,56,0)</f>
        <v>64</v>
      </c>
      <c r="AU122">
        <f>VLOOKUP(A122,[1]Sheet1!$A:$BJ,57,0)</f>
        <v>57</v>
      </c>
      <c r="AV122">
        <f>VLOOKUP(A122,[1]Sheet1!$A:$BJ,58,0)</f>
        <v>51</v>
      </c>
      <c r="AW122">
        <f>VLOOKUP(A122,[1]Sheet1!$A:$BJ,59,0)</f>
        <v>3.4</v>
      </c>
      <c r="AX122">
        <f>VLOOKUP(A122,[1]Sheet1!$A:$BJ,60,0)</f>
        <v>2.9</v>
      </c>
      <c r="AY122">
        <f>VLOOKUP(A122,[1]Sheet1!$A:$BJ,61,0)</f>
        <v>0.9</v>
      </c>
      <c r="AZ122">
        <f>VLOOKUP(A122,[1]Sheet1!$A:$BJ,62,0)</f>
        <v>1.9</v>
      </c>
      <c r="BA122" s="6">
        <v>5</v>
      </c>
      <c r="BB122">
        <f>VLOOKUP(A122,'[2]基于7.24英文版收集麻醉记录单信息+最后整理最全面'!$J:$CK,78,0)</f>
        <v>0</v>
      </c>
      <c r="BC122">
        <f>VLOOKUP(A122,'[2]基于7.24英文版收集麻醉记录单信息+最后整理最全面'!$J:$CK,80,0)</f>
        <v>0</v>
      </c>
    </row>
    <row r="123" spans="1:55" x14ac:dyDescent="0.25">
      <c r="A123" s="3">
        <v>19287409</v>
      </c>
      <c r="B123">
        <v>1</v>
      </c>
      <c r="C123" s="6">
        <v>1</v>
      </c>
      <c r="D123" s="6">
        <v>160</v>
      </c>
      <c r="E123" s="6">
        <v>65</v>
      </c>
      <c r="F123">
        <v>0</v>
      </c>
      <c r="G123" s="6">
        <v>0</v>
      </c>
      <c r="H123">
        <v>0</v>
      </c>
      <c r="I123">
        <f>VLOOKUP(A123,[1]Sheet1!$A:$V,19,0)</f>
        <v>124</v>
      </c>
      <c r="J123">
        <f>VLOOKUP(A123,[1]Sheet1!$A:$V,20,0)</f>
        <v>107</v>
      </c>
      <c r="K123">
        <f>VLOOKUP(A123,[1]Sheet1!$A:$V,21,0)</f>
        <v>0.38</v>
      </c>
      <c r="L123">
        <f>VLOOKUP(A123,[1]Sheet1!$A:$V,22,0)</f>
        <v>0.33</v>
      </c>
      <c r="M123">
        <f>VLOOKUP(A123,[1]Sheet1!$A:$W,23,0)</f>
        <v>175</v>
      </c>
      <c r="N123">
        <f>VLOOKUP(A123,[1]Sheet1!$A:$BJ,24,0)</f>
        <v>176</v>
      </c>
      <c r="P123">
        <f>VLOOKUP(A123,[1]Sheet1!$A:$BJ,26,0)</f>
        <v>125</v>
      </c>
      <c r="Q123">
        <f>VLOOKUP(A123,[1]Sheet1!$A:$BJ,27,0)</f>
        <v>26.7</v>
      </c>
      <c r="R123">
        <f>VLOOKUP(A123,[1]Sheet1!$A:$BJ,28,0)</f>
        <v>25.6</v>
      </c>
      <c r="T123">
        <f>VLOOKUP(A123,[1]Sheet1!$A:$BJ,30,0)</f>
        <v>27.6</v>
      </c>
      <c r="U123">
        <f>VLOOKUP(A123,[1]Sheet1!$A:$BJ,31,0)</f>
        <v>0.93</v>
      </c>
      <c r="V123">
        <f>VLOOKUP(A123,[1]Sheet1!$A:$BJ,32,0)</f>
        <v>0.97</v>
      </c>
      <c r="X123">
        <f>VLOOKUP(A123,[1]Sheet1!$A:$BJ,34,0)</f>
        <v>0.99</v>
      </c>
      <c r="Y123">
        <f>VLOOKUP(A123,[1]Sheet1!$A:$BJ,35,0)</f>
        <v>12.1</v>
      </c>
      <c r="Z123">
        <f>VLOOKUP(A123,[1]Sheet1!$A:$BJ,36,0)</f>
        <v>12.2</v>
      </c>
      <c r="AB123">
        <f>VLOOKUP(A123,[1]Sheet1!$A:$BJ,38,0)</f>
        <v>14.4</v>
      </c>
      <c r="AC123">
        <f>VLOOKUP(A123,[1]Sheet1!$A:$AN,39,0)</f>
        <v>45.1</v>
      </c>
      <c r="AD123">
        <f>VLOOKUP(A123,[1]Sheet1!$A:$AN,40,0)</f>
        <v>32.4</v>
      </c>
      <c r="AF123">
        <f>VLOOKUP(A123,[1]Sheet1!$A:$BJ,42,0)</f>
        <v>36</v>
      </c>
      <c r="AG123">
        <f>VLOOKUP(A123,[1]Sheet1!$A:$BJ,43,0)</f>
        <v>10</v>
      </c>
      <c r="AH123">
        <f>VLOOKUP(A123,[1]Sheet1!$A:$BJ,44,0)</f>
        <v>159</v>
      </c>
      <c r="AJ123">
        <f>VLOOKUP(A123,[1]Sheet1!$A:$BJ,46,0)</f>
        <v>103</v>
      </c>
      <c r="AK123">
        <f>VLOOKUP(A123,[1]Sheet1!$A:$BJ,47,0)</f>
        <v>17</v>
      </c>
      <c r="AL123">
        <f>VLOOKUP(A123,[1]Sheet1!$A:$BJ,48,0)</f>
        <v>285</v>
      </c>
      <c r="AN123">
        <f>VLOOKUP(A123,[1]Sheet1!$A:$BJ,50,0)</f>
        <v>67</v>
      </c>
      <c r="AO123">
        <f>VLOOKUP(A123,[1]Sheet1!$A:$BJ,51,0)</f>
        <v>100.3</v>
      </c>
      <c r="AP123">
        <f>VLOOKUP(A123,[1]Sheet1!$A:$BJ,52,0)</f>
        <v>103.5</v>
      </c>
      <c r="AR123">
        <f>VLOOKUP(A123,[1]Sheet1!$A:$BJ,54,0)</f>
        <v>105.63</v>
      </c>
      <c r="AS123">
        <f>VLOOKUP(A123,[1]Sheet1!$A:$BJ,55,0)</f>
        <v>55</v>
      </c>
      <c r="AT123">
        <f>VLOOKUP(A123,[1]Sheet1!$A:$BJ,56,0)</f>
        <v>50</v>
      </c>
      <c r="AV123">
        <f>VLOOKUP(A123,[1]Sheet1!$A:$BJ,58,0)</f>
        <v>47</v>
      </c>
      <c r="AW123">
        <f>VLOOKUP(A123,[1]Sheet1!$A:$BJ,59,0)</f>
        <v>4</v>
      </c>
      <c r="AX123">
        <f>VLOOKUP(A123,[1]Sheet1!$A:$BJ,60,0)</f>
        <v>1.8</v>
      </c>
      <c r="AZ123">
        <f>VLOOKUP(A123,[1]Sheet1!$A:$BJ,62,0)</f>
        <v>2.1</v>
      </c>
      <c r="BA123" s="6">
        <v>5</v>
      </c>
      <c r="BB123">
        <f>VLOOKUP(A123,'[2]基于7.24英文版收集麻醉记录单信息+最后整理最全面'!$J:$CK,78,0)</f>
        <v>0</v>
      </c>
      <c r="BC123">
        <f>VLOOKUP(A123,'[2]基于7.24英文版收集麻醉记录单信息+最后整理最全面'!$J:$CK,80,0)</f>
        <v>0</v>
      </c>
    </row>
    <row r="124" spans="1:55" x14ac:dyDescent="0.25">
      <c r="A124" s="3">
        <v>617870</v>
      </c>
      <c r="B124">
        <v>1</v>
      </c>
      <c r="C124" s="6">
        <v>1</v>
      </c>
      <c r="D124" s="6">
        <v>160</v>
      </c>
      <c r="E124" s="6">
        <v>52</v>
      </c>
      <c r="F124">
        <v>0</v>
      </c>
      <c r="G124" s="6">
        <v>0</v>
      </c>
      <c r="H124">
        <v>0</v>
      </c>
      <c r="I124">
        <f>VLOOKUP(A124,[1]Sheet1!$A:$V,19,0)</f>
        <v>147</v>
      </c>
      <c r="J124">
        <f>VLOOKUP(A124,[1]Sheet1!$A:$V,20,0)</f>
        <v>140</v>
      </c>
      <c r="K124">
        <f>VLOOKUP(A124,[1]Sheet1!$A:$V,21,0)</f>
        <v>0.43</v>
      </c>
      <c r="L124">
        <f>VLOOKUP(A124,[1]Sheet1!$A:$V,22,0)</f>
        <v>0.41</v>
      </c>
      <c r="M124">
        <f>VLOOKUP(A124,[1]Sheet1!$A:$W,23,0)</f>
        <v>121</v>
      </c>
      <c r="N124">
        <f>VLOOKUP(A124,[1]Sheet1!$A:$BJ,24,0)</f>
        <v>92</v>
      </c>
      <c r="Q124">
        <f>VLOOKUP(A124,[1]Sheet1!$A:$BJ,27,0)</f>
        <v>24.3</v>
      </c>
      <c r="R124">
        <f>VLOOKUP(A124,[1]Sheet1!$A:$BJ,28,0)</f>
        <v>23.8</v>
      </c>
      <c r="U124">
        <f>VLOOKUP(A124,[1]Sheet1!$A:$BJ,31,0)</f>
        <v>1</v>
      </c>
      <c r="V124">
        <f>VLOOKUP(A124,[1]Sheet1!$A:$BJ,32,0)</f>
        <v>0.99</v>
      </c>
      <c r="Y124">
        <f>VLOOKUP(A124,[1]Sheet1!$A:$BJ,35,0)</f>
        <v>11.7</v>
      </c>
      <c r="Z124">
        <f>VLOOKUP(A124,[1]Sheet1!$A:$BJ,36,0)</f>
        <v>21.3</v>
      </c>
      <c r="AC124">
        <f>VLOOKUP(A124,[1]Sheet1!$A:$AN,39,0)</f>
        <v>45.6</v>
      </c>
      <c r="AD124">
        <f>VLOOKUP(A124,[1]Sheet1!$A:$AN,40,0)</f>
        <v>33</v>
      </c>
      <c r="AG124">
        <f>VLOOKUP(A124,[1]Sheet1!$A:$BJ,43,0)</f>
        <v>29</v>
      </c>
      <c r="AH124">
        <f>VLOOKUP(A124,[1]Sheet1!$A:$BJ,44,0)</f>
        <v>587</v>
      </c>
      <c r="AK124">
        <f>VLOOKUP(A124,[1]Sheet1!$A:$BJ,47,0)</f>
        <v>22</v>
      </c>
      <c r="AL124">
        <f>VLOOKUP(A124,[1]Sheet1!$A:$BJ,48,0)</f>
        <v>605</v>
      </c>
      <c r="AO124">
        <f>VLOOKUP(A124,[1]Sheet1!$A:$BJ,51,0)</f>
        <v>107.01</v>
      </c>
      <c r="AP124">
        <f>VLOOKUP(A124,[1]Sheet1!$A:$BJ,52,0)</f>
        <v>105.67</v>
      </c>
      <c r="AS124">
        <f>VLOOKUP(A124,[1]Sheet1!$A:$BJ,55,0)</f>
        <v>64</v>
      </c>
      <c r="AT124">
        <f>VLOOKUP(A124,[1]Sheet1!$A:$BJ,56,0)</f>
        <v>66</v>
      </c>
      <c r="AW124">
        <f>VLOOKUP(A124,[1]Sheet1!$A:$BJ,59,0)</f>
        <v>4.4000000000000004</v>
      </c>
      <c r="AX124">
        <f>VLOOKUP(A124,[1]Sheet1!$A:$BJ,60,0)</f>
        <v>4.3</v>
      </c>
      <c r="BA124" s="6">
        <v>7</v>
      </c>
      <c r="BB124">
        <f>VLOOKUP(A124,'[2]基于7.24英文版收集麻醉记录单信息+最后整理最全面'!$J:$CK,78,0)</f>
        <v>0</v>
      </c>
      <c r="BC124">
        <f>VLOOKUP(A124,'[2]基于7.24英文版收集麻醉记录单信息+最后整理最全面'!$J:$CK,80,0)</f>
        <v>0</v>
      </c>
    </row>
    <row r="125" spans="1:55" x14ac:dyDescent="0.25">
      <c r="A125" s="3">
        <v>20975423</v>
      </c>
      <c r="B125">
        <v>1</v>
      </c>
      <c r="C125" s="6">
        <v>1</v>
      </c>
      <c r="D125" s="6">
        <v>167</v>
      </c>
      <c r="E125" s="6">
        <v>55</v>
      </c>
      <c r="F125">
        <v>1.5</v>
      </c>
      <c r="G125" s="6">
        <v>1</v>
      </c>
      <c r="H125">
        <v>0</v>
      </c>
      <c r="I125">
        <f>VLOOKUP(A125,[1]Sheet1!$A:$V,19,0)</f>
        <v>112</v>
      </c>
      <c r="J125">
        <f>VLOOKUP(A125,[1]Sheet1!$A:$V,20,0)</f>
        <v>97</v>
      </c>
      <c r="K125">
        <f>VLOOKUP(A125,[1]Sheet1!$A:$V,21,0)</f>
        <v>0.4</v>
      </c>
      <c r="L125">
        <f>VLOOKUP(A125,[1]Sheet1!$A:$V,22,0)</f>
        <v>0.35</v>
      </c>
      <c r="M125">
        <f>VLOOKUP(A125,[1]Sheet1!$A:$W,23,0)</f>
        <v>135</v>
      </c>
      <c r="N125">
        <f>VLOOKUP(A125,[1]Sheet1!$A:$BJ,24,0)</f>
        <v>130</v>
      </c>
      <c r="Q125">
        <f>VLOOKUP(A125,[1]Sheet1!$A:$BJ,27,0)</f>
        <v>30</v>
      </c>
      <c r="U125">
        <f>VLOOKUP(A125,[1]Sheet1!$A:$BJ,31,0)</f>
        <v>1.07</v>
      </c>
      <c r="Y125">
        <f>VLOOKUP(A125,[1]Sheet1!$A:$BJ,35,0)</f>
        <v>7.1</v>
      </c>
      <c r="Z125">
        <f>VLOOKUP(A125,[1]Sheet1!$A:$BJ,36,0)</f>
        <v>13.3</v>
      </c>
      <c r="AC125">
        <f>VLOOKUP(A125,[1]Sheet1!$A:$AN,39,0)</f>
        <v>43</v>
      </c>
      <c r="AD125">
        <f>VLOOKUP(A125,[1]Sheet1!$A:$AN,40,0)</f>
        <v>33.200000000000003</v>
      </c>
      <c r="AG125">
        <f>VLOOKUP(A125,[1]Sheet1!$A:$BJ,43,0)</f>
        <v>42</v>
      </c>
      <c r="AH125">
        <f>VLOOKUP(A125,[1]Sheet1!$A:$BJ,44,0)</f>
        <v>352</v>
      </c>
      <c r="AK125">
        <f>VLOOKUP(A125,[1]Sheet1!$A:$BJ,47,0)</f>
        <v>32</v>
      </c>
      <c r="AL125">
        <f>VLOOKUP(A125,[1]Sheet1!$A:$BJ,48,0)</f>
        <v>451</v>
      </c>
      <c r="AO125">
        <f>VLOOKUP(A125,[1]Sheet1!$A:$BJ,51,0)</f>
        <v>106.87</v>
      </c>
      <c r="AP125">
        <f>VLOOKUP(A125,[1]Sheet1!$A:$BJ,52,0)</f>
        <v>110.69</v>
      </c>
      <c r="AS125">
        <f>VLOOKUP(A125,[1]Sheet1!$A:$BJ,55,0)</f>
        <v>61</v>
      </c>
      <c r="AT125">
        <f>VLOOKUP(A125,[1]Sheet1!$A:$BJ,56,0)</f>
        <v>56</v>
      </c>
      <c r="AW125">
        <f>VLOOKUP(A125,[1]Sheet1!$A:$BJ,59,0)</f>
        <v>3.5</v>
      </c>
      <c r="AX125">
        <f>VLOOKUP(A125,[1]Sheet1!$A:$BJ,60,0)</f>
        <v>3.3</v>
      </c>
      <c r="BA125" s="6">
        <v>12</v>
      </c>
      <c r="BB125">
        <f>VLOOKUP(A125,'[2]基于7.24英文版收集麻醉记录单信息+最后整理最全面'!$J:$CK,78,0)</f>
        <v>0</v>
      </c>
      <c r="BC125">
        <f>VLOOKUP(A125,'[2]基于7.24英文版收集麻醉记录单信息+最后整理最全面'!$J:$CK,80,0)</f>
        <v>0</v>
      </c>
    </row>
    <row r="126" spans="1:55" x14ac:dyDescent="0.25">
      <c r="A126" s="3">
        <v>21127910</v>
      </c>
      <c r="B126">
        <v>1</v>
      </c>
      <c r="C126" s="6">
        <v>1</v>
      </c>
      <c r="D126" s="6">
        <v>165</v>
      </c>
      <c r="E126" s="6">
        <v>65</v>
      </c>
      <c r="F126">
        <v>0</v>
      </c>
      <c r="G126" s="6">
        <v>0</v>
      </c>
      <c r="H126">
        <v>0</v>
      </c>
      <c r="I126">
        <f>VLOOKUP(A126,[1]Sheet1!$A:$V,19,0)</f>
        <v>143</v>
      </c>
      <c r="J126">
        <f>VLOOKUP(A126,[1]Sheet1!$A:$V,20,0)</f>
        <v>112</v>
      </c>
      <c r="K126">
        <f>VLOOKUP(A126,[1]Sheet1!$A:$V,21,0)</f>
        <v>0.43</v>
      </c>
      <c r="L126">
        <f>VLOOKUP(A126,[1]Sheet1!$A:$V,22,0)</f>
        <v>0.35</v>
      </c>
      <c r="M126">
        <f>VLOOKUP(A126,[1]Sheet1!$A:$W,23,0)</f>
        <v>216</v>
      </c>
      <c r="N126">
        <f>VLOOKUP(A126,[1]Sheet1!$A:$BJ,24,0)</f>
        <v>132</v>
      </c>
      <c r="P126">
        <f>VLOOKUP(A126,[1]Sheet1!$A:$BJ,26,0)</f>
        <v>92</v>
      </c>
      <c r="Q126">
        <f>VLOOKUP(A126,[1]Sheet1!$A:$BJ,27,0)</f>
        <v>27.3</v>
      </c>
      <c r="U126">
        <f>VLOOKUP(A126,[1]Sheet1!$A:$BJ,31,0)</f>
        <v>1.06</v>
      </c>
      <c r="Y126">
        <f>VLOOKUP(A126,[1]Sheet1!$A:$BJ,35,0)</f>
        <v>10.3</v>
      </c>
      <c r="Z126">
        <f>VLOOKUP(A126,[1]Sheet1!$A:$BJ,36,0)</f>
        <v>34.299999999999997</v>
      </c>
      <c r="AB126">
        <f>VLOOKUP(A126,[1]Sheet1!$A:$BJ,38,0)</f>
        <v>48.1</v>
      </c>
      <c r="AC126">
        <f>VLOOKUP(A126,[1]Sheet1!$A:$AN,39,0)</f>
        <v>43.7</v>
      </c>
      <c r="AD126">
        <f>VLOOKUP(A126,[1]Sheet1!$A:$AN,40,0)</f>
        <v>22.8</v>
      </c>
      <c r="AF126">
        <f>VLOOKUP(A126,[1]Sheet1!$A:$BJ,42,0)</f>
        <v>36.200000000000003</v>
      </c>
      <c r="AG126">
        <f>VLOOKUP(A126,[1]Sheet1!$A:$BJ,43,0)</f>
        <v>54</v>
      </c>
      <c r="AH126">
        <f>VLOOKUP(A126,[1]Sheet1!$A:$BJ,44,0)</f>
        <v>707</v>
      </c>
      <c r="AJ126">
        <f>VLOOKUP(A126,[1]Sheet1!$A:$BJ,46,0)</f>
        <v>284</v>
      </c>
      <c r="AK126">
        <f>VLOOKUP(A126,[1]Sheet1!$A:$BJ,47,0)</f>
        <v>33</v>
      </c>
      <c r="AL126">
        <f>VLOOKUP(A126,[1]Sheet1!$A:$BJ,48,0)</f>
        <v>690</v>
      </c>
      <c r="AN126">
        <f>VLOOKUP(A126,[1]Sheet1!$A:$BJ,50,0)</f>
        <v>124</v>
      </c>
      <c r="AO126">
        <f>VLOOKUP(A126,[1]Sheet1!$A:$BJ,51,0)</f>
        <v>101.29</v>
      </c>
      <c r="AP126">
        <f>VLOOKUP(A126,[1]Sheet1!$A:$BJ,52,0)</f>
        <v>104.73</v>
      </c>
      <c r="AR126">
        <f>VLOOKUP(A126,[1]Sheet1!$A:$BJ,54,0)</f>
        <v>107.25</v>
      </c>
      <c r="AS126">
        <f>VLOOKUP(A126,[1]Sheet1!$A:$BJ,55,0)</f>
        <v>77</v>
      </c>
      <c r="AT126">
        <f>VLOOKUP(A126,[1]Sheet1!$A:$BJ,56,0)</f>
        <v>71</v>
      </c>
      <c r="AV126">
        <f>VLOOKUP(A126,[1]Sheet1!$A:$BJ,58,0)</f>
        <v>67</v>
      </c>
      <c r="AW126">
        <f>VLOOKUP(A126,[1]Sheet1!$A:$BJ,59,0)</f>
        <v>6.8</v>
      </c>
      <c r="AX126">
        <f>VLOOKUP(A126,[1]Sheet1!$A:$BJ,60,0)</f>
        <v>3.9</v>
      </c>
      <c r="AZ126">
        <f>VLOOKUP(A126,[1]Sheet1!$A:$BJ,62,0)</f>
        <v>2.4</v>
      </c>
      <c r="BA126" s="6">
        <v>4</v>
      </c>
      <c r="BB126">
        <f>VLOOKUP(A126,'[2]基于7.24英文版收集麻醉记录单信息+最后整理最全面'!$J:$CK,78,0)</f>
        <v>1</v>
      </c>
      <c r="BC126">
        <f>VLOOKUP(A126,'[2]基于7.24英文版收集麻醉记录单信息+最后整理最全面'!$J:$CK,80,0)</f>
        <v>0</v>
      </c>
    </row>
    <row r="127" spans="1:55" x14ac:dyDescent="0.25">
      <c r="A127" s="3">
        <v>17806752</v>
      </c>
      <c r="B127">
        <v>1</v>
      </c>
      <c r="C127" s="6">
        <v>1</v>
      </c>
      <c r="D127" s="6">
        <v>165</v>
      </c>
      <c r="E127" s="6">
        <v>68</v>
      </c>
      <c r="F127">
        <v>0</v>
      </c>
      <c r="G127" s="6">
        <v>0</v>
      </c>
      <c r="H127">
        <v>0</v>
      </c>
      <c r="I127">
        <f>VLOOKUP(A127,[1]Sheet1!$A:$V,19,0)</f>
        <v>123</v>
      </c>
      <c r="J127">
        <f>VLOOKUP(A127,[1]Sheet1!$A:$V,20,0)</f>
        <v>115</v>
      </c>
      <c r="K127">
        <f>VLOOKUP(A127,[1]Sheet1!$A:$V,21,0)</f>
        <v>0.37</v>
      </c>
      <c r="L127">
        <f>VLOOKUP(A127,[1]Sheet1!$A:$V,22,0)</f>
        <v>0.31</v>
      </c>
      <c r="M127">
        <f>VLOOKUP(A127,[1]Sheet1!$A:$W,23,0)</f>
        <v>212</v>
      </c>
      <c r="N127">
        <f>VLOOKUP(A127,[1]Sheet1!$A:$BJ,24,0)</f>
        <v>170</v>
      </c>
      <c r="O127">
        <f>VLOOKUP(A127,[1]Sheet1!$A:$BJ,25,0)</f>
        <v>137</v>
      </c>
      <c r="P127">
        <f>VLOOKUP(A127,[1]Sheet1!$A:$BJ,26,0)</f>
        <v>148</v>
      </c>
      <c r="Q127">
        <f>VLOOKUP(A127,[1]Sheet1!$A:$BJ,27,0)</f>
        <v>29.2</v>
      </c>
      <c r="R127">
        <f>VLOOKUP(A127,[1]Sheet1!$A:$BJ,28,0)</f>
        <v>29.3</v>
      </c>
      <c r="S127">
        <f>VLOOKUP(A127,[1]Sheet1!$A:$BJ,29,0)</f>
        <v>34.6</v>
      </c>
      <c r="T127">
        <f>VLOOKUP(A127,[1]Sheet1!$A:$BJ,30,0)</f>
        <v>34.1</v>
      </c>
      <c r="U127">
        <f>VLOOKUP(A127,[1]Sheet1!$A:$BJ,31,0)</f>
        <v>1.1200000000000001</v>
      </c>
      <c r="V127">
        <f>VLOOKUP(A127,[1]Sheet1!$A:$BJ,32,0)</f>
        <v>1.39</v>
      </c>
      <c r="W127">
        <f>VLOOKUP(A127,[1]Sheet1!$A:$BJ,33,0)</f>
        <v>1.58</v>
      </c>
      <c r="X127">
        <f>VLOOKUP(A127,[1]Sheet1!$A:$BJ,34,0)</f>
        <v>1.44</v>
      </c>
      <c r="Y127">
        <f>VLOOKUP(A127,[1]Sheet1!$A:$BJ,35,0)</f>
        <v>14.6</v>
      </c>
      <c r="Z127">
        <f>VLOOKUP(A127,[1]Sheet1!$A:$BJ,36,0)</f>
        <v>22.2</v>
      </c>
      <c r="AA127">
        <f>VLOOKUP(A127,[1]Sheet1!$A:$BJ,37,0)</f>
        <v>31.3</v>
      </c>
      <c r="AB127">
        <f>VLOOKUP(A127,[1]Sheet1!$A:$BJ,38,0)</f>
        <v>34.5</v>
      </c>
      <c r="AC127">
        <f>VLOOKUP(A127,[1]Sheet1!$A:$AN,39,0)</f>
        <v>33.700000000000003</v>
      </c>
      <c r="AD127">
        <f>VLOOKUP(A127,[1]Sheet1!$A:$AN,40,0)</f>
        <v>25.9</v>
      </c>
      <c r="AE127">
        <f>VLOOKUP(A127,[1]Sheet1!$A:$BJ,41,0)</f>
        <v>30.5</v>
      </c>
      <c r="AF127">
        <f>VLOOKUP(A127,[1]Sheet1!$A:$BJ,42,0)</f>
        <v>33.799999999999997</v>
      </c>
      <c r="AG127">
        <f>VLOOKUP(A127,[1]Sheet1!$A:$BJ,43,0)</f>
        <v>89</v>
      </c>
      <c r="AH127">
        <f>VLOOKUP(A127,[1]Sheet1!$A:$BJ,44,0)</f>
        <v>158</v>
      </c>
      <c r="AI127">
        <f>VLOOKUP(A127,[1]Sheet1!$A:$BJ,45,0)</f>
        <v>218</v>
      </c>
      <c r="AJ127">
        <f>VLOOKUP(A127,[1]Sheet1!$A:$BJ,46,0)</f>
        <v>163</v>
      </c>
      <c r="AK127">
        <f>VLOOKUP(A127,[1]Sheet1!$A:$BJ,47,0)</f>
        <v>49</v>
      </c>
      <c r="AL127">
        <f>VLOOKUP(A127,[1]Sheet1!$A:$BJ,48,0)</f>
        <v>173</v>
      </c>
      <c r="AM127">
        <f>VLOOKUP(A127,[1]Sheet1!$A:$BJ,49,0)</f>
        <v>220</v>
      </c>
      <c r="AN127">
        <f>VLOOKUP(A127,[1]Sheet1!$A:$BJ,50,0)</f>
        <v>130</v>
      </c>
      <c r="AO127">
        <f>VLOOKUP(A127,[1]Sheet1!$A:$BJ,51,0)</f>
        <v>106.9</v>
      </c>
      <c r="AP127">
        <f>VLOOKUP(A127,[1]Sheet1!$A:$BJ,52,0)</f>
        <v>103.55</v>
      </c>
      <c r="AQ127">
        <f>VLOOKUP(A127,[1]Sheet1!$A:$BJ,53,0)</f>
        <v>97.79</v>
      </c>
      <c r="AR127">
        <f>VLOOKUP(A127,[1]Sheet1!$A:$BJ,54,0)</f>
        <v>106.2</v>
      </c>
      <c r="AS127">
        <f>VLOOKUP(A127,[1]Sheet1!$A:$BJ,55,0)</f>
        <v>62</v>
      </c>
      <c r="AT127">
        <f>VLOOKUP(A127,[1]Sheet1!$A:$BJ,56,0)</f>
        <v>67</v>
      </c>
      <c r="AU127">
        <f>VLOOKUP(A127,[1]Sheet1!$A:$BJ,57,0)</f>
        <v>77</v>
      </c>
      <c r="AV127">
        <f>VLOOKUP(A127,[1]Sheet1!$A:$BJ,58,0)</f>
        <v>63</v>
      </c>
      <c r="AW127">
        <f>VLOOKUP(A127,[1]Sheet1!$A:$BJ,59,0)</f>
        <v>3.7</v>
      </c>
      <c r="AX127">
        <f>VLOOKUP(A127,[1]Sheet1!$A:$BJ,60,0)</f>
        <v>6.6</v>
      </c>
      <c r="AY127">
        <f>VLOOKUP(A127,[1]Sheet1!$A:$BJ,61,0)</f>
        <v>5.2</v>
      </c>
      <c r="AZ127">
        <f>VLOOKUP(A127,[1]Sheet1!$A:$BJ,62,0)</f>
        <v>3.6</v>
      </c>
      <c r="BA127" s="6">
        <v>5</v>
      </c>
      <c r="BB127">
        <f>VLOOKUP(A127,'[2]基于7.24英文版收集麻醉记录单信息+最后整理最全面'!$J:$CK,78,0)</f>
        <v>0</v>
      </c>
      <c r="BC127">
        <f>VLOOKUP(A127,'[2]基于7.24英文版收集麻醉记录单信息+最后整理最全面'!$J:$CK,80,0)</f>
        <v>0</v>
      </c>
    </row>
    <row r="128" spans="1:55" x14ac:dyDescent="0.25">
      <c r="A128" s="3">
        <v>21329810</v>
      </c>
      <c r="B128">
        <v>1</v>
      </c>
      <c r="C128" s="6">
        <v>1</v>
      </c>
      <c r="D128" s="6">
        <v>170</v>
      </c>
      <c r="E128" s="6">
        <v>67</v>
      </c>
      <c r="F128">
        <v>0</v>
      </c>
      <c r="G128" s="6">
        <v>0</v>
      </c>
      <c r="H128">
        <v>0</v>
      </c>
      <c r="I128">
        <f>VLOOKUP(A128,[1]Sheet1!$A:$V,19,0)</f>
        <v>183</v>
      </c>
      <c r="J128">
        <f>VLOOKUP(A128,[1]Sheet1!$A:$V,20,0)</f>
        <v>153</v>
      </c>
      <c r="K128">
        <f>VLOOKUP(A128,[1]Sheet1!$A:$V,21,0)</f>
        <v>0.56999999999999995</v>
      </c>
      <c r="L128">
        <f>VLOOKUP(A128,[1]Sheet1!$A:$V,22,0)</f>
        <v>0.49</v>
      </c>
      <c r="M128">
        <f>VLOOKUP(A128,[1]Sheet1!$A:$W,23,0)</f>
        <v>285</v>
      </c>
      <c r="N128">
        <f>VLOOKUP(A128,[1]Sheet1!$A:$BJ,24,0)</f>
        <v>278</v>
      </c>
      <c r="Q128">
        <f>VLOOKUP(A128,[1]Sheet1!$A:$BJ,27,0)</f>
        <v>30.5</v>
      </c>
      <c r="U128">
        <f>VLOOKUP(A128,[1]Sheet1!$A:$BJ,31,0)</f>
        <v>1.1000000000000001</v>
      </c>
      <c r="Y128">
        <f>VLOOKUP(A128,[1]Sheet1!$A:$BJ,35,0)</f>
        <v>9.6</v>
      </c>
      <c r="Z128">
        <f>VLOOKUP(A128,[1]Sheet1!$A:$BJ,36,0)</f>
        <v>20.100000000000001</v>
      </c>
      <c r="AC128">
        <f>VLOOKUP(A128,[1]Sheet1!$A:$AN,39,0)</f>
        <v>70.8</v>
      </c>
      <c r="AD128">
        <f>VLOOKUP(A128,[1]Sheet1!$A:$AN,40,0)</f>
        <v>52.5</v>
      </c>
      <c r="AG128">
        <f>VLOOKUP(A128,[1]Sheet1!$A:$BJ,43,0)</f>
        <v>16</v>
      </c>
      <c r="AH128">
        <f>VLOOKUP(A128,[1]Sheet1!$A:$BJ,44,0)</f>
        <v>390</v>
      </c>
      <c r="AK128">
        <f>VLOOKUP(A128,[1]Sheet1!$A:$BJ,47,0)</f>
        <v>31</v>
      </c>
      <c r="AL128">
        <f>VLOOKUP(A128,[1]Sheet1!$A:$BJ,48,0)</f>
        <v>460</v>
      </c>
      <c r="AO128">
        <f>VLOOKUP(A128,[1]Sheet1!$A:$BJ,51,0)</f>
        <v>82.67</v>
      </c>
      <c r="AP128">
        <f>VLOOKUP(A128,[1]Sheet1!$A:$BJ,52,0)</f>
        <v>57.63</v>
      </c>
      <c r="AS128">
        <f>VLOOKUP(A128,[1]Sheet1!$A:$BJ,55,0)</f>
        <v>92</v>
      </c>
      <c r="AT128">
        <f>VLOOKUP(A128,[1]Sheet1!$A:$BJ,56,0)</f>
        <v>124</v>
      </c>
      <c r="AW128">
        <f>VLOOKUP(A128,[1]Sheet1!$A:$BJ,59,0)</f>
        <v>7</v>
      </c>
      <c r="AX128">
        <f>VLOOKUP(A128,[1]Sheet1!$A:$BJ,60,0)</f>
        <v>8.5</v>
      </c>
      <c r="BA128" s="6">
        <v>6</v>
      </c>
      <c r="BB128">
        <f>VLOOKUP(A128,'[2]基于7.24英文版收集麻醉记录单信息+最后整理最全面'!$J:$CK,78,0)</f>
        <v>0</v>
      </c>
      <c r="BC128">
        <f>VLOOKUP(A128,'[2]基于7.24英文版收集麻醉记录单信息+最后整理最全面'!$J:$CK,80,0)</f>
        <v>0</v>
      </c>
    </row>
    <row r="129" spans="1:55" x14ac:dyDescent="0.25">
      <c r="A129" s="3">
        <v>5104585</v>
      </c>
      <c r="B129">
        <v>1</v>
      </c>
      <c r="C129" s="6">
        <v>1</v>
      </c>
      <c r="D129" s="6">
        <v>163</v>
      </c>
      <c r="E129" s="6">
        <v>66</v>
      </c>
      <c r="F129">
        <v>0</v>
      </c>
      <c r="G129" s="6">
        <v>0</v>
      </c>
      <c r="H129">
        <v>0</v>
      </c>
      <c r="I129">
        <f>VLOOKUP(A129,[1]Sheet1!$A:$V,19,0)</f>
        <v>140</v>
      </c>
      <c r="J129">
        <f>VLOOKUP(A129,[1]Sheet1!$A:$V,20,0)</f>
        <v>127</v>
      </c>
      <c r="K129">
        <f>VLOOKUP(A129,[1]Sheet1!$A:$V,21,0)</f>
        <v>0.42</v>
      </c>
      <c r="L129">
        <f>VLOOKUP(A129,[1]Sheet1!$A:$V,22,0)</f>
        <v>0.38</v>
      </c>
      <c r="M129">
        <f>VLOOKUP(A129,[1]Sheet1!$A:$W,23,0)</f>
        <v>142</v>
      </c>
      <c r="N129">
        <f>VLOOKUP(A129,[1]Sheet1!$A:$BJ,24,0)</f>
        <v>124</v>
      </c>
      <c r="P129">
        <f>VLOOKUP(A129,[1]Sheet1!$A:$BJ,26,0)</f>
        <v>110</v>
      </c>
      <c r="Q129">
        <f>VLOOKUP(A129,[1]Sheet1!$A:$BJ,27,0)</f>
        <v>26.9</v>
      </c>
      <c r="R129">
        <f>VLOOKUP(A129,[1]Sheet1!$A:$BJ,28,0)</f>
        <v>27.1</v>
      </c>
      <c r="U129">
        <f>VLOOKUP(A129,[1]Sheet1!$A:$BJ,31,0)</f>
        <v>1.02</v>
      </c>
      <c r="V129">
        <f>VLOOKUP(A129,[1]Sheet1!$A:$BJ,32,0)</f>
        <v>1.26</v>
      </c>
      <c r="Y129">
        <f>VLOOKUP(A129,[1]Sheet1!$A:$BJ,35,0)</f>
        <v>11.6</v>
      </c>
      <c r="Z129">
        <f>VLOOKUP(A129,[1]Sheet1!$A:$BJ,36,0)</f>
        <v>22.2</v>
      </c>
      <c r="AB129">
        <f>VLOOKUP(A129,[1]Sheet1!$A:$BJ,38,0)</f>
        <v>24.9</v>
      </c>
      <c r="AC129">
        <f>VLOOKUP(A129,[1]Sheet1!$A:$AN,39,0)</f>
        <v>38.4</v>
      </c>
      <c r="AD129">
        <f>VLOOKUP(A129,[1]Sheet1!$A:$AN,40,0)</f>
        <v>25.8</v>
      </c>
      <c r="AF129">
        <f>VLOOKUP(A129,[1]Sheet1!$A:$BJ,42,0)</f>
        <v>38.200000000000003</v>
      </c>
      <c r="AG129">
        <f>VLOOKUP(A129,[1]Sheet1!$A:$BJ,43,0)</f>
        <v>17</v>
      </c>
      <c r="AH129">
        <f>VLOOKUP(A129,[1]Sheet1!$A:$BJ,44,0)</f>
        <v>290</v>
      </c>
      <c r="AJ129">
        <f>VLOOKUP(A129,[1]Sheet1!$A:$BJ,46,0)</f>
        <v>271</v>
      </c>
      <c r="AK129">
        <f>VLOOKUP(A129,[1]Sheet1!$A:$BJ,47,0)</f>
        <v>20</v>
      </c>
      <c r="AL129">
        <f>VLOOKUP(A129,[1]Sheet1!$A:$BJ,48,0)</f>
        <v>277</v>
      </c>
      <c r="AN129">
        <f>VLOOKUP(A129,[1]Sheet1!$A:$BJ,50,0)</f>
        <v>171</v>
      </c>
      <c r="AO129">
        <f>VLOOKUP(A129,[1]Sheet1!$A:$BJ,51,0)</f>
        <v>92.45</v>
      </c>
      <c r="AP129">
        <f>VLOOKUP(A129,[1]Sheet1!$A:$BJ,52,0)</f>
        <v>96.71</v>
      </c>
      <c r="AR129">
        <f>VLOOKUP(A129,[1]Sheet1!$A:$BJ,54,0)</f>
        <v>96.71</v>
      </c>
      <c r="AS129">
        <f>VLOOKUP(A129,[1]Sheet1!$A:$BJ,55,0)</f>
        <v>77</v>
      </c>
      <c r="AT129">
        <f>VLOOKUP(A129,[1]Sheet1!$A:$BJ,56,0)</f>
        <v>69</v>
      </c>
      <c r="AV129">
        <f>VLOOKUP(A129,[1]Sheet1!$A:$BJ,58,0)</f>
        <v>69</v>
      </c>
      <c r="AW129">
        <f>VLOOKUP(A129,[1]Sheet1!$A:$BJ,59,0)</f>
        <v>7.2</v>
      </c>
      <c r="AX129">
        <f>VLOOKUP(A129,[1]Sheet1!$A:$BJ,60,0)</f>
        <v>7.1</v>
      </c>
      <c r="AZ129">
        <f>VLOOKUP(A129,[1]Sheet1!$A:$BJ,62,0)</f>
        <v>5</v>
      </c>
      <c r="BA129" s="6">
        <v>8</v>
      </c>
      <c r="BB129">
        <f>VLOOKUP(A129,'[2]基于7.24英文版收集麻醉记录单信息+最后整理最全面'!$J:$CK,78,0)</f>
        <v>0</v>
      </c>
      <c r="BC129">
        <f>VLOOKUP(A129,'[2]基于7.24英文版收集麻醉记录单信息+最后整理最全面'!$J:$CK,80,0)</f>
        <v>0</v>
      </c>
    </row>
    <row r="130" spans="1:55" x14ac:dyDescent="0.25">
      <c r="A130" s="3">
        <v>15433415</v>
      </c>
      <c r="B130">
        <v>1</v>
      </c>
      <c r="C130" s="6">
        <v>1</v>
      </c>
      <c r="D130" s="6">
        <v>162</v>
      </c>
      <c r="E130" s="6">
        <v>58</v>
      </c>
      <c r="F130">
        <v>2</v>
      </c>
      <c r="G130" s="6">
        <v>1</v>
      </c>
      <c r="H130">
        <v>0</v>
      </c>
      <c r="I130">
        <f>VLOOKUP(A130,[1]Sheet1!$A:$V,19,0)</f>
        <v>144</v>
      </c>
      <c r="J130">
        <f>VLOOKUP(A130,[1]Sheet1!$A:$V,20,0)</f>
        <v>99</v>
      </c>
      <c r="K130">
        <f>VLOOKUP(A130,[1]Sheet1!$A:$V,21,0)</f>
        <v>0.43</v>
      </c>
      <c r="L130">
        <f>VLOOKUP(A130,[1]Sheet1!$A:$V,22,0)</f>
        <v>0.31</v>
      </c>
      <c r="M130">
        <f>VLOOKUP(A130,[1]Sheet1!$A:$W,23,0)</f>
        <v>96</v>
      </c>
      <c r="N130">
        <f>VLOOKUP(A130,[1]Sheet1!$A:$BJ,24,0)</f>
        <v>82</v>
      </c>
      <c r="P130">
        <f>VLOOKUP(A130,[1]Sheet1!$A:$BJ,26,0)</f>
        <v>68</v>
      </c>
      <c r="Q130">
        <f>VLOOKUP(A130,[1]Sheet1!$A:$BJ,27,0)</f>
        <v>26.5</v>
      </c>
      <c r="R130">
        <f>VLOOKUP(A130,[1]Sheet1!$A:$BJ,28,0)</f>
        <v>31.1</v>
      </c>
      <c r="T130">
        <f>VLOOKUP(A130,[1]Sheet1!$A:$BJ,30,0)</f>
        <v>34.799999999999997</v>
      </c>
      <c r="U130">
        <f>VLOOKUP(A130,[1]Sheet1!$A:$BJ,31,0)</f>
        <v>1.0900000000000001</v>
      </c>
      <c r="V130">
        <f>VLOOKUP(A130,[1]Sheet1!$A:$BJ,32,0)</f>
        <v>1.95</v>
      </c>
      <c r="X130">
        <f>VLOOKUP(A130,[1]Sheet1!$A:$BJ,34,0)</f>
        <v>1.86</v>
      </c>
      <c r="Y130">
        <f>VLOOKUP(A130,[1]Sheet1!$A:$BJ,35,0)</f>
        <v>19</v>
      </c>
      <c r="Z130">
        <f>VLOOKUP(A130,[1]Sheet1!$A:$BJ,36,0)</f>
        <v>40.5</v>
      </c>
      <c r="AB130">
        <f>VLOOKUP(A130,[1]Sheet1!$A:$BJ,38,0)</f>
        <v>36.4</v>
      </c>
      <c r="AC130">
        <f>VLOOKUP(A130,[1]Sheet1!$A:$AN,39,0)</f>
        <v>47.7</v>
      </c>
      <c r="AD130">
        <f>VLOOKUP(A130,[1]Sheet1!$A:$AN,40,0)</f>
        <v>25.3</v>
      </c>
      <c r="AF130">
        <f>VLOOKUP(A130,[1]Sheet1!$A:$BJ,42,0)</f>
        <v>36.299999999999997</v>
      </c>
      <c r="AG130">
        <f>VLOOKUP(A130,[1]Sheet1!$A:$BJ,43,0)</f>
        <v>83</v>
      </c>
      <c r="AH130">
        <f>VLOOKUP(A130,[1]Sheet1!$A:$BJ,44,0)</f>
        <v>308</v>
      </c>
      <c r="AJ130">
        <f>VLOOKUP(A130,[1]Sheet1!$A:$BJ,46,0)</f>
        <v>103</v>
      </c>
      <c r="AK130">
        <f>VLOOKUP(A130,[1]Sheet1!$A:$BJ,47,0)</f>
        <v>102</v>
      </c>
      <c r="AL130">
        <f>VLOOKUP(A130,[1]Sheet1!$A:$BJ,48,0)</f>
        <v>579</v>
      </c>
      <c r="AN130">
        <f>VLOOKUP(A130,[1]Sheet1!$A:$BJ,50,0)</f>
        <v>79</v>
      </c>
      <c r="AO130">
        <f>VLOOKUP(A130,[1]Sheet1!$A:$BJ,51,0)</f>
        <v>89.89</v>
      </c>
      <c r="AP130">
        <f>VLOOKUP(A130,[1]Sheet1!$A:$BJ,52,0)</f>
        <v>84.26</v>
      </c>
      <c r="AR130">
        <f>VLOOKUP(A130,[1]Sheet1!$A:$BJ,54,0)</f>
        <v>89.41</v>
      </c>
      <c r="AS130">
        <f>VLOOKUP(A130,[1]Sheet1!$A:$BJ,55,0)</f>
        <v>77</v>
      </c>
      <c r="AT130">
        <f>VLOOKUP(A130,[1]Sheet1!$A:$BJ,56,0)</f>
        <v>83</v>
      </c>
      <c r="AV130">
        <f>VLOOKUP(A130,[1]Sheet1!$A:$BJ,58,0)</f>
        <v>78</v>
      </c>
      <c r="AW130">
        <f>VLOOKUP(A130,[1]Sheet1!$A:$BJ,59,0)</f>
        <v>5.2</v>
      </c>
      <c r="AX130">
        <f>VLOOKUP(A130,[1]Sheet1!$A:$BJ,60,0)</f>
        <v>7.9</v>
      </c>
      <c r="AZ130">
        <f>VLOOKUP(A130,[1]Sheet1!$A:$BJ,62,0)</f>
        <v>7.3</v>
      </c>
      <c r="BA130" s="6">
        <v>8</v>
      </c>
      <c r="BB130">
        <f>VLOOKUP(A130,'[2]基于7.24英文版收集麻醉记录单信息+最后整理最全面'!$J:$CK,78,0)</f>
        <v>0</v>
      </c>
      <c r="BC130">
        <f>VLOOKUP(A130,'[2]基于7.24英文版收集麻醉记录单信息+最后整理最全面'!$J:$CK,80,0)</f>
        <v>0</v>
      </c>
    </row>
    <row r="131" spans="1:55" x14ac:dyDescent="0.25">
      <c r="A131" s="3">
        <v>21453376</v>
      </c>
      <c r="B131">
        <v>1</v>
      </c>
      <c r="C131" s="6">
        <v>1</v>
      </c>
      <c r="D131" s="6">
        <v>166</v>
      </c>
      <c r="E131" s="6">
        <v>65</v>
      </c>
      <c r="F131">
        <v>0</v>
      </c>
      <c r="G131" s="6">
        <v>0</v>
      </c>
      <c r="H131">
        <v>0</v>
      </c>
      <c r="I131">
        <f>VLOOKUP(A131,[1]Sheet1!$A:$V,19,0)</f>
        <v>153</v>
      </c>
      <c r="J131">
        <f>VLOOKUP(A131,[1]Sheet1!$A:$V,20,0)</f>
        <v>151</v>
      </c>
      <c r="K131">
        <f>VLOOKUP(A131,[1]Sheet1!$A:$V,21,0)</f>
        <v>0.44</v>
      </c>
      <c r="L131">
        <f>VLOOKUP(A131,[1]Sheet1!$A:$V,22,0)</f>
        <v>0.42</v>
      </c>
      <c r="M131">
        <f>VLOOKUP(A131,[1]Sheet1!$A:$W,23,0)</f>
        <v>123</v>
      </c>
      <c r="N131">
        <f>VLOOKUP(A131,[1]Sheet1!$A:$BJ,24,0)</f>
        <v>121</v>
      </c>
      <c r="P131">
        <f>VLOOKUP(A131,[1]Sheet1!$A:$BJ,26,0)</f>
        <v>127</v>
      </c>
      <c r="Q131">
        <f>VLOOKUP(A131,[1]Sheet1!$A:$BJ,27,0)</f>
        <v>23.8</v>
      </c>
      <c r="U131">
        <f>VLOOKUP(A131,[1]Sheet1!$A:$BJ,31,0)</f>
        <v>0.95</v>
      </c>
      <c r="Y131">
        <f>VLOOKUP(A131,[1]Sheet1!$A:$BJ,35,0)</f>
        <v>17.899999999999999</v>
      </c>
      <c r="Z131">
        <f>VLOOKUP(A131,[1]Sheet1!$A:$BJ,36,0)</f>
        <v>30.5</v>
      </c>
      <c r="AB131">
        <f>VLOOKUP(A131,[1]Sheet1!$A:$BJ,38,0)</f>
        <v>18</v>
      </c>
      <c r="AC131">
        <f>VLOOKUP(A131,[1]Sheet1!$A:$AN,39,0)</f>
        <v>42.9</v>
      </c>
      <c r="AD131">
        <f>VLOOKUP(A131,[1]Sheet1!$A:$AN,40,0)</f>
        <v>38.5</v>
      </c>
      <c r="AF131">
        <f>VLOOKUP(A131,[1]Sheet1!$A:$BJ,42,0)</f>
        <v>42.2</v>
      </c>
      <c r="AG131">
        <f>VLOOKUP(A131,[1]Sheet1!$A:$BJ,43,0)</f>
        <v>9</v>
      </c>
      <c r="AH131">
        <f>VLOOKUP(A131,[1]Sheet1!$A:$BJ,44,0)</f>
        <v>342</v>
      </c>
      <c r="AJ131">
        <f>VLOOKUP(A131,[1]Sheet1!$A:$BJ,46,0)</f>
        <v>232</v>
      </c>
      <c r="AK131">
        <f>VLOOKUP(A131,[1]Sheet1!$A:$BJ,47,0)</f>
        <v>17</v>
      </c>
      <c r="AL131">
        <f>VLOOKUP(A131,[1]Sheet1!$A:$BJ,48,0)</f>
        <v>422</v>
      </c>
      <c r="AN131">
        <f>VLOOKUP(A131,[1]Sheet1!$A:$BJ,50,0)</f>
        <v>132</v>
      </c>
      <c r="AO131">
        <f>VLOOKUP(A131,[1]Sheet1!$A:$BJ,51,0)</f>
        <v>89.35</v>
      </c>
      <c r="AP131">
        <f>VLOOKUP(A131,[1]Sheet1!$A:$BJ,52,0)</f>
        <v>90.21</v>
      </c>
      <c r="AR131">
        <f>VLOOKUP(A131,[1]Sheet1!$A:$BJ,54,0)</f>
        <v>84.23</v>
      </c>
      <c r="AS131">
        <f>VLOOKUP(A131,[1]Sheet1!$A:$BJ,55,0)</f>
        <v>80</v>
      </c>
      <c r="AT131">
        <f>VLOOKUP(A131,[1]Sheet1!$A:$BJ,56,0)</f>
        <v>79</v>
      </c>
      <c r="AV131">
        <f>VLOOKUP(A131,[1]Sheet1!$A:$BJ,58,0)</f>
        <v>84</v>
      </c>
      <c r="AW131">
        <f>VLOOKUP(A131,[1]Sheet1!$A:$BJ,59,0)</f>
        <v>5.8</v>
      </c>
      <c r="AX131">
        <f>VLOOKUP(A131,[1]Sheet1!$A:$BJ,60,0)</f>
        <v>4.9000000000000004</v>
      </c>
      <c r="AZ131">
        <f>VLOOKUP(A131,[1]Sheet1!$A:$BJ,62,0)</f>
        <v>4.7</v>
      </c>
      <c r="BA131" s="6">
        <v>9</v>
      </c>
      <c r="BB131">
        <f>VLOOKUP(A131,'[2]基于7.24英文版收集麻醉记录单信息+最后整理最全面'!$J:$CK,78,0)</f>
        <v>0</v>
      </c>
      <c r="BC131">
        <f>VLOOKUP(A131,'[2]基于7.24英文版收集麻醉记录单信息+最后整理最全面'!$J:$CK,80,0)</f>
        <v>0</v>
      </c>
    </row>
    <row r="132" spans="1:55" x14ac:dyDescent="0.25">
      <c r="A132" s="3">
        <v>21554189</v>
      </c>
      <c r="B132">
        <v>1</v>
      </c>
      <c r="C132" s="6">
        <v>2</v>
      </c>
      <c r="D132" s="6">
        <v>164</v>
      </c>
      <c r="E132" s="6">
        <v>76</v>
      </c>
      <c r="F132">
        <v>0</v>
      </c>
      <c r="G132" s="6">
        <v>0</v>
      </c>
      <c r="H132">
        <v>0</v>
      </c>
      <c r="I132">
        <f>VLOOKUP(A132,[1]Sheet1!$A:$V,19,0)</f>
        <v>117</v>
      </c>
      <c r="J132">
        <f>VLOOKUP(A132,[1]Sheet1!$A:$V,20,0)</f>
        <v>108</v>
      </c>
      <c r="K132">
        <f>VLOOKUP(A132,[1]Sheet1!$A:$V,21,0)</f>
        <v>0.38</v>
      </c>
      <c r="L132">
        <f>VLOOKUP(A132,[1]Sheet1!$A:$V,22,0)</f>
        <v>0.35</v>
      </c>
      <c r="M132">
        <f>VLOOKUP(A132,[1]Sheet1!$A:$W,23,0)</f>
        <v>364</v>
      </c>
      <c r="N132">
        <f>VLOOKUP(A132,[1]Sheet1!$A:$BJ,24,0)</f>
        <v>304</v>
      </c>
      <c r="O132">
        <f>VLOOKUP(A132,[1]Sheet1!$A:$BJ,25,0)</f>
        <v>345</v>
      </c>
      <c r="P132">
        <f>VLOOKUP(A132,[1]Sheet1!$A:$BJ,26,0)</f>
        <v>261</v>
      </c>
      <c r="Q132">
        <f>VLOOKUP(A132,[1]Sheet1!$A:$BJ,27,0)</f>
        <v>31</v>
      </c>
      <c r="R132">
        <f>VLOOKUP(A132,[1]Sheet1!$A:$BJ,28,0)</f>
        <v>42.9</v>
      </c>
      <c r="S132">
        <f>VLOOKUP(A132,[1]Sheet1!$A:$BJ,29,0)</f>
        <v>44.1</v>
      </c>
      <c r="T132">
        <f>VLOOKUP(A132,[1]Sheet1!$A:$BJ,30,0)</f>
        <v>36.6</v>
      </c>
      <c r="U132">
        <f>VLOOKUP(A132,[1]Sheet1!$A:$BJ,31,0)</f>
        <v>1.02</v>
      </c>
      <c r="V132">
        <f>VLOOKUP(A132,[1]Sheet1!$A:$BJ,32,0)</f>
        <v>1.1599999999999999</v>
      </c>
      <c r="W132">
        <f>VLOOKUP(A132,[1]Sheet1!$A:$BJ,33,0)</f>
        <v>1.8</v>
      </c>
      <c r="X132">
        <f>VLOOKUP(A132,[1]Sheet1!$A:$BJ,34,0)</f>
        <v>1.49</v>
      </c>
      <c r="Y132">
        <f>VLOOKUP(A132,[1]Sheet1!$A:$BJ,35,0)</f>
        <v>14.9</v>
      </c>
      <c r="Z132">
        <f>VLOOKUP(A132,[1]Sheet1!$A:$BJ,36,0)</f>
        <v>68.5</v>
      </c>
      <c r="AA132">
        <f>VLOOKUP(A132,[1]Sheet1!$A:$BJ,37,0)</f>
        <v>90</v>
      </c>
      <c r="AB132">
        <f>VLOOKUP(A132,[1]Sheet1!$A:$BJ,38,0)</f>
        <v>28.2</v>
      </c>
      <c r="AC132">
        <f>VLOOKUP(A132,[1]Sheet1!$A:$AN,39,0)</f>
        <v>33.5</v>
      </c>
      <c r="AD132">
        <f>VLOOKUP(A132,[1]Sheet1!$A:$AN,40,0)</f>
        <v>14.4</v>
      </c>
      <c r="AE132">
        <f>VLOOKUP(A132,[1]Sheet1!$A:$BJ,41,0)</f>
        <v>14.3</v>
      </c>
      <c r="AF132">
        <f>VLOOKUP(A132,[1]Sheet1!$A:$BJ,42,0)</f>
        <v>14.5</v>
      </c>
      <c r="AG132">
        <f>VLOOKUP(A132,[1]Sheet1!$A:$BJ,43,0)</f>
        <v>36</v>
      </c>
      <c r="AH132">
        <f>VLOOKUP(A132,[1]Sheet1!$A:$BJ,44,0)</f>
        <v>108</v>
      </c>
      <c r="AI132">
        <f>VLOOKUP(A132,[1]Sheet1!$A:$BJ,45,0)</f>
        <v>111</v>
      </c>
      <c r="AJ132">
        <f>VLOOKUP(A132,[1]Sheet1!$A:$BJ,46,0)</f>
        <v>88</v>
      </c>
      <c r="AK132">
        <f>VLOOKUP(A132,[1]Sheet1!$A:$BJ,47,0)</f>
        <v>37</v>
      </c>
      <c r="AL132">
        <f>VLOOKUP(A132,[1]Sheet1!$A:$BJ,48,0)</f>
        <v>180</v>
      </c>
      <c r="AM132">
        <f>VLOOKUP(A132,[1]Sheet1!$A:$BJ,49,0)</f>
        <v>159</v>
      </c>
      <c r="AN132">
        <f>VLOOKUP(A132,[1]Sheet1!$A:$BJ,50,0)</f>
        <v>95</v>
      </c>
      <c r="AO132">
        <f>VLOOKUP(A132,[1]Sheet1!$A:$BJ,51,0)</f>
        <v>67.86</v>
      </c>
      <c r="AP132">
        <f>VLOOKUP(A132,[1]Sheet1!$A:$BJ,52,0)</f>
        <v>68.709999999999994</v>
      </c>
      <c r="AQ132">
        <f>VLOOKUP(A132,[1]Sheet1!$A:$BJ,53,0)</f>
        <v>84.38</v>
      </c>
      <c r="AR132">
        <f>VLOOKUP(A132,[1]Sheet1!$A:$BJ,54,0)</f>
        <v>86.94</v>
      </c>
      <c r="AS132">
        <f>VLOOKUP(A132,[1]Sheet1!$A:$BJ,55,0)</f>
        <v>97</v>
      </c>
      <c r="AT132">
        <f>VLOOKUP(A132,[1]Sheet1!$A:$BJ,56,0)</f>
        <v>96</v>
      </c>
      <c r="AU132">
        <f>VLOOKUP(A132,[1]Sheet1!$A:$BJ,57,0)</f>
        <v>81</v>
      </c>
      <c r="AV132">
        <f>VLOOKUP(A132,[1]Sheet1!$A:$BJ,58,0)</f>
        <v>78</v>
      </c>
      <c r="AW132">
        <f>VLOOKUP(A132,[1]Sheet1!$A:$BJ,59,0)</f>
        <v>4.3</v>
      </c>
      <c r="AX132">
        <f>VLOOKUP(A132,[1]Sheet1!$A:$BJ,60,0)</f>
        <v>5.5</v>
      </c>
      <c r="AY132">
        <f>VLOOKUP(A132,[1]Sheet1!$A:$BJ,61,0)</f>
        <v>9.8000000000000007</v>
      </c>
      <c r="AZ132">
        <f>VLOOKUP(A132,[1]Sheet1!$A:$BJ,62,0)</f>
        <v>10</v>
      </c>
      <c r="BA132" s="6">
        <v>9</v>
      </c>
      <c r="BB132">
        <f>VLOOKUP(A132,'[2]基于7.24英文版收集麻醉记录单信息+最后整理最全面'!$J:$CK,78,0)</f>
        <v>0</v>
      </c>
      <c r="BC132">
        <f>VLOOKUP(A132,'[2]基于7.24英文版收集麻醉记录单信息+最后整理最全面'!$J:$CK,80,0)</f>
        <v>1</v>
      </c>
    </row>
    <row r="133" spans="1:55" x14ac:dyDescent="0.25">
      <c r="A133" s="3">
        <v>5407472</v>
      </c>
      <c r="B133">
        <v>1</v>
      </c>
      <c r="C133" s="6">
        <v>1</v>
      </c>
      <c r="D133" s="6">
        <v>170</v>
      </c>
      <c r="E133" s="6">
        <v>69.5</v>
      </c>
      <c r="F133">
        <v>0</v>
      </c>
      <c r="G133" s="6">
        <v>0</v>
      </c>
      <c r="H133">
        <v>0</v>
      </c>
      <c r="I133">
        <f>VLOOKUP(A133,[1]Sheet1!$A:$V,19,0)</f>
        <v>123</v>
      </c>
      <c r="J133">
        <f>VLOOKUP(A133,[1]Sheet1!$A:$V,20,0)</f>
        <v>100</v>
      </c>
      <c r="K133">
        <f>VLOOKUP(A133,[1]Sheet1!$A:$V,21,0)</f>
        <v>0.39</v>
      </c>
      <c r="L133">
        <f>VLOOKUP(A133,[1]Sheet1!$A:$V,22,0)</f>
        <v>0.31</v>
      </c>
      <c r="M133">
        <f>VLOOKUP(A133,[1]Sheet1!$A:$W,23,0)</f>
        <v>288</v>
      </c>
      <c r="N133">
        <f>VLOOKUP(A133,[1]Sheet1!$A:$BJ,24,0)</f>
        <v>196</v>
      </c>
      <c r="O133">
        <f>VLOOKUP(A133,[1]Sheet1!$A:$BJ,25,0)</f>
        <v>217</v>
      </c>
      <c r="P133">
        <f>VLOOKUP(A133,[1]Sheet1!$A:$BJ,26,0)</f>
        <v>189</v>
      </c>
      <c r="Q133">
        <f>VLOOKUP(A133,[1]Sheet1!$A:$BJ,27,0)</f>
        <v>30</v>
      </c>
      <c r="R133">
        <f>VLOOKUP(A133,[1]Sheet1!$A:$BJ,28,0)</f>
        <v>27.6</v>
      </c>
      <c r="S133">
        <f>VLOOKUP(A133,[1]Sheet1!$A:$BJ,29,0)</f>
        <v>26.1</v>
      </c>
      <c r="U133">
        <f>VLOOKUP(A133,[1]Sheet1!$A:$BJ,31,0)</f>
        <v>1.1299999999999999</v>
      </c>
      <c r="V133">
        <f>VLOOKUP(A133,[1]Sheet1!$A:$BJ,32,0)</f>
        <v>1.29</v>
      </c>
      <c r="W133">
        <f>VLOOKUP(A133,[1]Sheet1!$A:$BJ,33,0)</f>
        <v>1.22</v>
      </c>
      <c r="Y133">
        <f>VLOOKUP(A133,[1]Sheet1!$A:$BJ,35,0)</f>
        <v>10.4</v>
      </c>
      <c r="Z133">
        <f>VLOOKUP(A133,[1]Sheet1!$A:$BJ,36,0)</f>
        <v>11</v>
      </c>
      <c r="AA133">
        <f>VLOOKUP(A133,[1]Sheet1!$A:$BJ,37,0)</f>
        <v>12.4</v>
      </c>
      <c r="AB133">
        <f>VLOOKUP(A133,[1]Sheet1!$A:$BJ,38,0)</f>
        <v>14.1</v>
      </c>
      <c r="AC133">
        <f>VLOOKUP(A133,[1]Sheet1!$A:$AN,39,0)</f>
        <v>37.9</v>
      </c>
      <c r="AD133">
        <f>VLOOKUP(A133,[1]Sheet1!$A:$AN,40,0)</f>
        <v>24</v>
      </c>
      <c r="AE133">
        <f>VLOOKUP(A133,[1]Sheet1!$A:$BJ,41,0)</f>
        <v>35.4</v>
      </c>
      <c r="AF133">
        <f>VLOOKUP(A133,[1]Sheet1!$A:$BJ,42,0)</f>
        <v>36.9</v>
      </c>
      <c r="AG133">
        <f>VLOOKUP(A133,[1]Sheet1!$A:$BJ,43,0)</f>
        <v>24</v>
      </c>
      <c r="AH133">
        <f>VLOOKUP(A133,[1]Sheet1!$A:$BJ,44,0)</f>
        <v>220</v>
      </c>
      <c r="AI133">
        <f>VLOOKUP(A133,[1]Sheet1!$A:$BJ,45,0)</f>
        <v>170</v>
      </c>
      <c r="AJ133">
        <f>VLOOKUP(A133,[1]Sheet1!$A:$BJ,46,0)</f>
        <v>100</v>
      </c>
      <c r="AK133">
        <f>VLOOKUP(A133,[1]Sheet1!$A:$BJ,47,0)</f>
        <v>33</v>
      </c>
      <c r="AL133">
        <f>VLOOKUP(A133,[1]Sheet1!$A:$BJ,48,0)</f>
        <v>412</v>
      </c>
      <c r="AM133">
        <f>VLOOKUP(A133,[1]Sheet1!$A:$BJ,49,0)</f>
        <v>184</v>
      </c>
      <c r="AN133">
        <f>VLOOKUP(A133,[1]Sheet1!$A:$BJ,50,0)</f>
        <v>76</v>
      </c>
      <c r="AO133">
        <f>VLOOKUP(A133,[1]Sheet1!$A:$BJ,51,0)</f>
        <v>122.23</v>
      </c>
      <c r="AP133">
        <f>VLOOKUP(A133,[1]Sheet1!$A:$BJ,52,0)</f>
        <v>124.28</v>
      </c>
      <c r="AQ133">
        <f>VLOOKUP(A133,[1]Sheet1!$A:$BJ,53,0)</f>
        <v>135.1</v>
      </c>
      <c r="AR133">
        <f>VLOOKUP(A133,[1]Sheet1!$A:$BJ,54,0)</f>
        <v>138.19999999999999</v>
      </c>
      <c r="AS133">
        <f>VLOOKUP(A133,[1]Sheet1!$A:$BJ,55,0)</f>
        <v>61</v>
      </c>
      <c r="AT133">
        <f>VLOOKUP(A133,[1]Sheet1!$A:$BJ,56,0)</f>
        <v>58</v>
      </c>
      <c r="AU133">
        <f>VLOOKUP(A133,[1]Sheet1!$A:$BJ,57,0)</f>
        <v>45</v>
      </c>
      <c r="AV133">
        <f>VLOOKUP(A133,[1]Sheet1!$A:$BJ,58,0)</f>
        <v>42</v>
      </c>
      <c r="AW133">
        <f>VLOOKUP(A133,[1]Sheet1!$A:$BJ,59,0)</f>
        <v>3.1</v>
      </c>
      <c r="AX133">
        <f>VLOOKUP(A133,[1]Sheet1!$A:$BJ,60,0)</f>
        <v>4</v>
      </c>
      <c r="AY133">
        <f>VLOOKUP(A133,[1]Sheet1!$A:$BJ,61,0)</f>
        <v>2.5</v>
      </c>
      <c r="AZ133">
        <f>VLOOKUP(A133,[1]Sheet1!$A:$BJ,62,0)</f>
        <v>3.4</v>
      </c>
      <c r="BA133" s="6">
        <v>8</v>
      </c>
      <c r="BB133">
        <f>VLOOKUP(A133,'[2]基于7.24英文版收集麻醉记录单信息+最后整理最全面'!$J:$CK,78,0)</f>
        <v>0</v>
      </c>
      <c r="BC133">
        <f>VLOOKUP(A133,'[2]基于7.24英文版收集麻醉记录单信息+最后整理最全面'!$J:$CK,80,0)</f>
        <v>0</v>
      </c>
    </row>
    <row r="134" spans="1:55" x14ac:dyDescent="0.25">
      <c r="A134" s="3">
        <v>3149227</v>
      </c>
      <c r="B134">
        <v>1</v>
      </c>
      <c r="C134" s="6">
        <v>1</v>
      </c>
      <c r="D134" s="6">
        <v>160</v>
      </c>
      <c r="E134" s="6">
        <v>58</v>
      </c>
      <c r="F134">
        <v>2</v>
      </c>
      <c r="G134" s="6">
        <v>1</v>
      </c>
      <c r="H134">
        <v>0</v>
      </c>
      <c r="I134">
        <f>VLOOKUP(A134,[1]Sheet1!$A:$V,19,0)</f>
        <v>167</v>
      </c>
      <c r="J134">
        <f>VLOOKUP(A134,[1]Sheet1!$A:$V,20,0)</f>
        <v>148</v>
      </c>
      <c r="K134">
        <f>VLOOKUP(A134,[1]Sheet1!$A:$V,21,0)</f>
        <v>0.49</v>
      </c>
      <c r="L134">
        <f>VLOOKUP(A134,[1]Sheet1!$A:$V,22,0)</f>
        <v>0.45</v>
      </c>
      <c r="M134">
        <f>VLOOKUP(A134,[1]Sheet1!$A:$W,23,0)</f>
        <v>53</v>
      </c>
      <c r="N134">
        <f>VLOOKUP(A134,[1]Sheet1!$A:$BJ,24,0)</f>
        <v>46</v>
      </c>
      <c r="O134">
        <f>VLOOKUP(A134,[1]Sheet1!$A:$BJ,25,0)</f>
        <v>42</v>
      </c>
      <c r="P134">
        <f>VLOOKUP(A134,[1]Sheet1!$A:$BJ,26,0)</f>
        <v>44</v>
      </c>
      <c r="Q134">
        <f>VLOOKUP(A134,[1]Sheet1!$A:$BJ,27,0)</f>
        <v>36.4</v>
      </c>
      <c r="R134">
        <f>VLOOKUP(A134,[1]Sheet1!$A:$BJ,28,0)</f>
        <v>30.8</v>
      </c>
      <c r="S134">
        <f>VLOOKUP(A134,[1]Sheet1!$A:$BJ,29,0)</f>
        <v>27.5</v>
      </c>
      <c r="T134">
        <f>VLOOKUP(A134,[1]Sheet1!$A:$BJ,30,0)</f>
        <v>28.7</v>
      </c>
      <c r="U134">
        <f>VLOOKUP(A134,[1]Sheet1!$A:$BJ,31,0)</f>
        <v>1.1499999999999999</v>
      </c>
      <c r="V134">
        <v>1.1599999999999999</v>
      </c>
      <c r="W134">
        <f>VLOOKUP(A134,[1]Sheet1!$A:$BJ,33,0)</f>
        <v>1.07</v>
      </c>
      <c r="X134">
        <f>VLOOKUP(A134,[1]Sheet1!$A:$BJ,34,0)</f>
        <v>1.1100000000000001</v>
      </c>
      <c r="Y134">
        <f>VLOOKUP(A134,[1]Sheet1!$A:$BJ,35,0)</f>
        <v>23</v>
      </c>
      <c r="Z134">
        <f>VLOOKUP(A134,[1]Sheet1!$A:$BJ,36,0)</f>
        <v>16.7</v>
      </c>
      <c r="AA134">
        <f>VLOOKUP(A134,[1]Sheet1!$A:$BJ,37,0)</f>
        <v>22.4</v>
      </c>
      <c r="AB134">
        <f>VLOOKUP(A134,[1]Sheet1!$A:$BJ,38,0)</f>
        <v>25.8</v>
      </c>
      <c r="AC134">
        <f>VLOOKUP(A134,[1]Sheet1!$A:$AN,39,0)</f>
        <v>42.1</v>
      </c>
      <c r="AD134">
        <f>VLOOKUP(A134,[1]Sheet1!$A:$AN,40,0)</f>
        <v>34.299999999999997</v>
      </c>
      <c r="AE134">
        <f>VLOOKUP(A134,[1]Sheet1!$A:$BJ,41,0)</f>
        <v>42.5</v>
      </c>
      <c r="AF134">
        <f>VLOOKUP(A134,[1]Sheet1!$A:$BJ,42,0)</f>
        <v>44.2</v>
      </c>
      <c r="AG134">
        <f>VLOOKUP(A134,[1]Sheet1!$A:$BJ,43,0)</f>
        <v>50</v>
      </c>
      <c r="AH134">
        <f>VLOOKUP(A134,[1]Sheet1!$A:$BJ,44,0)</f>
        <v>301</v>
      </c>
      <c r="AI134">
        <f>VLOOKUP(A134,[1]Sheet1!$A:$BJ,45,0)</f>
        <v>359</v>
      </c>
      <c r="AJ134">
        <f>VLOOKUP(A134,[1]Sheet1!$A:$BJ,46,0)</f>
        <v>261</v>
      </c>
      <c r="AK134">
        <f>VLOOKUP(A134,[1]Sheet1!$A:$BJ,47,0)</f>
        <v>34</v>
      </c>
      <c r="AL134">
        <f>VLOOKUP(A134,[1]Sheet1!$A:$BJ,48,0)</f>
        <v>308</v>
      </c>
      <c r="AM134">
        <f>VLOOKUP(A134,[1]Sheet1!$A:$BJ,49,0)</f>
        <v>224</v>
      </c>
      <c r="AN134">
        <f>VLOOKUP(A134,[1]Sheet1!$A:$BJ,50,0)</f>
        <v>108</v>
      </c>
      <c r="AO134">
        <f>VLOOKUP(A134,[1]Sheet1!$A:$BJ,51,0)</f>
        <v>100.94</v>
      </c>
      <c r="AP134">
        <f>VLOOKUP(A134,[1]Sheet1!$A:$BJ,52,0)</f>
        <v>107.35</v>
      </c>
      <c r="AQ134">
        <f>VLOOKUP(A134,[1]Sheet1!$A:$BJ,53,0)</f>
        <v>106.71</v>
      </c>
      <c r="AR134">
        <f>VLOOKUP(A134,[1]Sheet1!$A:$BJ,54,0)</f>
        <v>106.71</v>
      </c>
      <c r="AS134">
        <f>VLOOKUP(A134,[1]Sheet1!$A:$BJ,55,0)</f>
        <v>79</v>
      </c>
      <c r="AT134">
        <f>VLOOKUP(A134,[1]Sheet1!$A:$BJ,56,0)</f>
        <v>68</v>
      </c>
      <c r="AU134">
        <f>VLOOKUP(A134,[1]Sheet1!$A:$BJ,57,0)</f>
        <v>68</v>
      </c>
      <c r="AV134">
        <f>VLOOKUP(A134,[1]Sheet1!$A:$BJ,58,0)</f>
        <v>69</v>
      </c>
      <c r="AW134">
        <f>VLOOKUP(A134,[1]Sheet1!$A:$BJ,59,0)</f>
        <v>5.8</v>
      </c>
      <c r="AX134">
        <f>VLOOKUP(A134,[1]Sheet1!$A:$BJ,60,0)</f>
        <v>4.8</v>
      </c>
      <c r="AY134">
        <f>VLOOKUP(A134,[1]Sheet1!$A:$BJ,61,0)</f>
        <v>4.2</v>
      </c>
      <c r="AZ134">
        <f>VLOOKUP(A134,[1]Sheet1!$A:$BJ,62,0)</f>
        <v>5.8</v>
      </c>
      <c r="BA134" s="6">
        <v>8</v>
      </c>
      <c r="BB134">
        <f>VLOOKUP(A134,'[2]基于7.24英文版收集麻醉记录单信息+最后整理最全面'!$J:$CK,78,0)</f>
        <v>0</v>
      </c>
      <c r="BC134">
        <f>VLOOKUP(A134,'[2]基于7.24英文版收集麻醉记录单信息+最后整理最全面'!$J:$CK,80,0)</f>
        <v>0</v>
      </c>
    </row>
    <row r="135" spans="1:55" x14ac:dyDescent="0.25">
      <c r="A135" s="3">
        <v>32103174</v>
      </c>
      <c r="B135">
        <v>1</v>
      </c>
      <c r="C135" s="6">
        <v>1</v>
      </c>
      <c r="D135" s="6">
        <v>165</v>
      </c>
      <c r="E135" s="6">
        <v>72</v>
      </c>
      <c r="F135">
        <v>0</v>
      </c>
      <c r="G135" s="6">
        <v>0</v>
      </c>
      <c r="H135">
        <v>0</v>
      </c>
      <c r="I135">
        <f>VLOOKUP(A135,[1]Sheet1!$A:$V,19,0)</f>
        <v>144</v>
      </c>
      <c r="J135">
        <f>VLOOKUP(A135,[1]Sheet1!$A:$V,20,0)</f>
        <v>124</v>
      </c>
      <c r="K135">
        <f>VLOOKUP(A135,[1]Sheet1!$A:$V,21,0)</f>
        <v>0.45</v>
      </c>
      <c r="L135">
        <f>VLOOKUP(A135,[1]Sheet1!$A:$V,22,0)</f>
        <v>0.38</v>
      </c>
      <c r="M135">
        <f>VLOOKUP(A135,[1]Sheet1!$A:$W,23,0)</f>
        <v>247</v>
      </c>
      <c r="N135">
        <f>VLOOKUP(A135,[1]Sheet1!$A:$BJ,24,0)</f>
        <v>111</v>
      </c>
      <c r="P135">
        <f>VLOOKUP(A135,[1]Sheet1!$A:$BJ,26,0)</f>
        <v>96</v>
      </c>
      <c r="Q135">
        <f>VLOOKUP(A135,[1]Sheet1!$A:$BJ,27,0)</f>
        <v>28.4</v>
      </c>
      <c r="U135">
        <f>VLOOKUP(A135,[1]Sheet1!$A:$BJ,31,0)</f>
        <v>1</v>
      </c>
      <c r="Y135">
        <f>VLOOKUP(A135,[1]Sheet1!$A:$BJ,35,0)</f>
        <v>8.6999999999999993</v>
      </c>
      <c r="Z135">
        <f>VLOOKUP(A135,[1]Sheet1!$A:$BJ,36,0)</f>
        <v>14</v>
      </c>
      <c r="AB135">
        <f>VLOOKUP(A135,[1]Sheet1!$A:$BJ,38,0)</f>
        <v>16.5</v>
      </c>
      <c r="AC135">
        <f>VLOOKUP(A135,[1]Sheet1!$A:$AN,39,0)</f>
        <v>43.4</v>
      </c>
      <c r="AD135">
        <f>VLOOKUP(A135,[1]Sheet1!$A:$AN,40,0)</f>
        <v>30.3</v>
      </c>
      <c r="AF135">
        <f>VLOOKUP(A135,[1]Sheet1!$A:$BJ,42,0)</f>
        <v>28.7</v>
      </c>
      <c r="AG135">
        <f>VLOOKUP(A135,[1]Sheet1!$A:$BJ,43,0)</f>
        <v>20</v>
      </c>
      <c r="AH135">
        <f>VLOOKUP(A135,[1]Sheet1!$A:$BJ,44,0)</f>
        <v>417</v>
      </c>
      <c r="AJ135">
        <f>VLOOKUP(A135,[1]Sheet1!$A:$BJ,46,0)</f>
        <v>286</v>
      </c>
      <c r="AK135">
        <f>VLOOKUP(A135,[1]Sheet1!$A:$BJ,47,0)</f>
        <v>27</v>
      </c>
      <c r="AL135">
        <f>VLOOKUP(A135,[1]Sheet1!$A:$BJ,48,0)</f>
        <v>485</v>
      </c>
      <c r="AN135">
        <f>VLOOKUP(A135,[1]Sheet1!$A:$BJ,50,0)</f>
        <v>156</v>
      </c>
      <c r="AO135">
        <f>VLOOKUP(A135,[1]Sheet1!$A:$BJ,51,0)</f>
        <v>89.98</v>
      </c>
      <c r="AP135">
        <f>VLOOKUP(A135,[1]Sheet1!$A:$BJ,52,0)</f>
        <v>95.47</v>
      </c>
      <c r="AR135">
        <f>VLOOKUP(A135,[1]Sheet1!$A:$BJ,54,0)</f>
        <v>96.16</v>
      </c>
      <c r="AS135">
        <f>VLOOKUP(A135,[1]Sheet1!$A:$BJ,55,0)</f>
        <v>67</v>
      </c>
      <c r="AT135">
        <f>VLOOKUP(A135,[1]Sheet1!$A:$BJ,56,0)</f>
        <v>58</v>
      </c>
      <c r="AV135">
        <f>VLOOKUP(A135,[1]Sheet1!$A:$BJ,58,0)</f>
        <v>57</v>
      </c>
      <c r="AW135">
        <f>VLOOKUP(A135,[1]Sheet1!$A:$BJ,59,0)</f>
        <v>5.5</v>
      </c>
      <c r="AX135">
        <f>VLOOKUP(A135,[1]Sheet1!$A:$BJ,60,0)</f>
        <v>5.2</v>
      </c>
      <c r="AZ135">
        <f>VLOOKUP(A135,[1]Sheet1!$A:$BJ,62,0)</f>
        <v>2.9</v>
      </c>
      <c r="BA135" s="6">
        <v>22</v>
      </c>
      <c r="BB135">
        <f>VLOOKUP(A135,'[2]基于7.24英文版收集麻醉记录单信息+最后整理最全面'!$J:$CK,78,0)</f>
        <v>0</v>
      </c>
      <c r="BC135">
        <f>VLOOKUP(A135,'[2]基于7.24英文版收集麻醉记录单信息+最后整理最全面'!$J:$CK,80,0)</f>
        <v>0</v>
      </c>
    </row>
    <row r="136" spans="1:55" x14ac:dyDescent="0.25">
      <c r="A136" s="3">
        <v>20040283</v>
      </c>
      <c r="B136">
        <v>2</v>
      </c>
      <c r="C136" s="6">
        <v>1</v>
      </c>
      <c r="D136" s="6">
        <v>170</v>
      </c>
      <c r="E136" s="6">
        <v>67</v>
      </c>
      <c r="F136">
        <v>0</v>
      </c>
      <c r="G136" s="6">
        <v>0</v>
      </c>
      <c r="H136">
        <v>0</v>
      </c>
      <c r="I136">
        <f>VLOOKUP(A136,[1]Sheet1!$A:$V,19,0)</f>
        <v>119</v>
      </c>
      <c r="J136">
        <f>VLOOKUP(A136,[1]Sheet1!$A:$V,20,0)</f>
        <v>118</v>
      </c>
      <c r="K136">
        <f>VLOOKUP(A136,[1]Sheet1!$A:$V,21,0)</f>
        <v>0.37</v>
      </c>
      <c r="L136">
        <f>VLOOKUP(A136,[1]Sheet1!$A:$V,22,0)</f>
        <v>0.35</v>
      </c>
      <c r="M136">
        <f>VLOOKUP(A136,[1]Sheet1!$A:$W,23,0)</f>
        <v>183</v>
      </c>
      <c r="N136">
        <f>VLOOKUP(A136,[1]Sheet1!$A:$BJ,24,0)</f>
        <v>119</v>
      </c>
      <c r="Q136">
        <f>VLOOKUP(A136,[1]Sheet1!$A:$BJ,27,0)</f>
        <v>30.3</v>
      </c>
      <c r="R136">
        <f>VLOOKUP(A136,[1]Sheet1!$A:$BJ,28,0)</f>
        <v>33.1</v>
      </c>
      <c r="U136">
        <f>VLOOKUP(A136,[1]Sheet1!$A:$BJ,31,0)</f>
        <v>1.1200000000000001</v>
      </c>
      <c r="V136">
        <f>VLOOKUP(A136,[1]Sheet1!$A:$BJ,32,0)</f>
        <v>1.25</v>
      </c>
      <c r="Y136">
        <f>VLOOKUP(A136,[1]Sheet1!$A:$BJ,35,0)</f>
        <v>13.1</v>
      </c>
      <c r="Z136">
        <f>VLOOKUP(A136,[1]Sheet1!$A:$BJ,36,0)</f>
        <v>19.8</v>
      </c>
      <c r="AC136">
        <f>VLOOKUP(A136,[1]Sheet1!$A:$AN,39,0)</f>
        <v>37.4</v>
      </c>
      <c r="AD136">
        <f>VLOOKUP(A136,[1]Sheet1!$A:$AN,40,0)</f>
        <v>29.5</v>
      </c>
      <c r="AG136">
        <f>VLOOKUP(A136,[1]Sheet1!$A:$BJ,43,0)</f>
        <v>40</v>
      </c>
      <c r="AH136">
        <f>VLOOKUP(A136,[1]Sheet1!$A:$BJ,44,0)</f>
        <v>223</v>
      </c>
      <c r="AK136">
        <f>VLOOKUP(A136,[1]Sheet1!$A:$BJ,47,0)</f>
        <v>38</v>
      </c>
      <c r="AL136">
        <f>VLOOKUP(A136,[1]Sheet1!$A:$BJ,48,0)</f>
        <v>268</v>
      </c>
      <c r="AO136">
        <f>VLOOKUP(A136,[1]Sheet1!$A:$BJ,51,0)</f>
        <v>107.46</v>
      </c>
      <c r="AP136">
        <f>VLOOKUP(A136,[1]Sheet1!$A:$BJ,52,0)</f>
        <v>108.77</v>
      </c>
      <c r="AS136">
        <f>VLOOKUP(A136,[1]Sheet1!$A:$BJ,55,0)</f>
        <v>69</v>
      </c>
      <c r="AT136">
        <f>VLOOKUP(A136,[1]Sheet1!$A:$BJ,56,0)</f>
        <v>67</v>
      </c>
      <c r="AW136">
        <f>VLOOKUP(A136,[1]Sheet1!$A:$BJ,59,0)</f>
        <v>4.7</v>
      </c>
      <c r="AX136">
        <f>VLOOKUP(A136,[1]Sheet1!$A:$BJ,60,0)</f>
        <v>3.6</v>
      </c>
      <c r="BA136" s="6">
        <v>6</v>
      </c>
      <c r="BB136">
        <f>VLOOKUP(A136,'[2]基于7.24英文版收集麻醉记录单信息+最后整理最全面'!$J:$CK,78,0)</f>
        <v>0</v>
      </c>
      <c r="BC136">
        <f>VLOOKUP(A136,'[2]基于7.24英文版收集麻醉记录单信息+最后整理最全面'!$J:$CK,80,0)</f>
        <v>0</v>
      </c>
    </row>
    <row r="137" spans="1:55" x14ac:dyDescent="0.25">
      <c r="A137" s="3">
        <v>32184639</v>
      </c>
      <c r="B137">
        <v>2</v>
      </c>
      <c r="C137" s="6">
        <v>1</v>
      </c>
      <c r="D137" s="6">
        <v>170</v>
      </c>
      <c r="E137" s="6">
        <v>73</v>
      </c>
      <c r="F137">
        <v>0</v>
      </c>
      <c r="G137" s="6">
        <v>0</v>
      </c>
      <c r="H137">
        <v>0</v>
      </c>
      <c r="I137">
        <f>VLOOKUP(A137,[1]Sheet1!$A:$V,19,0)</f>
        <v>134</v>
      </c>
      <c r="J137">
        <f>VLOOKUP(A137,[1]Sheet1!$A:$V,20,0)</f>
        <v>124</v>
      </c>
      <c r="K137">
        <f>VLOOKUP(A137,[1]Sheet1!$A:$V,21,0)</f>
        <v>0.39</v>
      </c>
      <c r="L137">
        <f>VLOOKUP(A137,[1]Sheet1!$A:$V,22,0)</f>
        <v>0.37</v>
      </c>
      <c r="M137">
        <f>VLOOKUP(A137,[1]Sheet1!$A:$W,23,0)</f>
        <v>281</v>
      </c>
      <c r="N137">
        <f>VLOOKUP(A137,[1]Sheet1!$A:$BJ,24,0)</f>
        <v>395</v>
      </c>
      <c r="O137">
        <f>VLOOKUP(A137,[1]Sheet1!$A:$BJ,25,0)</f>
        <v>265</v>
      </c>
      <c r="P137">
        <f>VLOOKUP(A137,[1]Sheet1!$A:$BJ,26,0)</f>
        <v>265</v>
      </c>
      <c r="Q137">
        <f>VLOOKUP(A137,[1]Sheet1!$A:$BJ,27,0)</f>
        <v>38.799999999999997</v>
      </c>
      <c r="R137">
        <f>VLOOKUP(A137,[1]Sheet1!$A:$BJ,28,0)</f>
        <v>42</v>
      </c>
      <c r="S137">
        <f>VLOOKUP(A137,[1]Sheet1!$A:$BJ,29,0)</f>
        <v>40.200000000000003</v>
      </c>
      <c r="U137">
        <f>VLOOKUP(A137,[1]Sheet1!$A:$BJ,31,0)</f>
        <v>1.39</v>
      </c>
      <c r="V137">
        <f>VLOOKUP(A137,[1]Sheet1!$A:$BJ,32,0)</f>
        <v>2</v>
      </c>
      <c r="W137">
        <f>VLOOKUP(A137,[1]Sheet1!$A:$BJ,33,0)</f>
        <v>1.28</v>
      </c>
      <c r="Y137">
        <f>VLOOKUP(A137,[1]Sheet1!$A:$BJ,35,0)</f>
        <v>77.2</v>
      </c>
      <c r="Z137">
        <f>VLOOKUP(A137,[1]Sheet1!$A:$BJ,36,0)</f>
        <v>75.5</v>
      </c>
      <c r="AA137">
        <f>VLOOKUP(A137,[1]Sheet1!$A:$BJ,37,0)</f>
        <v>64.3</v>
      </c>
      <c r="AC137">
        <f>VLOOKUP(A137,[1]Sheet1!$A:$AN,39,0)</f>
        <v>43.4</v>
      </c>
      <c r="AD137">
        <f>VLOOKUP(A137,[1]Sheet1!$A:$AN,40,0)</f>
        <v>25.2</v>
      </c>
      <c r="AE137">
        <f>VLOOKUP(A137,[1]Sheet1!$A:$BJ,41,0)</f>
        <v>33.799999999999997</v>
      </c>
      <c r="AG137">
        <f>VLOOKUP(A137,[1]Sheet1!$A:$BJ,43,0)</f>
        <v>115</v>
      </c>
      <c r="AH137">
        <f>VLOOKUP(A137,[1]Sheet1!$A:$BJ,44,0)</f>
        <v>1096</v>
      </c>
      <c r="AI137">
        <f>VLOOKUP(A137,[1]Sheet1!$A:$BJ,45,0)</f>
        <v>411</v>
      </c>
      <c r="AK137">
        <f>VLOOKUP(A137,[1]Sheet1!$A:$BJ,47,0)</f>
        <v>65</v>
      </c>
      <c r="AL137">
        <f>VLOOKUP(A137,[1]Sheet1!$A:$BJ,48,0)</f>
        <v>1223</v>
      </c>
      <c r="AM137">
        <f>VLOOKUP(A137,[1]Sheet1!$A:$BJ,49,0)</f>
        <v>154</v>
      </c>
      <c r="AO137">
        <f>VLOOKUP(A137,[1]Sheet1!$A:$BJ,51,0)</f>
        <v>100.23</v>
      </c>
      <c r="AP137">
        <f>VLOOKUP(A137,[1]Sheet1!$A:$BJ,52,0)</f>
        <v>102.39</v>
      </c>
      <c r="AQ137">
        <f>VLOOKUP(A137,[1]Sheet1!$A:$BJ,53,0)</f>
        <v>104.12</v>
      </c>
      <c r="AS137">
        <f>VLOOKUP(A137,[1]Sheet1!$A:$BJ,55,0)</f>
        <v>79</v>
      </c>
      <c r="AT137">
        <f>VLOOKUP(A137,[1]Sheet1!$A:$BJ,56,0)</f>
        <v>75</v>
      </c>
      <c r="AU137">
        <f>VLOOKUP(A137,[1]Sheet1!$A:$BJ,57,0)</f>
        <v>72</v>
      </c>
      <c r="AW137">
        <f>VLOOKUP(A137,[1]Sheet1!$A:$BJ,59,0)</f>
        <v>4.0999999999999996</v>
      </c>
      <c r="AX137">
        <f>VLOOKUP(A137,[1]Sheet1!$A:$BJ,60,0)</f>
        <v>5.4</v>
      </c>
      <c r="AY137">
        <f>VLOOKUP(A137,[1]Sheet1!$A:$BJ,61,0)</f>
        <v>5.2</v>
      </c>
      <c r="BA137" s="6">
        <v>7</v>
      </c>
      <c r="BB137">
        <f>VLOOKUP(A137,'[2]基于7.24英文版收集麻醉记录单信息+最后整理最全面'!$J:$CK,78,0)</f>
        <v>0</v>
      </c>
      <c r="BC137">
        <f>VLOOKUP(A137,'[2]基于7.24英文版收集麻醉记录单信息+最后整理最全面'!$J:$CK,80,0)</f>
        <v>0</v>
      </c>
    </row>
    <row r="138" spans="1:55" x14ac:dyDescent="0.25">
      <c r="A138" s="3">
        <v>14973505</v>
      </c>
      <c r="B138">
        <v>2</v>
      </c>
      <c r="C138" s="6">
        <v>1</v>
      </c>
      <c r="D138" s="6">
        <v>174</v>
      </c>
      <c r="E138" s="6">
        <v>69</v>
      </c>
      <c r="F138">
        <v>0</v>
      </c>
      <c r="G138" s="6">
        <v>0</v>
      </c>
      <c r="H138">
        <v>0</v>
      </c>
      <c r="I138">
        <f>VLOOKUP(A138,[1]Sheet1!$A:$V,19,0)</f>
        <v>148</v>
      </c>
      <c r="J138">
        <f>VLOOKUP(A138,[1]Sheet1!$A:$V,20,0)</f>
        <v>136</v>
      </c>
      <c r="K138">
        <f>VLOOKUP(A138,[1]Sheet1!$A:$V,21,0)</f>
        <v>0.44</v>
      </c>
      <c r="L138">
        <f>VLOOKUP(A138,[1]Sheet1!$A:$V,22,0)</f>
        <v>0.41</v>
      </c>
      <c r="M138">
        <f>VLOOKUP(A138,[1]Sheet1!$A:$W,23,0)</f>
        <v>226</v>
      </c>
      <c r="N138">
        <f>VLOOKUP(A138,[1]Sheet1!$A:$BJ,24,0)</f>
        <v>124</v>
      </c>
      <c r="O138">
        <f>VLOOKUP(A138,[1]Sheet1!$A:$BJ,25,0)</f>
        <v>118</v>
      </c>
      <c r="P138">
        <f>VLOOKUP(A138,[1]Sheet1!$A:$BJ,26,0)</f>
        <v>123</v>
      </c>
      <c r="Q138">
        <f>VLOOKUP(A138,[1]Sheet1!$A:$BJ,27,0)</f>
        <v>25.8</v>
      </c>
      <c r="R138">
        <f>VLOOKUP(A138,[1]Sheet1!$A:$BJ,28,0)</f>
        <v>25.7</v>
      </c>
      <c r="S138">
        <f>VLOOKUP(A138,[1]Sheet1!$A:$BJ,29,0)</f>
        <v>27.1</v>
      </c>
      <c r="T138">
        <f>VLOOKUP(A138,[1]Sheet1!$A:$BJ,30,0)</f>
        <v>27.3</v>
      </c>
      <c r="U138">
        <f>VLOOKUP(A138,[1]Sheet1!$A:$BJ,31,0)</f>
        <v>0.95</v>
      </c>
      <c r="V138">
        <f>VLOOKUP(A138,[1]Sheet1!$A:$BJ,32,0)</f>
        <v>1.06</v>
      </c>
      <c r="W138">
        <f>VLOOKUP(A138,[1]Sheet1!$A:$BJ,33,0)</f>
        <v>1.06</v>
      </c>
      <c r="X138">
        <f>VLOOKUP(A138,[1]Sheet1!$A:$BJ,34,0)</f>
        <v>1.08</v>
      </c>
      <c r="Y138">
        <f>VLOOKUP(A138,[1]Sheet1!$A:$BJ,35,0)</f>
        <v>16.8</v>
      </c>
      <c r="Z138">
        <f>VLOOKUP(A138,[1]Sheet1!$A:$BJ,36,0)</f>
        <v>32.4</v>
      </c>
      <c r="AA138">
        <f>VLOOKUP(A138,[1]Sheet1!$A:$BJ,37,0)</f>
        <v>30.6</v>
      </c>
      <c r="AB138">
        <f>VLOOKUP(A138,[1]Sheet1!$A:$BJ,38,0)</f>
        <v>26.6</v>
      </c>
      <c r="AC138">
        <f>VLOOKUP(A138,[1]Sheet1!$A:$AN,39,0)</f>
        <v>51.5</v>
      </c>
      <c r="AD138">
        <f>VLOOKUP(A138,[1]Sheet1!$A:$AN,40,0)</f>
        <v>42.5</v>
      </c>
      <c r="AE138">
        <f>VLOOKUP(A138,[1]Sheet1!$A:$BJ,41,0)</f>
        <v>40.200000000000003</v>
      </c>
      <c r="AF138">
        <f>VLOOKUP(A138,[1]Sheet1!$A:$BJ,42,0)</f>
        <v>37.700000000000003</v>
      </c>
      <c r="AG138">
        <f>VLOOKUP(A138,[1]Sheet1!$A:$BJ,43,0)</f>
        <v>27</v>
      </c>
      <c r="AH138">
        <f>VLOOKUP(A138,[1]Sheet1!$A:$BJ,44,0)</f>
        <v>801</v>
      </c>
      <c r="AI138">
        <f>VLOOKUP(A138,[1]Sheet1!$A:$BJ,45,0)</f>
        <v>863</v>
      </c>
      <c r="AJ138">
        <f>VLOOKUP(A138,[1]Sheet1!$A:$BJ,46,0)</f>
        <v>586</v>
      </c>
      <c r="AK138">
        <f>VLOOKUP(A138,[1]Sheet1!$A:$BJ,47,0)</f>
        <v>27</v>
      </c>
      <c r="AL138">
        <f>VLOOKUP(A138,[1]Sheet1!$A:$BJ,48,0)</f>
        <v>1384</v>
      </c>
      <c r="AM138">
        <f>VLOOKUP(A138,[1]Sheet1!$A:$BJ,49,0)</f>
        <v>685</v>
      </c>
      <c r="AN138">
        <f>VLOOKUP(A138,[1]Sheet1!$A:$BJ,50,0)</f>
        <v>242</v>
      </c>
      <c r="AO138">
        <f>VLOOKUP(A138,[1]Sheet1!$A:$BJ,51,0)</f>
        <v>106.58</v>
      </c>
      <c r="AP138">
        <f>VLOOKUP(A138,[1]Sheet1!$A:$BJ,52,0)</f>
        <v>110.78</v>
      </c>
      <c r="AQ138">
        <f>VLOOKUP(A138,[1]Sheet1!$A:$BJ,53,0)</f>
        <v>112.76</v>
      </c>
      <c r="AR138">
        <f>VLOOKUP(A138,[1]Sheet1!$A:$BJ,54,0)</f>
        <v>110.14</v>
      </c>
      <c r="AS138">
        <f>VLOOKUP(A138,[1]Sheet1!$A:$BJ,55,0)</f>
        <v>78</v>
      </c>
      <c r="AT138">
        <f>VLOOKUP(A138,[1]Sheet1!$A:$BJ,56,0)</f>
        <v>71</v>
      </c>
      <c r="AU138">
        <f>VLOOKUP(A138,[1]Sheet1!$A:$BJ,57,0)</f>
        <v>68</v>
      </c>
      <c r="AV138">
        <f>VLOOKUP(A138,[1]Sheet1!$A:$BJ,58,0)</f>
        <v>72</v>
      </c>
      <c r="AW138">
        <f>VLOOKUP(A138,[1]Sheet1!$A:$BJ,59,0)</f>
        <v>5.0999999999999996</v>
      </c>
      <c r="AX138">
        <f>VLOOKUP(A138,[1]Sheet1!$A:$BJ,60,0)</f>
        <v>3.4</v>
      </c>
      <c r="AY138">
        <f>VLOOKUP(A138,[1]Sheet1!$A:$BJ,61,0)</f>
        <v>3.3</v>
      </c>
      <c r="AZ138">
        <f>VLOOKUP(A138,[1]Sheet1!$A:$BJ,62,0)</f>
        <v>3</v>
      </c>
      <c r="BA138" s="6">
        <v>6</v>
      </c>
      <c r="BB138">
        <f>VLOOKUP(A138,'[2]基于7.24英文版收集麻醉记录单信息+最后整理最全面'!$J:$CK,78,0)</f>
        <v>0</v>
      </c>
      <c r="BC138">
        <f>VLOOKUP(A138,'[2]基于7.24英文版收集麻醉记录单信息+最后整理最全面'!$J:$CK,80,0)</f>
        <v>0</v>
      </c>
    </row>
    <row r="139" spans="1:55" x14ac:dyDescent="0.25">
      <c r="A139" s="3">
        <v>32194884</v>
      </c>
      <c r="B139">
        <v>2</v>
      </c>
      <c r="C139" s="6">
        <v>1</v>
      </c>
      <c r="D139" s="6">
        <v>157</v>
      </c>
      <c r="E139" s="6">
        <v>47.5</v>
      </c>
      <c r="F139">
        <v>0</v>
      </c>
      <c r="G139" s="6">
        <v>0</v>
      </c>
      <c r="H139">
        <v>0</v>
      </c>
      <c r="I139">
        <f>VLOOKUP(A139,[1]Sheet1!$A:$V,19,0)</f>
        <v>103</v>
      </c>
      <c r="J139">
        <f>VLOOKUP(A139,[1]Sheet1!$A:$V,20,0)</f>
        <v>88</v>
      </c>
      <c r="K139">
        <f>VLOOKUP(A139,[1]Sheet1!$A:$V,21,0)</f>
        <v>0.35</v>
      </c>
      <c r="L139">
        <f>VLOOKUP(A139,[1]Sheet1!$A:$V,22,0)</f>
        <v>0.28999999999999998</v>
      </c>
      <c r="M139">
        <f>VLOOKUP(A139,[1]Sheet1!$A:$W,23,0)</f>
        <v>354</v>
      </c>
      <c r="N139">
        <f>VLOOKUP(A139,[1]Sheet1!$A:$BJ,24,0)</f>
        <v>299</v>
      </c>
      <c r="Q139">
        <f>VLOOKUP(A139,[1]Sheet1!$A:$BJ,27,0)</f>
        <v>37.9</v>
      </c>
      <c r="R139">
        <f>VLOOKUP(A139,[1]Sheet1!$A:$BJ,28,0)</f>
        <v>32.6</v>
      </c>
      <c r="U139">
        <f>VLOOKUP(A139,[1]Sheet1!$A:$BJ,31,0)</f>
        <v>1.1000000000000001</v>
      </c>
      <c r="V139">
        <f>VLOOKUP(A139,[1]Sheet1!$A:$BJ,32,0)</f>
        <v>1.1599999999999999</v>
      </c>
      <c r="Y139">
        <f>VLOOKUP(A139,[1]Sheet1!$A:$BJ,35,0)</f>
        <v>11.8</v>
      </c>
      <c r="Z139">
        <f>VLOOKUP(A139,[1]Sheet1!$A:$BJ,36,0)</f>
        <v>11.8</v>
      </c>
      <c r="AC139">
        <f>VLOOKUP(A139,[1]Sheet1!$A:$AN,39,0)</f>
        <v>42.6</v>
      </c>
      <c r="AD139">
        <f>VLOOKUP(A139,[1]Sheet1!$A:$AN,40,0)</f>
        <v>28.7</v>
      </c>
      <c r="AG139">
        <f>VLOOKUP(A139,[1]Sheet1!$A:$BJ,43,0)</f>
        <v>7</v>
      </c>
      <c r="AH139">
        <f>VLOOKUP(A139,[1]Sheet1!$A:$BJ,44,0)</f>
        <v>80</v>
      </c>
      <c r="AK139">
        <f>VLOOKUP(A139,[1]Sheet1!$A:$BJ,47,0)</f>
        <v>18</v>
      </c>
      <c r="AL139">
        <f>VLOOKUP(A139,[1]Sheet1!$A:$BJ,48,0)</f>
        <v>134</v>
      </c>
      <c r="AO139">
        <f>VLOOKUP(A139,[1]Sheet1!$A:$BJ,51,0)</f>
        <v>124.84</v>
      </c>
      <c r="AP139">
        <f>VLOOKUP(A139,[1]Sheet1!$A:$BJ,52,0)</f>
        <v>138.33000000000001</v>
      </c>
      <c r="AS139">
        <f>VLOOKUP(A139,[1]Sheet1!$A:$BJ,55,0)</f>
        <v>56</v>
      </c>
      <c r="AT139">
        <f>VLOOKUP(A139,[1]Sheet1!$A:$BJ,56,0)</f>
        <v>41</v>
      </c>
      <c r="AW139">
        <f>VLOOKUP(A139,[1]Sheet1!$A:$BJ,59,0)</f>
        <v>7.05</v>
      </c>
      <c r="AX139">
        <f>VLOOKUP(A139,[1]Sheet1!$A:$BJ,60,0)</f>
        <v>2.7</v>
      </c>
      <c r="BA139" s="6">
        <v>6</v>
      </c>
      <c r="BB139">
        <f>VLOOKUP(A139,'[2]基于7.24英文版收集麻醉记录单信息+最后整理最全面'!$J:$CK,78,0)</f>
        <v>0</v>
      </c>
      <c r="BC139">
        <f>VLOOKUP(A139,'[2]基于7.24英文版收集麻醉记录单信息+最后整理最全面'!$J:$CK,80,0)</f>
        <v>0</v>
      </c>
    </row>
    <row r="140" spans="1:55" x14ac:dyDescent="0.25">
      <c r="A140" s="3">
        <v>32192725</v>
      </c>
      <c r="B140">
        <v>1</v>
      </c>
      <c r="C140" s="6">
        <v>2</v>
      </c>
      <c r="D140" s="6">
        <v>160</v>
      </c>
      <c r="E140" s="6">
        <v>56.5</v>
      </c>
      <c r="F140">
        <v>0</v>
      </c>
      <c r="G140" s="6">
        <v>0</v>
      </c>
      <c r="H140">
        <v>0</v>
      </c>
      <c r="I140">
        <f>VLOOKUP(A140,[1]Sheet1!$A:$V,19,0)</f>
        <v>134</v>
      </c>
      <c r="J140">
        <f>VLOOKUP(A140,[1]Sheet1!$A:$V,20,0)</f>
        <v>117</v>
      </c>
      <c r="K140">
        <f>VLOOKUP(A140,[1]Sheet1!$A:$V,21,0)</f>
        <v>0.41</v>
      </c>
      <c r="L140">
        <f>VLOOKUP(A140,[1]Sheet1!$A:$V,22,0)</f>
        <v>0.35</v>
      </c>
      <c r="M140">
        <f>VLOOKUP(A140,[1]Sheet1!$A:$W,23,0)</f>
        <v>139</v>
      </c>
      <c r="N140">
        <f>VLOOKUP(A140,[1]Sheet1!$A:$BJ,24,0)</f>
        <v>108</v>
      </c>
      <c r="O140">
        <f>VLOOKUP(A140,[1]Sheet1!$A:$BJ,25,0)</f>
        <v>88</v>
      </c>
      <c r="P140">
        <f>VLOOKUP(A140,[1]Sheet1!$A:$BJ,26,0)</f>
        <v>95</v>
      </c>
      <c r="Q140">
        <f>VLOOKUP(A140,[1]Sheet1!$A:$BJ,27,0)</f>
        <v>27.6</v>
      </c>
      <c r="R140">
        <f>VLOOKUP(A140,[1]Sheet1!$A:$BJ,28,0)</f>
        <v>28.1</v>
      </c>
      <c r="S140">
        <f>VLOOKUP(A140,[1]Sheet1!$A:$BJ,29,0)</f>
        <v>27.4</v>
      </c>
      <c r="T140">
        <f>VLOOKUP(A140,[1]Sheet1!$A:$BJ,30,0)</f>
        <v>27.7</v>
      </c>
      <c r="U140">
        <f>VLOOKUP(A140,[1]Sheet1!$A:$BJ,31,0)</f>
        <v>1.04</v>
      </c>
      <c r="V140">
        <f>VLOOKUP(A140,[1]Sheet1!$A:$BJ,32,0)</f>
        <v>1.28</v>
      </c>
      <c r="W140">
        <f>VLOOKUP(A140,[1]Sheet1!$A:$BJ,33,0)</f>
        <v>1.23</v>
      </c>
      <c r="X140">
        <f>VLOOKUP(A140,[1]Sheet1!$A:$BJ,34,0)</f>
        <v>1.18</v>
      </c>
      <c r="Y140">
        <f>VLOOKUP(A140,[1]Sheet1!$A:$BJ,35,0)</f>
        <v>23.5</v>
      </c>
      <c r="Z140">
        <f>VLOOKUP(A140,[1]Sheet1!$A:$BJ,36,0)</f>
        <v>38.299999999999997</v>
      </c>
      <c r="AA140">
        <f>VLOOKUP(A140,[1]Sheet1!$A:$BJ,37,0)</f>
        <v>34.5</v>
      </c>
      <c r="AB140">
        <f>VLOOKUP(A140,[1]Sheet1!$A:$BJ,38,0)</f>
        <v>45.5</v>
      </c>
      <c r="AC140">
        <f>VLOOKUP(A140,[1]Sheet1!$A:$AN,39,0)</f>
        <v>38.799999999999997</v>
      </c>
      <c r="AD140">
        <f>VLOOKUP(A140,[1]Sheet1!$A:$AN,40,0)</f>
        <v>36.4</v>
      </c>
      <c r="AE140">
        <f>VLOOKUP(A140,[1]Sheet1!$A:$BJ,41,0)</f>
        <v>37.200000000000003</v>
      </c>
      <c r="AF140">
        <f>VLOOKUP(A140,[1]Sheet1!$A:$BJ,42,0)</f>
        <v>40.9</v>
      </c>
      <c r="AG140">
        <f>VLOOKUP(A140,[1]Sheet1!$A:$BJ,43,0)</f>
        <v>54</v>
      </c>
      <c r="AH140">
        <f>VLOOKUP(A140,[1]Sheet1!$A:$BJ,44,0)</f>
        <v>162</v>
      </c>
      <c r="AI140">
        <f>VLOOKUP(A140,[1]Sheet1!$A:$BJ,45,0)</f>
        <v>188</v>
      </c>
      <c r="AJ140">
        <f>VLOOKUP(A140,[1]Sheet1!$A:$BJ,46,0)</f>
        <v>161</v>
      </c>
      <c r="AK140">
        <f>VLOOKUP(A140,[1]Sheet1!$A:$BJ,47,0)</f>
        <v>48</v>
      </c>
      <c r="AL140">
        <f>VLOOKUP(A140,[1]Sheet1!$A:$BJ,48,0)</f>
        <v>168</v>
      </c>
      <c r="AM140">
        <f>VLOOKUP(A140,[1]Sheet1!$A:$BJ,49,0)</f>
        <v>176</v>
      </c>
      <c r="AN140">
        <f>VLOOKUP(A140,[1]Sheet1!$A:$BJ,50,0)</f>
        <v>130</v>
      </c>
      <c r="AO140">
        <f>VLOOKUP(A140,[1]Sheet1!$A:$BJ,51,0)</f>
        <v>102.31</v>
      </c>
      <c r="AP140">
        <f>VLOOKUP(A140,[1]Sheet1!$A:$BJ,52,0)</f>
        <v>104.85</v>
      </c>
      <c r="AQ140">
        <f>VLOOKUP(A140,[1]Sheet1!$A:$BJ,53,0)</f>
        <v>106.2</v>
      </c>
      <c r="AR140">
        <f>VLOOKUP(A140,[1]Sheet1!$A:$BJ,54,0)</f>
        <v>107.62</v>
      </c>
      <c r="AS140">
        <f>VLOOKUP(A140,[1]Sheet1!$A:$BJ,55,0)</f>
        <v>69</v>
      </c>
      <c r="AT140">
        <f>VLOOKUP(A140,[1]Sheet1!$A:$BJ,56,0)</f>
        <v>65</v>
      </c>
      <c r="AU140">
        <f>VLOOKUP(A140,[1]Sheet1!$A:$BJ,57,0)</f>
        <v>63</v>
      </c>
      <c r="AV140">
        <f>VLOOKUP(A140,[1]Sheet1!$A:$BJ,58,0)</f>
        <v>61</v>
      </c>
      <c r="AW140">
        <f>VLOOKUP(A140,[1]Sheet1!$A:$BJ,59,0)</f>
        <v>4.5</v>
      </c>
      <c r="AX140">
        <f>VLOOKUP(A140,[1]Sheet1!$A:$BJ,60,0)</f>
        <v>4.7</v>
      </c>
      <c r="AY140">
        <f>VLOOKUP(A140,[1]Sheet1!$A:$BJ,61,0)</f>
        <v>3.4</v>
      </c>
      <c r="AZ140">
        <f>VLOOKUP(A140,[1]Sheet1!$A:$BJ,62,0)</f>
        <v>4.4000000000000004</v>
      </c>
      <c r="BA140" s="6">
        <v>11</v>
      </c>
      <c r="BB140">
        <f>VLOOKUP(A140,'[2]基于7.24英文版收集麻醉记录单信息+最后整理最全面'!$J:$CK,78,0)</f>
        <v>0</v>
      </c>
      <c r="BC140">
        <f>VLOOKUP(A140,'[2]基于7.24英文版收集麻醉记录单信息+最后整理最全面'!$J:$CK,80,0)</f>
        <v>0</v>
      </c>
    </row>
    <row r="141" spans="1:55" x14ac:dyDescent="0.25">
      <c r="A141" s="3">
        <v>32167527</v>
      </c>
      <c r="B141">
        <v>2</v>
      </c>
      <c r="C141" s="6">
        <v>1</v>
      </c>
      <c r="D141" s="6">
        <v>153</v>
      </c>
      <c r="E141" s="6">
        <v>65</v>
      </c>
      <c r="F141">
        <v>0</v>
      </c>
      <c r="G141" s="6">
        <v>0</v>
      </c>
      <c r="H141">
        <v>0</v>
      </c>
      <c r="I141">
        <f>VLOOKUP(A141,[1]Sheet1!$A:$V,19,0)</f>
        <v>151</v>
      </c>
      <c r="J141">
        <f>VLOOKUP(A141,[1]Sheet1!$A:$V,20,0)</f>
        <v>139</v>
      </c>
      <c r="K141">
        <f>VLOOKUP(A141,[1]Sheet1!$A:$V,21,0)</f>
        <v>0.47</v>
      </c>
      <c r="L141">
        <f>VLOOKUP(A141,[1]Sheet1!$A:$V,22,0)</f>
        <v>0.4</v>
      </c>
      <c r="M141">
        <f>VLOOKUP(A141,[1]Sheet1!$A:$W,23,0)</f>
        <v>105</v>
      </c>
      <c r="N141">
        <f>VLOOKUP(A141,[1]Sheet1!$A:$BJ,24,0)</f>
        <v>143</v>
      </c>
      <c r="O141">
        <f>VLOOKUP(A141,[1]Sheet1!$A:$BJ,25,0)</f>
        <v>142</v>
      </c>
      <c r="P141">
        <f>VLOOKUP(A141,[1]Sheet1!$A:$BJ,26,0)</f>
        <v>82</v>
      </c>
      <c r="Q141">
        <f>VLOOKUP(A141,[1]Sheet1!$A:$BJ,27,0)</f>
        <v>20.6</v>
      </c>
      <c r="R141">
        <f>VLOOKUP(A141,[1]Sheet1!$A:$BJ,28,0)</f>
        <v>28.1</v>
      </c>
      <c r="S141">
        <f>VLOOKUP(A141,[1]Sheet1!$A:$BJ,29,0)</f>
        <v>26.1</v>
      </c>
      <c r="T141">
        <f>VLOOKUP(A141,[1]Sheet1!$A:$BJ,30,0)</f>
        <v>35.1</v>
      </c>
      <c r="U141">
        <f>VLOOKUP(A141,[1]Sheet1!$A:$BJ,31,0)</f>
        <v>0.86</v>
      </c>
      <c r="V141">
        <f>VLOOKUP(A141,[1]Sheet1!$A:$BJ,32,0)</f>
        <v>1.23</v>
      </c>
      <c r="W141">
        <f>VLOOKUP(A141,[1]Sheet1!$A:$BJ,33,0)</f>
        <v>1.24</v>
      </c>
      <c r="X141">
        <f>VLOOKUP(A141,[1]Sheet1!$A:$BJ,34,0)</f>
        <v>1.28</v>
      </c>
      <c r="Y141">
        <f>VLOOKUP(A141,[1]Sheet1!$A:$BJ,35,0)</f>
        <v>13.5</v>
      </c>
      <c r="Z141">
        <f>VLOOKUP(A141,[1]Sheet1!$A:$BJ,36,0)</f>
        <v>29.1</v>
      </c>
      <c r="AA141">
        <f>VLOOKUP(A141,[1]Sheet1!$A:$BJ,37,0)</f>
        <v>25.3</v>
      </c>
      <c r="AB141">
        <f>VLOOKUP(A141,[1]Sheet1!$A:$BJ,38,0)</f>
        <v>25.9</v>
      </c>
      <c r="AC141">
        <f>VLOOKUP(A141,[1]Sheet1!$A:$AN,39,0)</f>
        <v>46.7</v>
      </c>
      <c r="AD141">
        <f>VLOOKUP(A141,[1]Sheet1!$A:$AN,40,0)</f>
        <v>28.5</v>
      </c>
      <c r="AE141">
        <f>VLOOKUP(A141,[1]Sheet1!$A:$BJ,41,0)</f>
        <v>29.4</v>
      </c>
      <c r="AF141">
        <f>VLOOKUP(A141,[1]Sheet1!$A:$BJ,42,0)</f>
        <v>34.700000000000003</v>
      </c>
      <c r="AG141">
        <f>VLOOKUP(A141,[1]Sheet1!$A:$BJ,43,0)</f>
        <v>99</v>
      </c>
      <c r="AH141">
        <f>VLOOKUP(A141,[1]Sheet1!$A:$BJ,44,0)</f>
        <v>813</v>
      </c>
      <c r="AI141">
        <f>VLOOKUP(A141,[1]Sheet1!$A:$BJ,45,0)</f>
        <v>1391</v>
      </c>
      <c r="AJ141">
        <f>VLOOKUP(A141,[1]Sheet1!$A:$BJ,46,0)</f>
        <v>1368</v>
      </c>
      <c r="AK141">
        <f>VLOOKUP(A141,[1]Sheet1!$A:$BJ,47,0)</f>
        <v>74</v>
      </c>
      <c r="AL141">
        <f>VLOOKUP(A141,[1]Sheet1!$A:$BJ,48,0)</f>
        <v>699</v>
      </c>
      <c r="AM141">
        <f>VLOOKUP(A141,[1]Sheet1!$A:$BJ,49,0)</f>
        <v>1236</v>
      </c>
      <c r="AN141">
        <f>VLOOKUP(A141,[1]Sheet1!$A:$BJ,50,0)</f>
        <v>903</v>
      </c>
      <c r="AO141">
        <f>VLOOKUP(A141,[1]Sheet1!$A:$BJ,51,0)</f>
        <v>119.33</v>
      </c>
      <c r="AQ141">
        <f>VLOOKUP(A141,[1]Sheet1!$A:$BJ,53,0)</f>
        <v>129.30000000000001</v>
      </c>
      <c r="AR141">
        <f>VLOOKUP(A141,[1]Sheet1!$A:$BJ,54,0)</f>
        <v>135.72</v>
      </c>
      <c r="AS141">
        <f>VLOOKUP(A141,[1]Sheet1!$A:$BJ,55,0)</f>
        <v>67</v>
      </c>
      <c r="AT141">
        <f>VLOOKUP(A141,[1]Sheet1!$A:$BJ,56,0)</f>
        <v>57</v>
      </c>
      <c r="AU141">
        <f>VLOOKUP(A141,[1]Sheet1!$A:$BJ,57,0)</f>
        <v>54</v>
      </c>
      <c r="AV141">
        <f>VLOOKUP(A141,[1]Sheet1!$A:$BJ,58,0)</f>
        <v>48</v>
      </c>
      <c r="AW141">
        <f>VLOOKUP(A141,[1]Sheet1!$A:$BJ,59,0)</f>
        <v>5.5</v>
      </c>
      <c r="AX141">
        <f>VLOOKUP(A141,[1]Sheet1!$A:$BJ,60,0)</f>
        <v>4.3</v>
      </c>
      <c r="AY141">
        <f>VLOOKUP(A141,[1]Sheet1!$A:$BJ,61,0)</f>
        <v>5.9</v>
      </c>
      <c r="AZ141">
        <f>VLOOKUP(A141,[1]Sheet1!$A:$BJ,62,0)</f>
        <v>4.2</v>
      </c>
      <c r="BA141" s="6">
        <v>6</v>
      </c>
      <c r="BB141">
        <f>VLOOKUP(A141,'[2]基于7.24英文版收集麻醉记录单信息+最后整理最全面'!$J:$CK,78,0)</f>
        <v>0</v>
      </c>
      <c r="BC141">
        <f>VLOOKUP(A141,'[2]基于7.24英文版收集麻醉记录单信息+最后整理最全面'!$J:$CK,80,0)</f>
        <v>0</v>
      </c>
    </row>
    <row r="142" spans="1:55" x14ac:dyDescent="0.25">
      <c r="A142" s="3">
        <v>20609405</v>
      </c>
      <c r="B142">
        <v>1</v>
      </c>
      <c r="C142" s="6">
        <v>1</v>
      </c>
      <c r="D142" s="6">
        <v>172</v>
      </c>
      <c r="E142" s="6">
        <v>75</v>
      </c>
      <c r="F142">
        <v>0</v>
      </c>
      <c r="G142" s="6">
        <v>0</v>
      </c>
      <c r="H142">
        <v>0</v>
      </c>
      <c r="I142">
        <f>VLOOKUP(A142,[1]Sheet1!$A:$V,19,0)</f>
        <v>142</v>
      </c>
      <c r="J142">
        <f>VLOOKUP(A142,[1]Sheet1!$A:$V,20,0)</f>
        <v>120</v>
      </c>
      <c r="K142">
        <f>VLOOKUP(A142,[1]Sheet1!$A:$V,21,0)</f>
        <v>0.42</v>
      </c>
      <c r="L142">
        <f>VLOOKUP(A142,[1]Sheet1!$A:$V,22,0)</f>
        <v>0.36</v>
      </c>
      <c r="M142">
        <f>VLOOKUP(A142,[1]Sheet1!$A:$W,23,0)</f>
        <v>255</v>
      </c>
      <c r="N142">
        <f>VLOOKUP(A142,[1]Sheet1!$A:$BJ,24,0)</f>
        <v>151</v>
      </c>
      <c r="O142">
        <f>VLOOKUP(A142,[1]Sheet1!$A:$BJ,25,0)</f>
        <v>123</v>
      </c>
      <c r="P142">
        <f>VLOOKUP(A142,[1]Sheet1!$A:$BJ,26,0)</f>
        <v>89</v>
      </c>
      <c r="Q142">
        <f>VLOOKUP(A142,[1]Sheet1!$A:$BJ,27,0)</f>
        <v>27.2</v>
      </c>
      <c r="R142">
        <f>VLOOKUP(A142,[1]Sheet1!$A:$BJ,28,0)</f>
        <v>24.5</v>
      </c>
      <c r="S142">
        <f>VLOOKUP(A142,[1]Sheet1!$A:$BJ,29,0)</f>
        <v>29.9</v>
      </c>
      <c r="T142">
        <f>VLOOKUP(A142,[1]Sheet1!$A:$BJ,30,0)</f>
        <v>27.3</v>
      </c>
      <c r="U142">
        <f>VLOOKUP(A142,[1]Sheet1!$A:$BJ,31,0)</f>
        <v>0.99</v>
      </c>
      <c r="V142">
        <f>VLOOKUP(A142,[1]Sheet1!$A:$BJ,32,0)</f>
        <v>1.28</v>
      </c>
      <c r="W142">
        <f>VLOOKUP(A142,[1]Sheet1!$A:$BJ,33,0)</f>
        <v>1.18</v>
      </c>
      <c r="X142">
        <f>VLOOKUP(A142,[1]Sheet1!$A:$BJ,34,0)</f>
        <v>1.17</v>
      </c>
      <c r="Y142">
        <f>VLOOKUP(A142,[1]Sheet1!$A:$BJ,35,0)</f>
        <v>4.4000000000000004</v>
      </c>
      <c r="Z142">
        <f>VLOOKUP(A142,[1]Sheet1!$A:$BJ,36,0)</f>
        <v>11.8</v>
      </c>
      <c r="AA142">
        <f>VLOOKUP(A142,[1]Sheet1!$A:$BJ,37,0)</f>
        <v>15.1</v>
      </c>
      <c r="AB142">
        <f>VLOOKUP(A142,[1]Sheet1!$A:$BJ,38,0)</f>
        <v>9.1999999999999993</v>
      </c>
      <c r="AC142">
        <f>VLOOKUP(A142,[1]Sheet1!$A:$AN,39,0)</f>
        <v>42.5</v>
      </c>
      <c r="AD142">
        <f>VLOOKUP(A142,[1]Sheet1!$A:$AN,40,0)</f>
        <v>38.200000000000003</v>
      </c>
      <c r="AE142">
        <f>VLOOKUP(A142,[1]Sheet1!$A:$BJ,41,0)</f>
        <v>35.9</v>
      </c>
      <c r="AF142">
        <f>VLOOKUP(A142,[1]Sheet1!$A:$BJ,42,0)</f>
        <v>37.200000000000003</v>
      </c>
      <c r="AG142">
        <f>VLOOKUP(A142,[1]Sheet1!$A:$BJ,43,0)</f>
        <v>20</v>
      </c>
      <c r="AH142">
        <f>VLOOKUP(A142,[1]Sheet1!$A:$BJ,44,0)</f>
        <v>552</v>
      </c>
      <c r="AI142">
        <f>VLOOKUP(A142,[1]Sheet1!$A:$BJ,45,0)</f>
        <v>394</v>
      </c>
      <c r="AJ142">
        <f>VLOOKUP(A142,[1]Sheet1!$A:$BJ,46,0)</f>
        <v>265</v>
      </c>
      <c r="AK142">
        <f>VLOOKUP(A142,[1]Sheet1!$A:$BJ,47,0)</f>
        <v>15</v>
      </c>
      <c r="AL142">
        <f>VLOOKUP(A142,[1]Sheet1!$A:$BJ,48,0)</f>
        <v>399</v>
      </c>
      <c r="AM142">
        <f>VLOOKUP(A142,[1]Sheet1!$A:$BJ,49,0)</f>
        <v>226</v>
      </c>
      <c r="AN142">
        <f>VLOOKUP(A142,[1]Sheet1!$A:$BJ,50,0)</f>
        <v>113</v>
      </c>
      <c r="AO142">
        <v>118.85</v>
      </c>
      <c r="AP142">
        <f>VLOOKUP(A142,[1]Sheet1!$A:$BJ,52,0)</f>
        <v>126.8</v>
      </c>
      <c r="AQ142">
        <f>VLOOKUP(A142,[1]Sheet1!$A:$BJ,53,0)</f>
        <v>129.63999999999999</v>
      </c>
      <c r="AR142">
        <f>VLOOKUP(A142,[1]Sheet1!$A:$BJ,54,0)</f>
        <v>131.69</v>
      </c>
      <c r="AS142">
        <f>VLOOKUP(A142,[1]Sheet1!$A:$BJ,55,0)</f>
        <v>56</v>
      </c>
      <c r="AT142">
        <f>VLOOKUP(A142,[1]Sheet1!$A:$BJ,56,0)</f>
        <v>46</v>
      </c>
      <c r="AU142">
        <f>VLOOKUP(A142,[1]Sheet1!$A:$BJ,57,0)</f>
        <v>43</v>
      </c>
      <c r="AV142">
        <f>VLOOKUP(A142,[1]Sheet1!$A:$BJ,58,0)</f>
        <v>41</v>
      </c>
      <c r="AW142">
        <f>VLOOKUP(A142,[1]Sheet1!$A:$BJ,59,0)</f>
        <v>2.6</v>
      </c>
      <c r="AX142">
        <f>VLOOKUP(A142,[1]Sheet1!$A:$BJ,60,0)</f>
        <v>2</v>
      </c>
      <c r="AY142">
        <f>VLOOKUP(A142,[1]Sheet1!$A:$BJ,61,0)</f>
        <v>1.4</v>
      </c>
      <c r="AZ142">
        <f>VLOOKUP(A142,[1]Sheet1!$A:$BJ,62,0)</f>
        <v>1</v>
      </c>
      <c r="BA142" s="6">
        <v>6</v>
      </c>
      <c r="BB142">
        <f>VLOOKUP(A142,'[2]基于7.24英文版收集麻醉记录单信息+最后整理最全面'!$J:$CK,78,0)</f>
        <v>0</v>
      </c>
      <c r="BC142">
        <f>VLOOKUP(A142,'[2]基于7.24英文版收集麻醉记录单信息+最后整理最全面'!$J:$CK,80,0)</f>
        <v>0</v>
      </c>
    </row>
    <row r="143" spans="1:55" x14ac:dyDescent="0.25">
      <c r="A143" s="3">
        <v>32207346</v>
      </c>
      <c r="B143">
        <v>1</v>
      </c>
      <c r="C143" s="6">
        <v>1</v>
      </c>
      <c r="D143" s="6">
        <v>173</v>
      </c>
      <c r="E143" s="6">
        <v>63</v>
      </c>
      <c r="F143">
        <v>0</v>
      </c>
      <c r="G143" s="6">
        <v>0</v>
      </c>
      <c r="H143">
        <v>0</v>
      </c>
      <c r="I143">
        <f>VLOOKUP(A143,[1]Sheet1!$A:$V,19,0)</f>
        <v>154</v>
      </c>
      <c r="J143">
        <f>VLOOKUP(A143,[1]Sheet1!$A:$V,20,0)</f>
        <v>142</v>
      </c>
      <c r="K143">
        <f>VLOOKUP(A143,[1]Sheet1!$A:$V,21,0)</f>
        <v>0.44</v>
      </c>
      <c r="L143">
        <f>VLOOKUP(A143,[1]Sheet1!$A:$V,22,0)</f>
        <v>0.41</v>
      </c>
      <c r="M143">
        <f>VLOOKUP(A143,[1]Sheet1!$A:$W,23,0)</f>
        <v>108</v>
      </c>
      <c r="N143">
        <f>VLOOKUP(A143,[1]Sheet1!$A:$BJ,24,0)</f>
        <v>90</v>
      </c>
      <c r="Q143">
        <f>VLOOKUP(A143,[1]Sheet1!$A:$BJ,27,0)</f>
        <v>27.1</v>
      </c>
      <c r="R143">
        <f>VLOOKUP(A143,[1]Sheet1!$A:$BJ,28,0)</f>
        <v>31.3</v>
      </c>
      <c r="U143">
        <f>VLOOKUP(A143,[1]Sheet1!$A:$BJ,31,0)</f>
        <v>1.08</v>
      </c>
      <c r="V143">
        <f>VLOOKUP(A143,[1]Sheet1!$A:$BJ,32,0)</f>
        <v>1.24</v>
      </c>
      <c r="Y143">
        <f>VLOOKUP(A143,[1]Sheet1!$A:$BJ,35,0)</f>
        <v>111.2</v>
      </c>
      <c r="Z143">
        <f>VLOOKUP(A143,[1]Sheet1!$A:$BJ,36,0)</f>
        <v>31.3</v>
      </c>
      <c r="AC143">
        <f>VLOOKUP(A143,[1]Sheet1!$A:$AN,39,0)</f>
        <v>45.5</v>
      </c>
      <c r="AD143">
        <f>VLOOKUP(A143,[1]Sheet1!$A:$AN,40,0)</f>
        <v>31.9</v>
      </c>
      <c r="AG143">
        <f>VLOOKUP(A143,[1]Sheet1!$A:$BJ,43,0)</f>
        <v>19</v>
      </c>
      <c r="AH143">
        <f>VLOOKUP(A143,[1]Sheet1!$A:$BJ,44,0)</f>
        <v>158</v>
      </c>
      <c r="AK143">
        <f>VLOOKUP(A143,[1]Sheet1!$A:$BJ,47,0)</f>
        <v>34</v>
      </c>
      <c r="AL143">
        <f>VLOOKUP(A143,[1]Sheet1!$A:$BJ,48,0)</f>
        <v>282</v>
      </c>
      <c r="AO143">
        <f>VLOOKUP(A143,[1]Sheet1!$A:$BJ,51,0)</f>
        <v>76.78</v>
      </c>
      <c r="AP143">
        <f>VLOOKUP(A143,[1]Sheet1!$A:$BJ,52,0)</f>
        <v>94.51</v>
      </c>
      <c r="AS143">
        <f>VLOOKUP(A143,[1]Sheet1!$A:$BJ,55,0)</f>
        <v>95</v>
      </c>
      <c r="AT143">
        <f>VLOOKUP(A143,[1]Sheet1!$A:$BJ,56,0)</f>
        <v>80</v>
      </c>
      <c r="AW143">
        <f>VLOOKUP(A143,[1]Sheet1!$A:$BJ,59,0)</f>
        <v>4.2</v>
      </c>
      <c r="AX143">
        <f>VLOOKUP(A143,[1]Sheet1!$A:$BJ,60,0)</f>
        <v>4.8</v>
      </c>
      <c r="BA143" s="6">
        <v>11</v>
      </c>
      <c r="BB143">
        <f>VLOOKUP(A143,'[2]基于7.24英文版收集麻醉记录单信息+最后整理最全面'!$J:$CK,78,0)</f>
        <v>0</v>
      </c>
      <c r="BC143">
        <f>VLOOKUP(A143,'[2]基于7.24英文版收集麻醉记录单信息+最后整理最全面'!$J:$CK,80,0)</f>
        <v>0</v>
      </c>
    </row>
    <row r="144" spans="1:55" x14ac:dyDescent="0.25">
      <c r="A144" s="3">
        <v>32193898</v>
      </c>
      <c r="B144">
        <v>2</v>
      </c>
      <c r="C144" s="6">
        <v>1</v>
      </c>
      <c r="D144" s="6">
        <v>155</v>
      </c>
      <c r="E144" s="6">
        <v>55</v>
      </c>
      <c r="F144">
        <v>0</v>
      </c>
      <c r="G144" s="6">
        <v>0</v>
      </c>
      <c r="H144">
        <v>0</v>
      </c>
      <c r="I144">
        <f>VLOOKUP(A144,[1]Sheet1!$A:$V,19,0)</f>
        <v>124</v>
      </c>
      <c r="J144">
        <f>VLOOKUP(A144,[1]Sheet1!$A:$V,20,0)</f>
        <v>110</v>
      </c>
      <c r="K144">
        <f>VLOOKUP(A144,[1]Sheet1!$A:$V,21,0)</f>
        <v>0.39</v>
      </c>
      <c r="L144">
        <f>VLOOKUP(A144,[1]Sheet1!$A:$V,22,0)</f>
        <v>0.33</v>
      </c>
      <c r="M144">
        <f>VLOOKUP(A144,[1]Sheet1!$A:$W,23,0)</f>
        <v>279</v>
      </c>
      <c r="N144">
        <f>VLOOKUP(A144,[1]Sheet1!$A:$BJ,24,0)</f>
        <v>374</v>
      </c>
      <c r="P144">
        <f>VLOOKUP(A144,[1]Sheet1!$A:$BJ,26,0)</f>
        <v>251</v>
      </c>
      <c r="Q144">
        <f>VLOOKUP(A144,[1]Sheet1!$A:$BJ,27,0)</f>
        <v>27.6</v>
      </c>
      <c r="R144">
        <f>VLOOKUP(A144,[1]Sheet1!$A:$BJ,28,0)</f>
        <v>28.6</v>
      </c>
      <c r="T144">
        <f>VLOOKUP(A144,[1]Sheet1!$A:$BJ,30,0)</f>
        <v>29.4</v>
      </c>
      <c r="U144">
        <f>VLOOKUP(A144,[1]Sheet1!$A:$BJ,31,0)</f>
        <v>0.97</v>
      </c>
      <c r="V144">
        <f>VLOOKUP(A144,[1]Sheet1!$A:$BJ,32,0)</f>
        <v>1.1599999999999999</v>
      </c>
      <c r="X144">
        <f>VLOOKUP(A144,[1]Sheet1!$A:$BJ,34,0)</f>
        <v>1.1399999999999999</v>
      </c>
      <c r="Y144">
        <f>VLOOKUP(A144,[1]Sheet1!$A:$BJ,35,0)</f>
        <v>12.3</v>
      </c>
      <c r="Z144">
        <f>VLOOKUP(A144,[1]Sheet1!$A:$BJ,36,0)</f>
        <v>15</v>
      </c>
      <c r="AB144">
        <f>VLOOKUP(A144,[1]Sheet1!$A:$BJ,38,0)</f>
        <v>12.5</v>
      </c>
      <c r="AC144">
        <f>VLOOKUP(A144,[1]Sheet1!$A:$AN,39,0)</f>
        <v>43</v>
      </c>
      <c r="AD144">
        <f>VLOOKUP(A144,[1]Sheet1!$A:$AN,40,0)</f>
        <v>35.299999999999997</v>
      </c>
      <c r="AF144">
        <f>VLOOKUP(A144,[1]Sheet1!$A:$BJ,42,0)</f>
        <v>32</v>
      </c>
      <c r="AG144">
        <f>VLOOKUP(A144,[1]Sheet1!$A:$BJ,43,0)</f>
        <v>13</v>
      </c>
      <c r="AH144">
        <f>VLOOKUP(A144,[1]Sheet1!$A:$BJ,44,0)</f>
        <v>210</v>
      </c>
      <c r="AJ144">
        <f>VLOOKUP(A144,[1]Sheet1!$A:$BJ,46,0)</f>
        <v>169</v>
      </c>
      <c r="AK144">
        <f>VLOOKUP(A144,[1]Sheet1!$A:$BJ,47,0)</f>
        <v>23</v>
      </c>
      <c r="AL144">
        <f>VLOOKUP(A144,[1]Sheet1!$A:$BJ,48,0)</f>
        <v>278</v>
      </c>
      <c r="AN144">
        <f>VLOOKUP(A144,[1]Sheet1!$A:$BJ,50,0)</f>
        <v>78</v>
      </c>
      <c r="AO144">
        <f>VLOOKUP(A144,[1]Sheet1!$A:$BJ,51,0)</f>
        <v>113.32</v>
      </c>
      <c r="AP144">
        <f>VLOOKUP(A144,[1]Sheet1!$A:$BJ,52,0)</f>
        <v>122.38</v>
      </c>
      <c r="AR144">
        <f>VLOOKUP(A144,[1]Sheet1!$A:$BJ,54,0)</f>
        <v>120.33</v>
      </c>
      <c r="AS144">
        <f>VLOOKUP(A144,[1]Sheet1!$A:$BJ,55,0)</f>
        <v>48</v>
      </c>
      <c r="AT144">
        <f>VLOOKUP(A144,[1]Sheet1!$A:$BJ,56,0)</f>
        <v>38</v>
      </c>
      <c r="AV144">
        <f>VLOOKUP(A144,[1]Sheet1!$A:$BJ,58,0)</f>
        <v>40</v>
      </c>
      <c r="AW144">
        <f>VLOOKUP(A144,[1]Sheet1!$A:$BJ,59,0)</f>
        <v>3</v>
      </c>
      <c r="AX144">
        <f>VLOOKUP(A144,[1]Sheet1!$A:$BJ,60,0)</f>
        <v>3.3</v>
      </c>
      <c r="AZ144">
        <f>VLOOKUP(A144,[1]Sheet1!$A:$BJ,62,0)</f>
        <v>2.2999999999999998</v>
      </c>
      <c r="BA144" s="6">
        <v>8</v>
      </c>
      <c r="BB144">
        <f>VLOOKUP(A144,'[2]基于7.24英文版收集麻醉记录单信息+最后整理最全面'!$J:$CK,78,0)</f>
        <v>0</v>
      </c>
      <c r="BC144">
        <f>VLOOKUP(A144,'[2]基于7.24英文版收集麻醉记录单信息+最后整理最全面'!$J:$CK,80,0)</f>
        <v>0</v>
      </c>
    </row>
    <row r="145" spans="1:55" x14ac:dyDescent="0.25">
      <c r="A145" s="3">
        <v>32224609</v>
      </c>
      <c r="B145">
        <v>2</v>
      </c>
      <c r="C145" s="6">
        <v>1</v>
      </c>
      <c r="D145" s="6">
        <v>160</v>
      </c>
      <c r="E145" s="6">
        <v>45</v>
      </c>
      <c r="F145">
        <v>0</v>
      </c>
      <c r="G145" s="6">
        <v>0</v>
      </c>
      <c r="H145">
        <v>0</v>
      </c>
      <c r="I145">
        <f>VLOOKUP(A145,[1]Sheet1!$A:$V,19,0)</f>
        <v>140</v>
      </c>
      <c r="J145">
        <f>VLOOKUP(A145,[1]Sheet1!$A:$V,20,0)</f>
        <v>126</v>
      </c>
      <c r="K145">
        <f>VLOOKUP(A145,[1]Sheet1!$A:$V,21,0)</f>
        <v>0.43</v>
      </c>
      <c r="L145">
        <f>VLOOKUP(A145,[1]Sheet1!$A:$V,22,0)</f>
        <v>0.39</v>
      </c>
      <c r="M145">
        <f>VLOOKUP(A145,[1]Sheet1!$A:$W,23,0)</f>
        <v>213</v>
      </c>
      <c r="N145">
        <f>VLOOKUP(A145,[1]Sheet1!$A:$BJ,24,0)</f>
        <v>160</v>
      </c>
      <c r="O145">
        <f>VLOOKUP(A145,[1]Sheet1!$A:$BJ,25,0)</f>
        <v>123</v>
      </c>
      <c r="P145">
        <f>VLOOKUP(A145,[1]Sheet1!$A:$BJ,26,0)</f>
        <v>121</v>
      </c>
      <c r="Q145">
        <f>VLOOKUP(A145,[1]Sheet1!$A:$BJ,27,0)</f>
        <v>26.6</v>
      </c>
      <c r="R145">
        <f>VLOOKUP(A145,[1]Sheet1!$A:$BJ,28,0)</f>
        <v>26.5</v>
      </c>
      <c r="S145">
        <f>VLOOKUP(A145,[1]Sheet1!$A:$BJ,29,0)</f>
        <v>29.7</v>
      </c>
      <c r="T145">
        <f>VLOOKUP(A145,[1]Sheet1!$A:$BJ,30,0)</f>
        <v>30.1</v>
      </c>
      <c r="U145">
        <f>VLOOKUP(A145,[1]Sheet1!$A:$BJ,31,0)</f>
        <v>0.96</v>
      </c>
      <c r="V145">
        <f>VLOOKUP(A145,[1]Sheet1!$A:$BJ,32,0)</f>
        <v>1.1100000000000001</v>
      </c>
      <c r="W145">
        <f>VLOOKUP(A145,[1]Sheet1!$A:$BJ,33,0)</f>
        <v>1.1200000000000001</v>
      </c>
      <c r="X145">
        <f>VLOOKUP(A145,[1]Sheet1!$A:$BJ,34,0)</f>
        <v>0.97</v>
      </c>
      <c r="Y145">
        <f>VLOOKUP(A145,[1]Sheet1!$A:$BJ,35,0)</f>
        <v>9.4</v>
      </c>
      <c r="Z145">
        <f>VLOOKUP(A145,[1]Sheet1!$A:$BJ,36,0)</f>
        <v>18.2</v>
      </c>
      <c r="AA145">
        <f>VLOOKUP(A145,[1]Sheet1!$A:$BJ,37,0)</f>
        <v>17.8</v>
      </c>
      <c r="AB145">
        <f>VLOOKUP(A145,[1]Sheet1!$A:$BJ,38,0)</f>
        <v>12.3</v>
      </c>
      <c r="AC145">
        <f>VLOOKUP(A145,[1]Sheet1!$A:$AN,39,0)</f>
        <v>51.3</v>
      </c>
      <c r="AD145">
        <f>VLOOKUP(A145,[1]Sheet1!$A:$AN,40,0)</f>
        <v>34.5</v>
      </c>
      <c r="AE145">
        <f>VLOOKUP(A145,[1]Sheet1!$A:$BJ,41,0)</f>
        <v>32.299999999999997</v>
      </c>
      <c r="AF145">
        <f>VLOOKUP(A145,[1]Sheet1!$A:$BJ,42,0)</f>
        <v>32.6</v>
      </c>
      <c r="AG145">
        <f>VLOOKUP(A145,[1]Sheet1!$A:$BJ,43,0)</f>
        <v>21</v>
      </c>
      <c r="AH145">
        <f>VLOOKUP(A145,[1]Sheet1!$A:$BJ,44,0)</f>
        <v>610</v>
      </c>
      <c r="AI145">
        <f>VLOOKUP(A145,[1]Sheet1!$A:$BJ,45,0)</f>
        <v>564</v>
      </c>
      <c r="AJ145">
        <f>VLOOKUP(A145,[1]Sheet1!$A:$BJ,46,0)</f>
        <v>399</v>
      </c>
      <c r="AK145">
        <f>VLOOKUP(A145,[1]Sheet1!$A:$BJ,47,0)</f>
        <v>17</v>
      </c>
      <c r="AL145">
        <f>VLOOKUP(A145,[1]Sheet1!$A:$BJ,48,0)</f>
        <v>592</v>
      </c>
      <c r="AM145">
        <f>VLOOKUP(A145,[1]Sheet1!$A:$BJ,49,0)</f>
        <v>311</v>
      </c>
      <c r="AN145">
        <f>VLOOKUP(A145,[1]Sheet1!$A:$BJ,50,0)</f>
        <v>138</v>
      </c>
      <c r="AO145">
        <f>VLOOKUP(A145,[1]Sheet1!$A:$BJ,51,0)</f>
        <v>80.459999999999994</v>
      </c>
      <c r="AP145">
        <f>VLOOKUP(A145,[1]Sheet1!$A:$BJ,52,0)</f>
        <v>77.430000000000007</v>
      </c>
      <c r="AQ145">
        <f>VLOOKUP(A145,[1]Sheet1!$A:$BJ,53,0)</f>
        <v>99.01</v>
      </c>
      <c r="AR145">
        <f>VLOOKUP(A145,[1]Sheet1!$A:$BJ,54,0)</f>
        <v>105.59</v>
      </c>
      <c r="AS145">
        <f>VLOOKUP(A145,[1]Sheet1!$A:$BJ,55,0)</f>
        <v>93</v>
      </c>
      <c r="AT145">
        <f>VLOOKUP(A145,[1]Sheet1!$A:$BJ,56,0)</f>
        <v>96</v>
      </c>
      <c r="AU145">
        <f>VLOOKUP(A145,[1]Sheet1!$A:$BJ,57,0)</f>
        <v>76</v>
      </c>
      <c r="AV145">
        <f>VLOOKUP(A145,[1]Sheet1!$A:$BJ,58,0)</f>
        <v>65</v>
      </c>
      <c r="AW145">
        <f>VLOOKUP(A145,[1]Sheet1!$A:$BJ,59,0)</f>
        <v>5</v>
      </c>
      <c r="AX145">
        <f>VLOOKUP(A145,[1]Sheet1!$A:$BJ,60,0)</f>
        <v>4.9000000000000004</v>
      </c>
      <c r="AY145">
        <f>VLOOKUP(A145,[1]Sheet1!$A:$BJ,61,0)</f>
        <v>4</v>
      </c>
      <c r="AZ145">
        <f>VLOOKUP(A145,[1]Sheet1!$A:$BJ,62,0)</f>
        <v>3.2</v>
      </c>
      <c r="BA145" s="6">
        <v>6</v>
      </c>
      <c r="BB145">
        <f>VLOOKUP(A145,'[2]基于7.24英文版收集麻醉记录单信息+最后整理最全面'!$J:$CK,78,0)</f>
        <v>0</v>
      </c>
      <c r="BC145">
        <f>VLOOKUP(A145,'[2]基于7.24英文版收集麻醉记录单信息+最后整理最全面'!$J:$CK,80,0)</f>
        <v>0</v>
      </c>
    </row>
    <row r="146" spans="1:55" x14ac:dyDescent="0.25">
      <c r="A146" s="3">
        <v>2530407</v>
      </c>
      <c r="B146">
        <v>1</v>
      </c>
      <c r="C146" s="6">
        <v>1</v>
      </c>
      <c r="D146" s="6">
        <v>160</v>
      </c>
      <c r="E146" s="6">
        <v>66</v>
      </c>
      <c r="F146">
        <v>0</v>
      </c>
      <c r="G146" s="6">
        <v>0</v>
      </c>
      <c r="H146">
        <v>0</v>
      </c>
      <c r="I146">
        <f>VLOOKUP(A146,[1]Sheet1!$A:$V,19,0)</f>
        <v>161</v>
      </c>
      <c r="J146">
        <f>VLOOKUP(A146,[1]Sheet1!$A:$V,20,0)</f>
        <v>145</v>
      </c>
      <c r="K146">
        <f>VLOOKUP(A146,[1]Sheet1!$A:$V,21,0)</f>
        <v>0.48</v>
      </c>
      <c r="L146">
        <f>VLOOKUP(A146,[1]Sheet1!$A:$V,22,0)</f>
        <v>0.43</v>
      </c>
      <c r="M146">
        <f>VLOOKUP(A146,[1]Sheet1!$A:$W,23,0)</f>
        <v>274</v>
      </c>
      <c r="N146">
        <f>VLOOKUP(A146,[1]Sheet1!$A:$BJ,24,0)</f>
        <v>230</v>
      </c>
      <c r="O146">
        <f>VLOOKUP(A146,[1]Sheet1!$A:$BJ,25,0)</f>
        <v>222</v>
      </c>
      <c r="P146">
        <f>VLOOKUP(A146,[1]Sheet1!$A:$BJ,26,0)</f>
        <v>0</v>
      </c>
      <c r="Q146">
        <f>VLOOKUP(A146,[1]Sheet1!$A:$BJ,27,0)</f>
        <v>35.1</v>
      </c>
      <c r="R146">
        <f>VLOOKUP(A146,[1]Sheet1!$A:$BJ,28,0)</f>
        <v>35</v>
      </c>
      <c r="S146">
        <f>VLOOKUP(A146,[1]Sheet1!$A:$BJ,29,0)</f>
        <v>30.4</v>
      </c>
      <c r="U146">
        <f>VLOOKUP(A146,[1]Sheet1!$A:$BJ,31,0)</f>
        <v>1.17</v>
      </c>
      <c r="V146">
        <f>VLOOKUP(A146,[1]Sheet1!$A:$BJ,32,0)</f>
        <v>1.45</v>
      </c>
      <c r="W146">
        <f>VLOOKUP(A146,[1]Sheet1!$A:$BJ,33,0)</f>
        <v>1.34</v>
      </c>
      <c r="Y146">
        <f>VLOOKUP(A146,[1]Sheet1!$A:$BJ,35,0)</f>
        <v>17.8</v>
      </c>
      <c r="Z146">
        <f>VLOOKUP(A146,[1]Sheet1!$A:$BJ,36,0)</f>
        <v>21</v>
      </c>
      <c r="AA146">
        <f>VLOOKUP(A146,[1]Sheet1!$A:$BJ,37,0)</f>
        <v>20.9</v>
      </c>
      <c r="AC146">
        <f>VLOOKUP(A146,[1]Sheet1!$A:$AN,39,0)</f>
        <v>37.9</v>
      </c>
      <c r="AD146">
        <f>VLOOKUP(A146,[1]Sheet1!$A:$AN,40,0)</f>
        <v>27.7</v>
      </c>
      <c r="AE146">
        <f>VLOOKUP(A146,[1]Sheet1!$A:$BJ,41,0)</f>
        <v>35.200000000000003</v>
      </c>
      <c r="AG146">
        <f>VLOOKUP(A146,[1]Sheet1!$A:$BJ,43,0)</f>
        <v>18</v>
      </c>
      <c r="AH146">
        <f>VLOOKUP(A146,[1]Sheet1!$A:$BJ,44,0)</f>
        <v>320</v>
      </c>
      <c r="AI146">
        <f>VLOOKUP(A146,[1]Sheet1!$A:$BJ,45,0)</f>
        <v>301</v>
      </c>
      <c r="AK146">
        <f>VLOOKUP(A146,[1]Sheet1!$A:$BJ,47,0)</f>
        <v>38</v>
      </c>
      <c r="AL146">
        <f>VLOOKUP(A146,[1]Sheet1!$A:$BJ,48,0)</f>
        <v>381</v>
      </c>
      <c r="AM146">
        <f>VLOOKUP(A146,[1]Sheet1!$A:$BJ,49,0)</f>
        <v>233</v>
      </c>
      <c r="AO146">
        <f>VLOOKUP(A146,[1]Sheet1!$A:$BJ,51,0)</f>
        <v>105.01</v>
      </c>
      <c r="AP146">
        <f>VLOOKUP(A146,[1]Sheet1!$A:$BJ,52,0)</f>
        <v>109.89</v>
      </c>
      <c r="AQ146">
        <f>VLOOKUP(A146,[1]Sheet1!$A:$BJ,53,0)</f>
        <v>105.01</v>
      </c>
      <c r="AS146">
        <f>VLOOKUP(A146,[1]Sheet1!$A:$BJ,55,0)</f>
        <v>67</v>
      </c>
      <c r="AT146">
        <f>VLOOKUP(A146,[1]Sheet1!$A:$BJ,56,0)</f>
        <v>60</v>
      </c>
      <c r="AU146">
        <f>VLOOKUP(A146,[1]Sheet1!$A:$BJ,57,0)</f>
        <v>67</v>
      </c>
      <c r="AW146">
        <f>VLOOKUP(A146,[1]Sheet1!$A:$BJ,59,0)</f>
        <v>5.9</v>
      </c>
      <c r="AX146">
        <f>VLOOKUP(A146,[1]Sheet1!$A:$BJ,60,0)</f>
        <v>5.2</v>
      </c>
      <c r="AY146">
        <f>VLOOKUP(A146,[1]Sheet1!$A:$BJ,61,0)</f>
        <v>4.3</v>
      </c>
      <c r="BA146" s="6">
        <v>8</v>
      </c>
      <c r="BB146">
        <f>VLOOKUP(A146,'[2]基于7.24英文版收集麻醉记录单信息+最后整理最全面'!$J:$CK,78,0)</f>
        <v>0</v>
      </c>
      <c r="BC146">
        <f>VLOOKUP(A146,'[2]基于7.24英文版收集麻醉记录单信息+最后整理最全面'!$J:$CK,80,0)</f>
        <v>0</v>
      </c>
    </row>
    <row r="147" spans="1:55" x14ac:dyDescent="0.25">
      <c r="A147" s="3">
        <v>17854939</v>
      </c>
      <c r="B147">
        <v>2</v>
      </c>
      <c r="C147" s="6">
        <v>1</v>
      </c>
      <c r="D147" s="6">
        <v>155</v>
      </c>
      <c r="E147" s="6">
        <v>52</v>
      </c>
      <c r="F147">
        <v>0</v>
      </c>
      <c r="G147" s="6">
        <v>0</v>
      </c>
      <c r="H147">
        <v>0</v>
      </c>
      <c r="I147">
        <f>VLOOKUP(A147,[1]Sheet1!$A:$V,19,0)</f>
        <v>103</v>
      </c>
      <c r="J147">
        <f>VLOOKUP(A147,[1]Sheet1!$A:$V,20,0)</f>
        <v>102</v>
      </c>
      <c r="K147">
        <f>VLOOKUP(A147,[1]Sheet1!$A:$V,21,0)</f>
        <v>0.34</v>
      </c>
      <c r="L147">
        <f>VLOOKUP(A147,[1]Sheet1!$A:$V,22,0)</f>
        <v>0.33</v>
      </c>
      <c r="M147">
        <f>VLOOKUP(A147,[1]Sheet1!$A:$W,23,0)</f>
        <v>270</v>
      </c>
      <c r="N147">
        <v>230</v>
      </c>
      <c r="O147">
        <f>VLOOKUP(A147,[1]Sheet1!$A:$BJ,25,0)</f>
        <v>231</v>
      </c>
      <c r="P147">
        <f>VLOOKUP(A147,[1]Sheet1!$A:$BJ,26,0)</f>
        <v>221</v>
      </c>
      <c r="Q147">
        <f>VLOOKUP(A147,[1]Sheet1!$A:$BJ,27,0)</f>
        <v>29</v>
      </c>
      <c r="R147">
        <f>VLOOKUP(A147,[1]Sheet1!$A:$BJ,28,0)</f>
        <v>30</v>
      </c>
      <c r="U147">
        <f>VLOOKUP(A147,[1]Sheet1!$A:$BJ,31,0)</f>
        <v>0.97</v>
      </c>
      <c r="V147">
        <f>VLOOKUP(A147,[1]Sheet1!$A:$BJ,32,0)</f>
        <v>1.22</v>
      </c>
      <c r="Y147">
        <f>VLOOKUP(A147,[1]Sheet1!$A:$BJ,35,0)</f>
        <v>6.4</v>
      </c>
      <c r="Z147">
        <f>VLOOKUP(A147,[1]Sheet1!$A:$BJ,36,0)</f>
        <v>22.8</v>
      </c>
      <c r="AA147">
        <f>VLOOKUP(A147,[1]Sheet1!$A:$BJ,37,0)</f>
        <v>31.4</v>
      </c>
      <c r="AB147">
        <f>VLOOKUP(A147,[1]Sheet1!$A:$BJ,38,0)</f>
        <v>31.3</v>
      </c>
      <c r="AC147">
        <f>VLOOKUP(A147,[1]Sheet1!$A:$AN,39,0)</f>
        <v>44.5</v>
      </c>
      <c r="AD147">
        <f>VLOOKUP(A147,[1]Sheet1!$A:$AN,40,0)</f>
        <v>32.4</v>
      </c>
      <c r="AE147">
        <f>VLOOKUP(A147,[1]Sheet1!$A:$BJ,41,0)</f>
        <v>34.700000000000003</v>
      </c>
      <c r="AF147">
        <f>VLOOKUP(A147,[1]Sheet1!$A:$BJ,42,0)</f>
        <v>31.3</v>
      </c>
      <c r="AG147">
        <f>VLOOKUP(A147,[1]Sheet1!$A:$BJ,43,0)</f>
        <v>8</v>
      </c>
      <c r="AH147">
        <f>VLOOKUP(A147,[1]Sheet1!$A:$BJ,44,0)</f>
        <v>60</v>
      </c>
      <c r="AI147">
        <f>VLOOKUP(A147,[1]Sheet1!$A:$BJ,45,0)</f>
        <v>57</v>
      </c>
      <c r="AJ147">
        <f>VLOOKUP(A147,[1]Sheet1!$A:$BJ,46,0)</f>
        <v>39</v>
      </c>
      <c r="AK147">
        <f>VLOOKUP(A147,[1]Sheet1!$A:$BJ,47,0)</f>
        <v>20</v>
      </c>
      <c r="AL147">
        <f>VLOOKUP(A147,[1]Sheet1!$A:$BJ,48,0)</f>
        <v>223</v>
      </c>
      <c r="AM147">
        <f>VLOOKUP(A147,[1]Sheet1!$A:$BJ,49,0)</f>
        <v>138</v>
      </c>
      <c r="AN147">
        <f>VLOOKUP(A147,[1]Sheet1!$A:$BJ,50,0)</f>
        <v>64</v>
      </c>
      <c r="AO147">
        <f>VLOOKUP(A147,[1]Sheet1!$A:$BJ,51,0)</f>
        <v>97.98</v>
      </c>
      <c r="AP147">
        <f>VLOOKUP(A147,[1]Sheet1!$A:$BJ,52,0)</f>
        <v>103.15</v>
      </c>
      <c r="AQ147">
        <f>VLOOKUP(A147,[1]Sheet1!$A:$BJ,53,0)</f>
        <v>104.6</v>
      </c>
      <c r="AR147">
        <f>VLOOKUP(A147,[1]Sheet1!$A:$BJ,54,0)</f>
        <v>106.91</v>
      </c>
      <c r="AS147">
        <f>VLOOKUP(A147,[1]Sheet1!$A:$BJ,55,0)</f>
        <v>68</v>
      </c>
      <c r="AT147">
        <f>VLOOKUP(A147,[1]Sheet1!$A:$BJ,56,0)</f>
        <v>60</v>
      </c>
      <c r="AU147">
        <f>VLOOKUP(A147,[1]Sheet1!$A:$BJ,57,0)</f>
        <v>58</v>
      </c>
      <c r="AV147">
        <f>VLOOKUP(A147,[1]Sheet1!$A:$BJ,58,0)</f>
        <v>55</v>
      </c>
      <c r="AW147">
        <f>VLOOKUP(A147,[1]Sheet1!$A:$BJ,59,0)</f>
        <v>4.5999999999999996</v>
      </c>
      <c r="AX147">
        <f>VLOOKUP(A147,[1]Sheet1!$A:$BJ,60,0)</f>
        <v>3.1</v>
      </c>
      <c r="AY147">
        <f>VLOOKUP(A147,[1]Sheet1!$A:$BJ,61,0)</f>
        <v>1.6</v>
      </c>
      <c r="AZ147">
        <f>VLOOKUP(A147,[1]Sheet1!$A:$BJ,62,0)</f>
        <v>2.2000000000000002</v>
      </c>
      <c r="BA147" s="6">
        <v>7</v>
      </c>
      <c r="BB147">
        <f>VLOOKUP(A147,'[2]基于7.24英文版收集麻醉记录单信息+最后整理最全面'!$J:$CK,78,0)</f>
        <v>0</v>
      </c>
      <c r="BC147">
        <f>VLOOKUP(A147,'[2]基于7.24英文版收集麻醉记录单信息+最后整理最全面'!$J:$CK,80,0)</f>
        <v>0</v>
      </c>
    </row>
    <row r="148" spans="1:55" x14ac:dyDescent="0.25">
      <c r="A148" s="3">
        <v>2162883</v>
      </c>
      <c r="B148">
        <v>1</v>
      </c>
      <c r="C148" s="6">
        <v>2</v>
      </c>
      <c r="D148" s="6">
        <v>156</v>
      </c>
      <c r="E148" s="6">
        <v>49.5</v>
      </c>
      <c r="F148">
        <v>0</v>
      </c>
      <c r="G148" s="6">
        <v>0</v>
      </c>
      <c r="H148">
        <v>0</v>
      </c>
      <c r="I148">
        <f>VLOOKUP(A148,[1]Sheet1!$A:$V,19,0)</f>
        <v>157</v>
      </c>
      <c r="J148">
        <f>VLOOKUP(A148,[1]Sheet1!$A:$V,20,0)</f>
        <v>138</v>
      </c>
      <c r="K148">
        <f>VLOOKUP(A148,[1]Sheet1!$A:$V,21,0)</f>
        <v>0.47</v>
      </c>
      <c r="L148">
        <f>VLOOKUP(A148,[1]Sheet1!$A:$V,22,0)</f>
        <v>0.4</v>
      </c>
      <c r="M148">
        <f>VLOOKUP(A148,[1]Sheet1!$A:$W,23,0)</f>
        <v>219</v>
      </c>
      <c r="N148">
        <f>VLOOKUP(A148,[1]Sheet1!$A:$BJ,24,0)</f>
        <v>173</v>
      </c>
      <c r="P148">
        <f>VLOOKUP(A148,[1]Sheet1!$A:$BJ,26,0)</f>
        <v>160</v>
      </c>
      <c r="Q148">
        <f>VLOOKUP(A148,[1]Sheet1!$A:$BJ,27,0)</f>
        <v>28.3</v>
      </c>
      <c r="R148">
        <f>VLOOKUP(A148,[1]Sheet1!$A:$BJ,28,0)</f>
        <v>27.9</v>
      </c>
      <c r="T148">
        <f>VLOOKUP(A148,[1]Sheet1!$A:$BJ,30,0)</f>
        <v>27.2</v>
      </c>
      <c r="U148">
        <f>VLOOKUP(A148,[1]Sheet1!$A:$BJ,31,0)</f>
        <v>1.02</v>
      </c>
      <c r="V148">
        <f>VLOOKUP(A148,[1]Sheet1!$A:$BJ,32,0)</f>
        <v>1.2</v>
      </c>
      <c r="X148">
        <f>VLOOKUP(A148,[1]Sheet1!$A:$BJ,34,0)</f>
        <v>1.07</v>
      </c>
      <c r="Y148">
        <f>VLOOKUP(A148,[1]Sheet1!$A:$BJ,35,0)</f>
        <v>21.4</v>
      </c>
      <c r="Z148">
        <f>VLOOKUP(A148,[1]Sheet1!$A:$BJ,36,0)</f>
        <v>24</v>
      </c>
      <c r="AB148">
        <f>VLOOKUP(A148,[1]Sheet1!$A:$BJ,38,0)</f>
        <v>26.7</v>
      </c>
      <c r="AC148">
        <f>VLOOKUP(A148,[1]Sheet1!$A:$AN,39,0)</f>
        <v>46.2</v>
      </c>
      <c r="AD148">
        <f>VLOOKUP(A148,[1]Sheet1!$A:$AN,40,0)</f>
        <v>36.200000000000003</v>
      </c>
      <c r="AF148">
        <f>VLOOKUP(A148,[1]Sheet1!$A:$BJ,42,0)</f>
        <v>41</v>
      </c>
      <c r="AG148">
        <f>VLOOKUP(A148,[1]Sheet1!$A:$BJ,43,0)</f>
        <v>43</v>
      </c>
      <c r="AH148">
        <f>VLOOKUP(A148,[1]Sheet1!$A:$BJ,44,0)</f>
        <v>248</v>
      </c>
      <c r="AJ148">
        <f>VLOOKUP(A148,[1]Sheet1!$A:$BJ,46,0)</f>
        <v>188</v>
      </c>
      <c r="AK148">
        <f>VLOOKUP(A148,[1]Sheet1!$A:$BJ,47,0)</f>
        <v>34</v>
      </c>
      <c r="AL148">
        <f>VLOOKUP(A148,[1]Sheet1!$A:$BJ,48,0)</f>
        <v>245</v>
      </c>
      <c r="AN148">
        <f>VLOOKUP(A148,[1]Sheet1!$A:$BJ,50,0)</f>
        <v>104</v>
      </c>
      <c r="AO148">
        <f>VLOOKUP(A148,[1]Sheet1!$A:$BJ,51,0)</f>
        <v>108.38</v>
      </c>
      <c r="AP148">
        <f>VLOOKUP(A148,[1]Sheet1!$A:$BJ,52,0)</f>
        <v>106.26</v>
      </c>
      <c r="AR148">
        <f>VLOOKUP(A148,[1]Sheet1!$A:$BJ,54,0)</f>
        <v>103.65</v>
      </c>
      <c r="AS148">
        <f>VLOOKUP(A148,[1]Sheet1!$A:$BJ,55,0)</f>
        <v>61</v>
      </c>
      <c r="AT148">
        <f>VLOOKUP(A148,[1]Sheet1!$A:$BJ,56,0)</f>
        <v>64</v>
      </c>
      <c r="AV148">
        <f>VLOOKUP(A148,[1]Sheet1!$A:$BJ,58,0)</f>
        <v>68</v>
      </c>
      <c r="AW148">
        <f>VLOOKUP(A148,[1]Sheet1!$A:$BJ,59,0)</f>
        <v>4.5</v>
      </c>
      <c r="AX148">
        <f>VLOOKUP(A148,[1]Sheet1!$A:$BJ,60,0)</f>
        <v>6.4</v>
      </c>
      <c r="AZ148">
        <f>VLOOKUP(A148,[1]Sheet1!$A:$BJ,62,0)</f>
        <v>6.5</v>
      </c>
      <c r="BA148" s="6">
        <v>9</v>
      </c>
      <c r="BB148">
        <f>VLOOKUP(A148,'[2]基于7.24英文版收集麻醉记录单信息+最后整理最全面'!$J:$CK,78,0)</f>
        <v>0</v>
      </c>
      <c r="BC148">
        <f>VLOOKUP(A148,'[2]基于7.24英文版收集麻醉记录单信息+最后整理最全面'!$J:$CK,80,0)</f>
        <v>1</v>
      </c>
    </row>
    <row r="149" spans="1:55" x14ac:dyDescent="0.25">
      <c r="A149" s="3">
        <v>32261782</v>
      </c>
      <c r="B149">
        <v>1</v>
      </c>
      <c r="C149" s="6">
        <v>2</v>
      </c>
      <c r="D149" s="6">
        <v>157</v>
      </c>
      <c r="E149" s="6">
        <v>55</v>
      </c>
      <c r="F149">
        <v>0</v>
      </c>
      <c r="G149" s="6">
        <v>0</v>
      </c>
      <c r="H149">
        <v>0</v>
      </c>
      <c r="I149">
        <f>VLOOKUP(A149,[1]Sheet1!$A:$V,19,0)</f>
        <v>111</v>
      </c>
      <c r="J149">
        <f>VLOOKUP(A149,[1]Sheet1!$A:$V,20,0)</f>
        <v>84</v>
      </c>
      <c r="K149">
        <f>VLOOKUP(A149,[1]Sheet1!$A:$V,21,0)</f>
        <v>0.35</v>
      </c>
      <c r="L149">
        <f>VLOOKUP(A149,[1]Sheet1!$A:$V,22,0)</f>
        <v>0.26</v>
      </c>
      <c r="M149">
        <f>VLOOKUP(A149,[1]Sheet1!$A:$W,23,0)</f>
        <v>184</v>
      </c>
      <c r="N149">
        <f>VLOOKUP(A149,[1]Sheet1!$A:$BJ,24,0)</f>
        <v>105</v>
      </c>
      <c r="Q149">
        <f>VLOOKUP(A149,[1]Sheet1!$A:$BJ,27,0)</f>
        <v>30.3</v>
      </c>
      <c r="U149">
        <f>VLOOKUP(A149,[1]Sheet1!$A:$BJ,31,0)</f>
        <v>1.01</v>
      </c>
      <c r="Y149">
        <f>VLOOKUP(A149,[1]Sheet1!$A:$BJ,35,0)</f>
        <v>5.5</v>
      </c>
      <c r="Z149">
        <f>VLOOKUP(A149,[1]Sheet1!$A:$BJ,36,0)</f>
        <v>9.6999999999999993</v>
      </c>
      <c r="AC149">
        <f>VLOOKUP(A149,[1]Sheet1!$A:$AN,39,0)</f>
        <v>42.8</v>
      </c>
      <c r="AD149">
        <f>VLOOKUP(A149,[1]Sheet1!$A:$AN,40,0)</f>
        <v>28.7</v>
      </c>
      <c r="AG149">
        <f>VLOOKUP(A149,[1]Sheet1!$A:$BJ,43,0)</f>
        <v>11</v>
      </c>
      <c r="AH149">
        <f>VLOOKUP(A149,[1]Sheet1!$A:$BJ,44,0)</f>
        <v>257</v>
      </c>
      <c r="AK149">
        <f>VLOOKUP(A149,[1]Sheet1!$A:$BJ,47,0)</f>
        <v>13</v>
      </c>
      <c r="AL149">
        <f>VLOOKUP(A149,[1]Sheet1!$A:$BJ,48,0)</f>
        <v>97</v>
      </c>
      <c r="AO149">
        <f>VLOOKUP(A149,[1]Sheet1!$A:$BJ,51,0)</f>
        <v>93.06</v>
      </c>
      <c r="AP149">
        <f>VLOOKUP(A149,[1]Sheet1!$A:$BJ,52,0)</f>
        <v>99.15</v>
      </c>
      <c r="AS149">
        <f>VLOOKUP(A149,[1]Sheet1!$A:$BJ,55,0)</f>
        <v>57</v>
      </c>
      <c r="AT149">
        <f>VLOOKUP(A149,[1]Sheet1!$A:$BJ,56,0)</f>
        <v>47</v>
      </c>
      <c r="AW149">
        <f>VLOOKUP(A149,[1]Sheet1!$A:$BJ,59,0)</f>
        <v>9.1999999999999993</v>
      </c>
      <c r="AX149">
        <f>VLOOKUP(A149,[1]Sheet1!$A:$BJ,60,0)</f>
        <v>3.9</v>
      </c>
      <c r="BA149" s="6">
        <v>8</v>
      </c>
      <c r="BB149">
        <f>VLOOKUP(A149,'[2]基于7.24英文版收集麻醉记录单信息+最后整理最全面'!$J:$CK,78,0)</f>
        <v>0</v>
      </c>
      <c r="BC149">
        <f>VLOOKUP(A149,'[2]基于7.24英文版收集麻醉记录单信息+最后整理最全面'!$J:$CK,80,0)</f>
        <v>0</v>
      </c>
    </row>
    <row r="150" spans="1:55" x14ac:dyDescent="0.25">
      <c r="A150" s="3">
        <v>19275316</v>
      </c>
      <c r="B150">
        <v>2</v>
      </c>
      <c r="C150" s="6">
        <v>1</v>
      </c>
      <c r="D150" s="6">
        <v>176</v>
      </c>
      <c r="E150" s="6">
        <v>71</v>
      </c>
      <c r="F150">
        <v>0</v>
      </c>
      <c r="G150" s="6">
        <v>0</v>
      </c>
      <c r="H150">
        <v>0</v>
      </c>
      <c r="I150">
        <f>VLOOKUP(A150,[1]Sheet1!$A:$V,19,0)</f>
        <v>152</v>
      </c>
      <c r="J150">
        <f>VLOOKUP(A150,[1]Sheet1!$A:$V,20,0)</f>
        <v>135</v>
      </c>
      <c r="K150">
        <f>VLOOKUP(A150,[1]Sheet1!$A:$V,21,0)</f>
        <v>0.45</v>
      </c>
      <c r="L150">
        <f>VLOOKUP(A150,[1]Sheet1!$A:$V,22,0)</f>
        <v>0.41</v>
      </c>
      <c r="M150">
        <f>VLOOKUP(A150,[1]Sheet1!$A:$W,23,0)</f>
        <v>158</v>
      </c>
      <c r="N150">
        <f>VLOOKUP(A150,[1]Sheet1!$A:$BJ,24,0)</f>
        <v>126</v>
      </c>
      <c r="P150">
        <f>VLOOKUP(A150,[1]Sheet1!$A:$BJ,26,0)</f>
        <v>114</v>
      </c>
      <c r="Q150">
        <f>VLOOKUP(A150,[1]Sheet1!$A:$BJ,27,0)</f>
        <v>29.6</v>
      </c>
      <c r="R150">
        <f>VLOOKUP(A150,[1]Sheet1!$A:$BJ,28,0)</f>
        <v>29.5</v>
      </c>
      <c r="T150">
        <f>VLOOKUP(A150,[1]Sheet1!$A:$BJ,30,0)</f>
        <v>29.7</v>
      </c>
      <c r="U150">
        <f>VLOOKUP(A150,[1]Sheet1!$A:$BJ,31,0)</f>
        <v>1.05</v>
      </c>
      <c r="V150">
        <f>VLOOKUP(A150,[1]Sheet1!$A:$BJ,32,0)</f>
        <v>1.19</v>
      </c>
      <c r="X150">
        <f>VLOOKUP(A150,[1]Sheet1!$A:$BJ,34,0)</f>
        <v>1.1200000000000001</v>
      </c>
      <c r="Y150">
        <f>VLOOKUP(A150,[1]Sheet1!$A:$BJ,35,0)</f>
        <v>9.1</v>
      </c>
      <c r="Z150">
        <f>VLOOKUP(A150,[1]Sheet1!$A:$BJ,36,0)</f>
        <v>16.899999999999999</v>
      </c>
      <c r="AB150">
        <f>VLOOKUP(A150,[1]Sheet1!$A:$BJ,38,0)</f>
        <v>19</v>
      </c>
      <c r="AC150">
        <f>VLOOKUP(A150,[1]Sheet1!$A:$AN,39,0)</f>
        <v>49.4</v>
      </c>
      <c r="AD150">
        <f>VLOOKUP(A150,[1]Sheet1!$A:$AN,40,0)</f>
        <v>34.299999999999997</v>
      </c>
      <c r="AF150">
        <f>VLOOKUP(A150,[1]Sheet1!$A:$BJ,42,0)</f>
        <v>34.200000000000003</v>
      </c>
      <c r="AG150">
        <f>VLOOKUP(A150,[1]Sheet1!$A:$BJ,43,0)</f>
        <v>29</v>
      </c>
      <c r="AH150">
        <f>VLOOKUP(A150,[1]Sheet1!$A:$BJ,44,0)</f>
        <v>126</v>
      </c>
      <c r="AJ150">
        <f>VLOOKUP(A150,[1]Sheet1!$A:$BJ,46,0)</f>
        <v>140</v>
      </c>
      <c r="AK150">
        <f>VLOOKUP(A150,[1]Sheet1!$A:$BJ,47,0)</f>
        <v>28</v>
      </c>
      <c r="AL150">
        <f>VLOOKUP(A150,[1]Sheet1!$A:$BJ,48,0)</f>
        <v>119</v>
      </c>
      <c r="AN150">
        <f>VLOOKUP(A150,[1]Sheet1!$A:$BJ,50,0)</f>
        <v>80</v>
      </c>
      <c r="AO150">
        <f>VLOOKUP(A150,[1]Sheet1!$A:$BJ,51,0)</f>
        <v>82.02</v>
      </c>
      <c r="AP150">
        <f>VLOOKUP(A150,[1]Sheet1!$A:$BJ,52,0)</f>
        <v>95.85</v>
      </c>
      <c r="AR150">
        <f>VLOOKUP(A150,[1]Sheet1!$A:$BJ,54,0)</f>
        <v>109.87</v>
      </c>
      <c r="AS150">
        <f>VLOOKUP(A150,[1]Sheet1!$A:$BJ,55,0)</f>
        <v>91</v>
      </c>
      <c r="AT150">
        <f>VLOOKUP(A150,[1]Sheet1!$A:$BJ,56,0)</f>
        <v>80</v>
      </c>
      <c r="AV150">
        <f>VLOOKUP(A150,[1]Sheet1!$A:$BJ,58,0)</f>
        <v>58</v>
      </c>
      <c r="AW150">
        <f>VLOOKUP(A150,[1]Sheet1!$A:$BJ,59,0)</f>
        <v>7.5</v>
      </c>
      <c r="AX150">
        <f>VLOOKUP(A150,[1]Sheet1!$A:$BJ,60,0)</f>
        <v>6</v>
      </c>
      <c r="AZ150">
        <f>VLOOKUP(A150,[1]Sheet1!$A:$BJ,62,0)</f>
        <v>3.9</v>
      </c>
      <c r="BA150" s="6">
        <v>7</v>
      </c>
      <c r="BB150">
        <f>VLOOKUP(A150,'[2]基于7.24英文版收集麻醉记录单信息+最后整理最全面'!$J:$CK,78,0)</f>
        <v>0</v>
      </c>
      <c r="BC150">
        <f>VLOOKUP(A150,'[2]基于7.24英文版收集麻醉记录单信息+最后整理最全面'!$J:$CK,80,0)</f>
        <v>0</v>
      </c>
    </row>
    <row r="151" spans="1:55" x14ac:dyDescent="0.25">
      <c r="A151" s="3">
        <v>32433345</v>
      </c>
      <c r="B151">
        <v>1</v>
      </c>
      <c r="C151" s="6">
        <v>1</v>
      </c>
      <c r="D151" s="6">
        <v>165</v>
      </c>
      <c r="E151" s="6">
        <v>80</v>
      </c>
      <c r="F151">
        <v>0</v>
      </c>
      <c r="G151" s="6">
        <v>0</v>
      </c>
      <c r="H151">
        <v>0</v>
      </c>
      <c r="I151">
        <f>VLOOKUP(A151,[1]Sheet1!$A:$V,19,0)</f>
        <v>137</v>
      </c>
      <c r="J151">
        <f>VLOOKUP(A151,[1]Sheet1!$A:$V,20,0)</f>
        <v>114</v>
      </c>
      <c r="K151">
        <f>VLOOKUP(A151,[1]Sheet1!$A:$V,21,0)</f>
        <v>0.43</v>
      </c>
      <c r="L151">
        <f>VLOOKUP(A151,[1]Sheet1!$A:$V,22,0)</f>
        <v>0.35</v>
      </c>
      <c r="M151">
        <f>VLOOKUP(A151,[1]Sheet1!$A:$W,23,0)</f>
        <v>267</v>
      </c>
      <c r="N151">
        <f>VLOOKUP(A151,[1]Sheet1!$A:$BJ,24,0)</f>
        <v>151</v>
      </c>
      <c r="P151">
        <f>VLOOKUP(A151,[1]Sheet1!$A:$BJ,26,0)</f>
        <v>152</v>
      </c>
      <c r="Q151">
        <f>VLOOKUP(A151,[1]Sheet1!$A:$BJ,27,0)</f>
        <v>26.3</v>
      </c>
      <c r="U151">
        <f>VLOOKUP(A151,[1]Sheet1!$A:$BJ,31,0)</f>
        <v>0.99</v>
      </c>
      <c r="Y151">
        <f>VLOOKUP(A151,[1]Sheet1!$A:$BJ,35,0)</f>
        <v>6.2</v>
      </c>
      <c r="Z151">
        <f>VLOOKUP(A151,[1]Sheet1!$A:$BJ,36,0)</f>
        <v>16.7</v>
      </c>
      <c r="AB151">
        <f>VLOOKUP(A151,[1]Sheet1!$A:$BJ,38,0)</f>
        <v>12.2</v>
      </c>
      <c r="AC151">
        <f>VLOOKUP(A151,[1]Sheet1!$A:$AN,39,0)</f>
        <v>39.700000000000003</v>
      </c>
      <c r="AD151">
        <f>VLOOKUP(A151,[1]Sheet1!$A:$AN,40,0)</f>
        <v>32.799999999999997</v>
      </c>
      <c r="AF151">
        <f>VLOOKUP(A151,[1]Sheet1!$A:$BJ,42,0)</f>
        <v>32.9</v>
      </c>
      <c r="AG151">
        <f>VLOOKUP(A151,[1]Sheet1!$A:$BJ,43,0)</f>
        <v>25</v>
      </c>
      <c r="AH151">
        <f>VLOOKUP(A151,[1]Sheet1!$A:$BJ,44,0)</f>
        <v>1137</v>
      </c>
      <c r="AJ151">
        <f>VLOOKUP(A151,[1]Sheet1!$A:$BJ,46,0)</f>
        <v>676</v>
      </c>
      <c r="AK151">
        <f>VLOOKUP(A151,[1]Sheet1!$A:$BJ,47,0)</f>
        <v>23</v>
      </c>
      <c r="AL151">
        <f>VLOOKUP(A151,[1]Sheet1!$A:$BJ,48,0)</f>
        <v>1363</v>
      </c>
      <c r="AN151">
        <f>VLOOKUP(A151,[1]Sheet1!$A:$BJ,50,0)</f>
        <v>254</v>
      </c>
      <c r="AO151">
        <f>VLOOKUP(A151,[1]Sheet1!$A:$BJ,51,0)</f>
        <v>88.22</v>
      </c>
      <c r="AP151">
        <f>VLOOKUP(A151,[1]Sheet1!$A:$BJ,52,0)</f>
        <v>88.22</v>
      </c>
      <c r="AR151">
        <f>VLOOKUP(A151,[1]Sheet1!$A:$BJ,54,0)</f>
        <v>89.21</v>
      </c>
      <c r="AS151">
        <f>VLOOKUP(A151,[1]Sheet1!$A:$BJ,55,0)</f>
        <v>74</v>
      </c>
      <c r="AT151">
        <f>VLOOKUP(A151,[1]Sheet1!$A:$BJ,56,0)</f>
        <v>74</v>
      </c>
      <c r="AV151">
        <f>VLOOKUP(A151,[1]Sheet1!$A:$BJ,58,0)</f>
        <v>72</v>
      </c>
      <c r="AW151">
        <f>VLOOKUP(A151,[1]Sheet1!$A:$BJ,59,0)</f>
        <v>7.7</v>
      </c>
      <c r="AX151">
        <f>VLOOKUP(A151,[1]Sheet1!$A:$BJ,60,0)</f>
        <v>4.3</v>
      </c>
      <c r="AZ151">
        <f>VLOOKUP(A151,[1]Sheet1!$A:$BJ,62,0)</f>
        <v>6.1</v>
      </c>
      <c r="BA151" s="6">
        <v>4</v>
      </c>
      <c r="BB151">
        <f>VLOOKUP(A151,'[2]基于7.24英文版收集麻醉记录单信息+最后整理最全面'!$J:$CK,78,0)</f>
        <v>0</v>
      </c>
      <c r="BC151">
        <f>VLOOKUP(A151,'[2]基于7.24英文版收集麻醉记录单信息+最后整理最全面'!$J:$CK,80,0)</f>
        <v>0</v>
      </c>
    </row>
    <row r="152" spans="1:55" x14ac:dyDescent="0.25">
      <c r="A152" s="3">
        <v>32412572</v>
      </c>
      <c r="B152">
        <v>2</v>
      </c>
      <c r="C152" s="6">
        <v>1</v>
      </c>
      <c r="D152" s="6">
        <v>165</v>
      </c>
      <c r="E152" s="6">
        <v>57</v>
      </c>
      <c r="F152">
        <v>0</v>
      </c>
      <c r="G152" s="6">
        <v>0</v>
      </c>
      <c r="H152">
        <v>0</v>
      </c>
      <c r="I152">
        <f>VLOOKUP(A152,[1]Sheet1!$A:$V,19,0)</f>
        <v>154</v>
      </c>
      <c r="J152">
        <f>VLOOKUP(A152,[1]Sheet1!$A:$V,20,0)</f>
        <v>127</v>
      </c>
      <c r="K152">
        <f>VLOOKUP(A152,[1]Sheet1!$A:$V,21,0)</f>
        <v>0.46</v>
      </c>
      <c r="L152">
        <f>VLOOKUP(A152,[1]Sheet1!$A:$V,22,0)</f>
        <v>0.38</v>
      </c>
      <c r="M152">
        <f>VLOOKUP(A152,[1]Sheet1!$A:$W,23,0)</f>
        <v>196</v>
      </c>
      <c r="N152">
        <f>VLOOKUP(A152,[1]Sheet1!$A:$BJ,24,0)</f>
        <v>199</v>
      </c>
      <c r="Q152">
        <f>VLOOKUP(A152,[1]Sheet1!$A:$BJ,27,0)</f>
        <v>28</v>
      </c>
      <c r="R152">
        <f>VLOOKUP(A152,[1]Sheet1!$A:$BJ,28,0)</f>
        <v>32.1</v>
      </c>
      <c r="U152">
        <f>VLOOKUP(A152,[1]Sheet1!$A:$BJ,31,0)</f>
        <v>1.06</v>
      </c>
      <c r="V152">
        <f>VLOOKUP(A152,[1]Sheet1!$A:$BJ,32,0)</f>
        <v>1.24</v>
      </c>
      <c r="Y152">
        <f>VLOOKUP(A152,[1]Sheet1!$A:$BJ,35,0)</f>
        <v>16.8</v>
      </c>
      <c r="Z152">
        <f>VLOOKUP(A152,[1]Sheet1!$A:$BJ,36,0)</f>
        <v>21</v>
      </c>
      <c r="AC152">
        <f>VLOOKUP(A152,[1]Sheet1!$A:$AN,39,0)</f>
        <v>44</v>
      </c>
      <c r="AD152">
        <f>VLOOKUP(A152,[1]Sheet1!$A:$AN,40,0)</f>
        <v>30.6</v>
      </c>
      <c r="AG152">
        <f>VLOOKUP(A152,[1]Sheet1!$A:$BJ,43,0)</f>
        <v>21</v>
      </c>
      <c r="AH152">
        <f>VLOOKUP(A152,[1]Sheet1!$A:$BJ,44,0)</f>
        <v>1166</v>
      </c>
      <c r="AK152">
        <f>VLOOKUP(A152,[1]Sheet1!$A:$BJ,47,0)</f>
        <v>20</v>
      </c>
      <c r="AL152">
        <f>VLOOKUP(A152,[1]Sheet1!$A:$BJ,48,0)</f>
        <v>923</v>
      </c>
      <c r="AO152">
        <f>VLOOKUP(A152,[1]Sheet1!$A:$BJ,51,0)</f>
        <v>104.91</v>
      </c>
      <c r="AP152">
        <f>VLOOKUP(A152,[1]Sheet1!$A:$BJ,52,0)</f>
        <v>118.72</v>
      </c>
      <c r="AS152">
        <f>VLOOKUP(A152,[1]Sheet1!$A:$BJ,55,0)</f>
        <v>77</v>
      </c>
      <c r="AT152">
        <f>VLOOKUP(A152,[1]Sheet1!$A:$BJ,56,0)</f>
        <v>57</v>
      </c>
      <c r="AW152">
        <f>VLOOKUP(A152,[1]Sheet1!$A:$BJ,59,0)</f>
        <v>5.0999999999999996</v>
      </c>
      <c r="AX152">
        <f>VLOOKUP(A152,[1]Sheet1!$A:$BJ,60,0)</f>
        <v>4</v>
      </c>
      <c r="BA152" s="6">
        <v>9</v>
      </c>
      <c r="BB152">
        <f>VLOOKUP(A152,'[2]基于7.24英文版收集麻醉记录单信息+最后整理最全面'!$J:$CK,78,0)</f>
        <v>0</v>
      </c>
      <c r="BC152">
        <f>VLOOKUP(A152,'[2]基于7.24英文版收集麻醉记录单信息+最后整理最全面'!$J:$CK,80,0)</f>
        <v>1</v>
      </c>
    </row>
    <row r="153" spans="1:55" x14ac:dyDescent="0.25">
      <c r="A153" s="3">
        <v>10447498</v>
      </c>
      <c r="B153">
        <v>1</v>
      </c>
      <c r="C153" s="6">
        <v>1</v>
      </c>
      <c r="D153" s="6">
        <v>172</v>
      </c>
      <c r="E153" s="6">
        <v>56</v>
      </c>
      <c r="F153">
        <v>0</v>
      </c>
      <c r="G153" s="6">
        <v>0</v>
      </c>
      <c r="H153">
        <v>0</v>
      </c>
      <c r="I153">
        <f>VLOOKUP(A153,[1]Sheet1!$A:$V,19,0)</f>
        <v>134</v>
      </c>
      <c r="J153">
        <f>VLOOKUP(A153,[1]Sheet1!$A:$V,20,0)</f>
        <v>111</v>
      </c>
      <c r="K153">
        <f>VLOOKUP(A153,[1]Sheet1!$A:$V,21,0)</f>
        <v>0.41</v>
      </c>
      <c r="L153">
        <f>VLOOKUP(A153,[1]Sheet1!$A:$V,22,0)</f>
        <v>0.35</v>
      </c>
      <c r="M153">
        <f>VLOOKUP(A153,[1]Sheet1!$A:$W,23,0)</f>
        <v>268</v>
      </c>
      <c r="N153">
        <f>VLOOKUP(A153,[1]Sheet1!$A:$BJ,24,0)</f>
        <v>280</v>
      </c>
      <c r="Q153">
        <f>VLOOKUP(A153,[1]Sheet1!$A:$BJ,27,0)</f>
        <v>27.6</v>
      </c>
      <c r="R153">
        <f>VLOOKUP(A153,[1]Sheet1!$A:$BJ,28,0)</f>
        <v>26.6</v>
      </c>
      <c r="U153">
        <f>VLOOKUP(A153,[1]Sheet1!$A:$BJ,31,0)</f>
        <v>0.98</v>
      </c>
      <c r="V153">
        <f>VLOOKUP(A153,[1]Sheet1!$A:$BJ,32,0)</f>
        <v>1.05</v>
      </c>
      <c r="Y153">
        <f>VLOOKUP(A153,[1]Sheet1!$A:$BJ,35,0)</f>
        <v>13.9</v>
      </c>
      <c r="Z153">
        <f>VLOOKUP(A153,[1]Sheet1!$A:$BJ,36,0)</f>
        <v>24.6</v>
      </c>
      <c r="AC153">
        <f>VLOOKUP(A153,[1]Sheet1!$A:$AN,39,0)</f>
        <v>42.8</v>
      </c>
      <c r="AD153">
        <f>VLOOKUP(A153,[1]Sheet1!$A:$AN,40,0)</f>
        <v>31.4</v>
      </c>
      <c r="AG153">
        <f>VLOOKUP(A153,[1]Sheet1!$A:$BJ,43,0)</f>
        <v>33</v>
      </c>
      <c r="AH153">
        <f>VLOOKUP(A153,[1]Sheet1!$A:$BJ,44,0)</f>
        <v>555</v>
      </c>
      <c r="AK153">
        <f>VLOOKUP(A153,[1]Sheet1!$A:$BJ,47,0)</f>
        <v>62</v>
      </c>
      <c r="AL153">
        <f>VLOOKUP(A153,[1]Sheet1!$A:$BJ,48,0)</f>
        <v>825</v>
      </c>
      <c r="AO153">
        <f>VLOOKUP(A153,[1]Sheet1!$A:$BJ,51,0)</f>
        <v>103.14</v>
      </c>
      <c r="AP153">
        <f>VLOOKUP(A153,[1]Sheet1!$A:$BJ,52,0)</f>
        <v>104.61</v>
      </c>
      <c r="AS153">
        <f>VLOOKUP(A153,[1]Sheet1!$A:$BJ,55,0)</f>
        <v>59</v>
      </c>
      <c r="AT153">
        <f>VLOOKUP(A153,[1]Sheet1!$A:$BJ,56,0)</f>
        <v>57</v>
      </c>
      <c r="AW153">
        <f>VLOOKUP(A153,[1]Sheet1!$A:$BJ,59,0)</f>
        <v>3.7</v>
      </c>
      <c r="AX153">
        <f>VLOOKUP(A153,[1]Sheet1!$A:$BJ,60,0)</f>
        <v>6</v>
      </c>
      <c r="BA153" s="6">
        <v>4</v>
      </c>
      <c r="BB153">
        <f>VLOOKUP(A153,'[2]基于7.24英文版收集麻醉记录单信息+最后整理最全面'!$J:$CK,78,0)</f>
        <v>0</v>
      </c>
      <c r="BC153">
        <f>VLOOKUP(A153,'[2]基于7.24英文版收集麻醉记录单信息+最后整理最全面'!$J:$CK,80,0)</f>
        <v>0</v>
      </c>
    </row>
    <row r="154" spans="1:55" x14ac:dyDescent="0.25">
      <c r="A154" s="3">
        <v>9181778</v>
      </c>
      <c r="B154">
        <v>2</v>
      </c>
      <c r="C154" s="6">
        <v>1</v>
      </c>
      <c r="D154" s="6">
        <v>170</v>
      </c>
      <c r="E154" s="6">
        <v>50</v>
      </c>
      <c r="F154">
        <v>0</v>
      </c>
      <c r="G154" s="6">
        <v>0</v>
      </c>
      <c r="H154">
        <v>0</v>
      </c>
      <c r="I154">
        <f>VLOOKUP(A154,[1]Sheet1!$A:$V,19,0)</f>
        <v>123</v>
      </c>
      <c r="J154">
        <f>VLOOKUP(A154,[1]Sheet1!$A:$V,20,0)</f>
        <v>118</v>
      </c>
      <c r="K154">
        <f>VLOOKUP(A154,[1]Sheet1!$A:$V,21,0)</f>
        <v>0.38</v>
      </c>
      <c r="L154">
        <f>VLOOKUP(A154,[1]Sheet1!$A:$V,22,0)</f>
        <v>0.36</v>
      </c>
      <c r="M154">
        <f>VLOOKUP(A154,[1]Sheet1!$A:$W,23,0)</f>
        <v>51</v>
      </c>
      <c r="N154">
        <f>VLOOKUP(A154,[1]Sheet1!$A:$BJ,24,0)</f>
        <v>41</v>
      </c>
      <c r="P154">
        <f>VLOOKUP(A154,[1]Sheet1!$A:$BJ,26,0)</f>
        <v>33</v>
      </c>
      <c r="Q154">
        <f>VLOOKUP(A154,[1]Sheet1!$A:$BJ,27,0)</f>
        <v>28.2</v>
      </c>
      <c r="R154">
        <f>VLOOKUP(A154,[1]Sheet1!$A:$BJ,28,0)</f>
        <v>30.1</v>
      </c>
      <c r="T154">
        <f>VLOOKUP(A154,[1]Sheet1!$A:$BJ,30,0)</f>
        <v>43.3</v>
      </c>
      <c r="U154">
        <f>VLOOKUP(A154,[1]Sheet1!$A:$BJ,31,0)</f>
        <v>1.08</v>
      </c>
      <c r="V154">
        <f>VLOOKUP(A154,[1]Sheet1!$A:$BJ,32,0)</f>
        <v>1.21</v>
      </c>
      <c r="X154">
        <f>VLOOKUP(A154,[1]Sheet1!$A:$BJ,34,0)</f>
        <v>1.3</v>
      </c>
      <c r="Y154">
        <f>VLOOKUP(A154,[1]Sheet1!$A:$BJ,35,0)</f>
        <v>14</v>
      </c>
      <c r="Z154">
        <f>VLOOKUP(A154,[1]Sheet1!$A:$BJ,36,0)</f>
        <v>20.7</v>
      </c>
      <c r="AB154">
        <f>VLOOKUP(A154,[1]Sheet1!$A:$BJ,38,0)</f>
        <v>50.2</v>
      </c>
      <c r="AC154">
        <f>VLOOKUP(A154,[1]Sheet1!$A:$AN,39,0)</f>
        <v>48.1</v>
      </c>
      <c r="AD154">
        <f>VLOOKUP(A154,[1]Sheet1!$A:$AN,40,0)</f>
        <v>36.6</v>
      </c>
      <c r="AF154">
        <f>VLOOKUP(A154,[1]Sheet1!$A:$BJ,42,0)</f>
        <v>40.299999999999997</v>
      </c>
      <c r="AG154">
        <f>VLOOKUP(A154,[1]Sheet1!$A:$BJ,43,0)</f>
        <v>19</v>
      </c>
      <c r="AH154">
        <f>VLOOKUP(A154,[1]Sheet1!$A:$BJ,44,0)</f>
        <v>235</v>
      </c>
      <c r="AJ154">
        <f>VLOOKUP(A154,[1]Sheet1!$A:$BJ,46,0)</f>
        <v>934</v>
      </c>
      <c r="AK154">
        <f>VLOOKUP(A154,[1]Sheet1!$A:$BJ,47,0)</f>
        <v>23</v>
      </c>
      <c r="AL154">
        <f>VLOOKUP(A154,[1]Sheet1!$A:$BJ,48,0)</f>
        <v>220</v>
      </c>
      <c r="AN154">
        <f>VLOOKUP(A154,[1]Sheet1!$A:$BJ,50,0)</f>
        <v>510</v>
      </c>
      <c r="AO154">
        <f>VLOOKUP(A154,[1]Sheet1!$A:$BJ,51,0)</f>
        <v>77.94</v>
      </c>
      <c r="AP154">
        <f>VLOOKUP(A154,[1]Sheet1!$A:$BJ,52,0)</f>
        <v>87.97</v>
      </c>
      <c r="AR154">
        <f>VLOOKUP(A154,[1]Sheet1!$A:$BJ,54,0)</f>
        <v>90.06</v>
      </c>
      <c r="AS154">
        <f>VLOOKUP(A154,[1]Sheet1!$A:$BJ,55,0)</f>
        <v>85</v>
      </c>
      <c r="AT154">
        <f>VLOOKUP(A154,[1]Sheet1!$A:$BJ,56,0)</f>
        <v>72</v>
      </c>
      <c r="AV154">
        <f>VLOOKUP(A154,[1]Sheet1!$A:$BJ,58,0)</f>
        <v>68</v>
      </c>
      <c r="AW154">
        <f>VLOOKUP(A154,[1]Sheet1!$A:$BJ,59,0)</f>
        <v>7.5</v>
      </c>
      <c r="AX154">
        <f>VLOOKUP(A154,[1]Sheet1!$A:$BJ,60,0)</f>
        <v>5.4</v>
      </c>
      <c r="AZ154">
        <f>VLOOKUP(A154,[1]Sheet1!$A:$BJ,62,0)</f>
        <v>5.4</v>
      </c>
      <c r="BA154" s="6">
        <v>9</v>
      </c>
      <c r="BB154">
        <f>VLOOKUP(A154,'[2]基于7.24英文版收集麻醉记录单信息+最后整理最全面'!$J:$CK,78,0)</f>
        <v>0</v>
      </c>
      <c r="BC154">
        <f>VLOOKUP(A154,'[2]基于7.24英文版收集麻醉记录单信息+最后整理最全面'!$J:$CK,80,0)</f>
        <v>1</v>
      </c>
    </row>
    <row r="155" spans="1:55" x14ac:dyDescent="0.25">
      <c r="A155" s="3">
        <v>18468080</v>
      </c>
      <c r="B155">
        <v>2</v>
      </c>
      <c r="C155" s="6">
        <v>1</v>
      </c>
      <c r="D155" s="6">
        <v>173</v>
      </c>
      <c r="E155" s="6">
        <v>64</v>
      </c>
      <c r="F155">
        <v>0</v>
      </c>
      <c r="G155" s="6">
        <v>0</v>
      </c>
      <c r="H155">
        <v>0</v>
      </c>
      <c r="I155">
        <f>VLOOKUP(A155,[1]Sheet1!$A:$V,19,0)</f>
        <v>139</v>
      </c>
      <c r="J155">
        <f>VLOOKUP(A155,[1]Sheet1!$A:$V,20,0)</f>
        <v>112</v>
      </c>
      <c r="K155">
        <f>VLOOKUP(A155,[1]Sheet1!$A:$V,21,0)</f>
        <v>0.41</v>
      </c>
      <c r="L155">
        <f>VLOOKUP(A155,[1]Sheet1!$A:$V,22,0)</f>
        <v>0.33</v>
      </c>
      <c r="M155">
        <f>VLOOKUP(A155,[1]Sheet1!$A:$W,23,0)</f>
        <v>108</v>
      </c>
      <c r="N155">
        <f>VLOOKUP(A155,[1]Sheet1!$A:$BJ,24,0)</f>
        <v>86</v>
      </c>
      <c r="Q155">
        <f>VLOOKUP(A155,[1]Sheet1!$A:$BJ,27,0)</f>
        <v>27.3</v>
      </c>
      <c r="R155">
        <f>VLOOKUP(A155,[1]Sheet1!$A:$BJ,28,0)</f>
        <v>28.8</v>
      </c>
      <c r="U155">
        <f>VLOOKUP(A155,[1]Sheet1!$A:$BJ,31,0)</f>
        <v>1.06</v>
      </c>
      <c r="V155">
        <f>VLOOKUP(A155,[1]Sheet1!$A:$BJ,32,0)</f>
        <v>1.48</v>
      </c>
      <c r="Y155">
        <f>VLOOKUP(A155,[1]Sheet1!$A:$BJ,35,0)</f>
        <v>17.7</v>
      </c>
      <c r="Z155">
        <f>VLOOKUP(A155,[1]Sheet1!$A:$BJ,36,0)</f>
        <v>27.6</v>
      </c>
      <c r="AC155">
        <f>VLOOKUP(A155,[1]Sheet1!$A:$AN,39,0)</f>
        <v>42.3</v>
      </c>
      <c r="AD155">
        <f>VLOOKUP(A155,[1]Sheet1!$A:$AN,40,0)</f>
        <v>29.2</v>
      </c>
      <c r="AG155">
        <f>VLOOKUP(A155,[1]Sheet1!$A:$BJ,43,0)</f>
        <v>18</v>
      </c>
      <c r="AH155">
        <f>VLOOKUP(A155,[1]Sheet1!$A:$BJ,44,0)</f>
        <v>869</v>
      </c>
      <c r="AK155">
        <f>VLOOKUP(A155,[1]Sheet1!$A:$BJ,47,0)</f>
        <v>24</v>
      </c>
      <c r="AL155">
        <f>VLOOKUP(A155,[1]Sheet1!$A:$BJ,48,0)</f>
        <v>1443</v>
      </c>
      <c r="AO155">
        <f>VLOOKUP(A155,[1]Sheet1!$A:$BJ,51,0)</f>
        <v>92.8</v>
      </c>
      <c r="AP155">
        <f>VLOOKUP(A155,[1]Sheet1!$A:$BJ,52,0)</f>
        <v>87.33</v>
      </c>
      <c r="AS155">
        <f>VLOOKUP(A155,[1]Sheet1!$A:$BJ,55,0)</f>
        <v>75</v>
      </c>
      <c r="AT155">
        <f>VLOOKUP(A155,[1]Sheet1!$A:$BJ,56,0)</f>
        <v>82</v>
      </c>
      <c r="AW155">
        <f>VLOOKUP(A155,[1]Sheet1!$A:$BJ,59,0)</f>
        <v>7.3</v>
      </c>
      <c r="AX155">
        <f>VLOOKUP(A155,[1]Sheet1!$A:$BJ,60,0)</f>
        <v>11.18</v>
      </c>
      <c r="BA155" s="6">
        <v>6</v>
      </c>
      <c r="BB155">
        <f>VLOOKUP(A155,'[2]基于7.24英文版收集麻醉记录单信息+最后整理最全面'!$J:$CK,78,0)</f>
        <v>0</v>
      </c>
      <c r="BC155">
        <f>VLOOKUP(A155,'[2]基于7.24英文版收集麻醉记录单信息+最后整理最全面'!$J:$CK,80,0)</f>
        <v>0</v>
      </c>
    </row>
    <row r="156" spans="1:55" x14ac:dyDescent="0.25">
      <c r="A156" s="3">
        <v>5909262</v>
      </c>
      <c r="B156">
        <v>1</v>
      </c>
      <c r="C156" s="6">
        <v>1</v>
      </c>
      <c r="D156" s="6">
        <v>175</v>
      </c>
      <c r="E156" s="6">
        <v>82</v>
      </c>
      <c r="F156">
        <v>0</v>
      </c>
      <c r="G156" s="6">
        <v>0</v>
      </c>
      <c r="H156">
        <v>0</v>
      </c>
      <c r="I156">
        <f>VLOOKUP(A156,[1]Sheet1!$A:$V,19,0)</f>
        <v>144</v>
      </c>
      <c r="J156">
        <f>VLOOKUP(A156,[1]Sheet1!$A:$V,20,0)</f>
        <v>141</v>
      </c>
      <c r="K156">
        <f>VLOOKUP(A156,[1]Sheet1!$A:$V,21,0)</f>
        <v>0.45</v>
      </c>
      <c r="L156">
        <f>VLOOKUP(A156,[1]Sheet1!$A:$V,22,0)</f>
        <v>0.44</v>
      </c>
      <c r="M156">
        <f>VLOOKUP(A156,[1]Sheet1!$A:$W,23,0)</f>
        <v>126</v>
      </c>
      <c r="N156">
        <f>VLOOKUP(A156,[1]Sheet1!$A:$BJ,24,0)</f>
        <v>113</v>
      </c>
      <c r="O156">
        <f>VLOOKUP(A156,[1]Sheet1!$A:$BJ,25,0)</f>
        <v>78</v>
      </c>
      <c r="P156">
        <f>VLOOKUP(A156,[1]Sheet1!$A:$BJ,26,0)</f>
        <v>0</v>
      </c>
      <c r="Q156">
        <f>VLOOKUP(A156,[1]Sheet1!$A:$BJ,27,0)</f>
        <v>25</v>
      </c>
      <c r="R156">
        <f>VLOOKUP(A156,[1]Sheet1!$A:$BJ,28,0)</f>
        <v>22.2</v>
      </c>
      <c r="S156">
        <f>VLOOKUP(A156,[1]Sheet1!$A:$BJ,29,0)</f>
        <v>24.9</v>
      </c>
      <c r="U156">
        <f>VLOOKUP(A156,[1]Sheet1!$A:$BJ,31,0)</f>
        <v>0.94</v>
      </c>
      <c r="V156">
        <f>VLOOKUP(A156,[1]Sheet1!$A:$BJ,32,0)</f>
        <v>1.07</v>
      </c>
      <c r="W156">
        <f>VLOOKUP(A156,[1]Sheet1!$A:$BJ,33,0)</f>
        <v>1.24</v>
      </c>
      <c r="Y156">
        <f>VLOOKUP(A156,[1]Sheet1!$A:$BJ,35,0)</f>
        <v>16.399999999999999</v>
      </c>
      <c r="Z156">
        <f>VLOOKUP(A156,[1]Sheet1!$A:$BJ,36,0)</f>
        <v>28.1</v>
      </c>
      <c r="AA156">
        <f>VLOOKUP(A156,[1]Sheet1!$A:$BJ,37,0)</f>
        <v>27.7</v>
      </c>
      <c r="AC156">
        <f>VLOOKUP(A156,[1]Sheet1!$A:$AN,39,0)</f>
        <v>44.3</v>
      </c>
      <c r="AD156">
        <f>VLOOKUP(A156,[1]Sheet1!$A:$AN,40,0)</f>
        <v>34.799999999999997</v>
      </c>
      <c r="AE156">
        <f>VLOOKUP(A156,[1]Sheet1!$A:$BJ,41,0)</f>
        <v>33.200000000000003</v>
      </c>
      <c r="AG156">
        <f>VLOOKUP(A156,[1]Sheet1!$A:$BJ,43,0)</f>
        <v>34</v>
      </c>
      <c r="AH156">
        <f>VLOOKUP(A156,[1]Sheet1!$A:$BJ,44,0)</f>
        <v>150</v>
      </c>
      <c r="AI156">
        <f>VLOOKUP(A156,[1]Sheet1!$A:$BJ,45,0)</f>
        <v>177</v>
      </c>
      <c r="AK156">
        <f>VLOOKUP(A156,[1]Sheet1!$A:$BJ,47,0)</f>
        <v>32</v>
      </c>
      <c r="AL156">
        <f>VLOOKUP(A156,[1]Sheet1!$A:$BJ,48,0)</f>
        <v>176</v>
      </c>
      <c r="AM156">
        <f>VLOOKUP(A156,[1]Sheet1!$A:$BJ,49,0)</f>
        <v>157</v>
      </c>
      <c r="AO156">
        <f>VLOOKUP(A156,[1]Sheet1!$A:$BJ,51,0)</f>
        <v>96.04</v>
      </c>
      <c r="AP156">
        <f>VLOOKUP(A156,[1]Sheet1!$A:$BJ,52,0)</f>
        <v>100.35</v>
      </c>
      <c r="AQ156">
        <f>VLOOKUP(A156,[1]Sheet1!$A:$BJ,53,0)</f>
        <v>94.37</v>
      </c>
      <c r="AS156">
        <f>VLOOKUP(A156,[1]Sheet1!$A:$BJ,55,0)</f>
        <v>71</v>
      </c>
      <c r="AT156">
        <f>VLOOKUP(A156,[1]Sheet1!$A:$BJ,56,0)</f>
        <v>69</v>
      </c>
      <c r="AU156">
        <f>VLOOKUP(A156,[1]Sheet1!$A:$BJ,57,0)</f>
        <v>62</v>
      </c>
      <c r="AW156">
        <f>VLOOKUP(A156,[1]Sheet1!$A:$BJ,59,0)</f>
        <v>3.9</v>
      </c>
      <c r="AX156">
        <f>VLOOKUP(A156,[1]Sheet1!$A:$BJ,60,0)</f>
        <v>4.3</v>
      </c>
      <c r="AY156">
        <f>VLOOKUP(A156,[1]Sheet1!$A:$BJ,61,0)</f>
        <v>3.1</v>
      </c>
      <c r="BA156" s="6">
        <v>5</v>
      </c>
      <c r="BB156">
        <f>VLOOKUP(A156,'[2]基于7.24英文版收集麻醉记录单信息+最后整理最全面'!$J:$CK,78,0)</f>
        <v>0</v>
      </c>
      <c r="BC156">
        <f>VLOOKUP(A156,'[2]基于7.24英文版收集麻醉记录单信息+最后整理最全面'!$J:$CK,80,0)</f>
        <v>0</v>
      </c>
    </row>
    <row r="157" spans="1:55" x14ac:dyDescent="0.25">
      <c r="A157" s="3">
        <v>14809260</v>
      </c>
      <c r="B157">
        <v>1</v>
      </c>
      <c r="C157" s="6">
        <v>1</v>
      </c>
      <c r="D157" s="6">
        <v>167</v>
      </c>
      <c r="E157" s="6">
        <v>55</v>
      </c>
      <c r="F157">
        <v>0</v>
      </c>
      <c r="G157" s="6">
        <v>0</v>
      </c>
      <c r="H157">
        <v>0</v>
      </c>
      <c r="I157">
        <f>VLOOKUP(A157,[1]Sheet1!$A:$V,19,0)</f>
        <v>127</v>
      </c>
      <c r="J157">
        <f>VLOOKUP(A157,[1]Sheet1!$A:$V,20,0)</f>
        <v>90</v>
      </c>
      <c r="K157">
        <f>VLOOKUP(A157,[1]Sheet1!$A:$V,21,0)</f>
        <v>0.41</v>
      </c>
      <c r="L157">
        <f>VLOOKUP(A157,[1]Sheet1!$A:$V,22,0)</f>
        <v>0.28999999999999998</v>
      </c>
      <c r="M157">
        <f>VLOOKUP(A157,[1]Sheet1!$A:$W,23,0)</f>
        <v>218</v>
      </c>
      <c r="N157">
        <f>VLOOKUP(A157,[1]Sheet1!$A:$BJ,24,0)</f>
        <v>136</v>
      </c>
      <c r="O157">
        <f>VLOOKUP(A157,[1]Sheet1!$A:$BJ,25,0)</f>
        <v>114</v>
      </c>
      <c r="P157">
        <f>VLOOKUP(A157,[1]Sheet1!$A:$BJ,26,0)</f>
        <v>109</v>
      </c>
      <c r="Q157">
        <f>VLOOKUP(A157,[1]Sheet1!$A:$BJ,27,0)</f>
        <v>34.200000000000003</v>
      </c>
      <c r="R157">
        <f>VLOOKUP(A157,[1]Sheet1!$A:$BJ,28,0)</f>
        <v>28.8</v>
      </c>
      <c r="U157">
        <f>VLOOKUP(A157,[1]Sheet1!$A:$BJ,31,0)</f>
        <v>0.98</v>
      </c>
      <c r="V157">
        <f>VLOOKUP(A157,[1]Sheet1!$A:$BJ,32,0)</f>
        <v>1.08</v>
      </c>
      <c r="Y157">
        <f>VLOOKUP(A157,[1]Sheet1!$A:$BJ,35,0)</f>
        <v>10.3</v>
      </c>
      <c r="Z157">
        <f>VLOOKUP(A157,[1]Sheet1!$A:$BJ,36,0)</f>
        <v>16.8</v>
      </c>
      <c r="AA157">
        <f>VLOOKUP(A157,[1]Sheet1!$A:$BJ,37,0)</f>
        <v>18.600000000000001</v>
      </c>
      <c r="AB157">
        <f>VLOOKUP(A157,[1]Sheet1!$A:$BJ,38,0)</f>
        <v>13.6</v>
      </c>
      <c r="AC157">
        <f>VLOOKUP(A157,[1]Sheet1!$A:$AN,39,0)</f>
        <v>40.4</v>
      </c>
      <c r="AD157">
        <f>VLOOKUP(A157,[1]Sheet1!$A:$AN,40,0)</f>
        <v>31.4</v>
      </c>
      <c r="AE157">
        <f>VLOOKUP(A157,[1]Sheet1!$A:$BJ,41,0)</f>
        <v>33.1</v>
      </c>
      <c r="AF157">
        <f>VLOOKUP(A157,[1]Sheet1!$A:$BJ,42,0)</f>
        <v>32.1</v>
      </c>
      <c r="AG157">
        <f>VLOOKUP(A157,[1]Sheet1!$A:$BJ,43,0)</f>
        <v>15</v>
      </c>
      <c r="AH157">
        <f>VLOOKUP(A157,[1]Sheet1!$A:$BJ,44,0)</f>
        <v>531</v>
      </c>
      <c r="AI157">
        <f>VLOOKUP(A157,[1]Sheet1!$A:$BJ,45,0)</f>
        <v>447</v>
      </c>
      <c r="AJ157">
        <f>VLOOKUP(A157,[1]Sheet1!$A:$BJ,46,0)</f>
        <v>271</v>
      </c>
      <c r="AK157">
        <f>VLOOKUP(A157,[1]Sheet1!$A:$BJ,47,0)</f>
        <v>16</v>
      </c>
      <c r="AL157">
        <f>VLOOKUP(A157,[1]Sheet1!$A:$BJ,48,0)</f>
        <v>957</v>
      </c>
      <c r="AM157">
        <f>VLOOKUP(A157,[1]Sheet1!$A:$BJ,49,0)</f>
        <v>457</v>
      </c>
      <c r="AN157">
        <f>VLOOKUP(A157,[1]Sheet1!$A:$BJ,50,0)</f>
        <v>161</v>
      </c>
      <c r="AO157">
        <f>VLOOKUP(A157,[1]Sheet1!$A:$BJ,51,0)</f>
        <v>91.42</v>
      </c>
      <c r="AP157">
        <f>VLOOKUP(A157,[1]Sheet1!$A:$BJ,52,0)</f>
        <v>102.81</v>
      </c>
      <c r="AQ157">
        <f>VLOOKUP(A157,[1]Sheet1!$A:$BJ,53,0)</f>
        <v>102.23</v>
      </c>
      <c r="AR157">
        <f>VLOOKUP(A157,[1]Sheet1!$A:$BJ,54,0)</f>
        <v>102.81</v>
      </c>
      <c r="AS157">
        <f>VLOOKUP(A157,[1]Sheet1!$A:$BJ,55,0)</f>
        <v>67</v>
      </c>
      <c r="AT157">
        <f>VLOOKUP(A157,[1]Sheet1!$A:$BJ,56,0)</f>
        <v>58</v>
      </c>
      <c r="AU157">
        <f>VLOOKUP(A157,[1]Sheet1!$A:$BJ,57,0)</f>
        <v>59</v>
      </c>
      <c r="AV157">
        <f>VLOOKUP(A157,[1]Sheet1!$A:$BJ,58,0)</f>
        <v>58</v>
      </c>
      <c r="AW157">
        <f>VLOOKUP(A157,[1]Sheet1!$A:$BJ,59,0)</f>
        <v>5</v>
      </c>
      <c r="AX157">
        <f>VLOOKUP(A157,[1]Sheet1!$A:$BJ,60,0)</f>
        <v>5</v>
      </c>
      <c r="AY157">
        <f>VLOOKUP(A157,[1]Sheet1!$A:$BJ,61,0)</f>
        <v>6.2</v>
      </c>
      <c r="AZ157">
        <f>VLOOKUP(A157,[1]Sheet1!$A:$BJ,62,0)</f>
        <v>7.8</v>
      </c>
      <c r="BA157" s="6">
        <v>32</v>
      </c>
      <c r="BB157">
        <f>VLOOKUP(A157,'[2]基于7.24英文版收集麻醉记录单信息+最后整理最全面'!$J:$CK,78,0)</f>
        <v>0</v>
      </c>
      <c r="BC157">
        <f>VLOOKUP(A157,'[2]基于7.24英文版收集麻醉记录单信息+最后整理最全面'!$J:$CK,80,0)</f>
        <v>0</v>
      </c>
    </row>
    <row r="158" spans="1:55" x14ac:dyDescent="0.25">
      <c r="A158" s="3">
        <v>15433415</v>
      </c>
      <c r="B158">
        <v>1</v>
      </c>
      <c r="C158" s="6">
        <v>1</v>
      </c>
      <c r="D158" s="6">
        <v>162</v>
      </c>
      <c r="E158" s="6">
        <v>58</v>
      </c>
      <c r="F158">
        <v>0</v>
      </c>
      <c r="G158" s="6">
        <v>0</v>
      </c>
      <c r="H158">
        <v>0</v>
      </c>
      <c r="I158">
        <f>VLOOKUP(A158,[1]Sheet1!$A:$V,19,0)</f>
        <v>144</v>
      </c>
      <c r="J158">
        <f>VLOOKUP(A158,[1]Sheet1!$A:$V,20,0)</f>
        <v>99</v>
      </c>
      <c r="K158">
        <f>VLOOKUP(A158,[1]Sheet1!$A:$V,21,0)</f>
        <v>0.43</v>
      </c>
      <c r="L158">
        <f>VLOOKUP(A158,[1]Sheet1!$A:$V,22,0)</f>
        <v>0.31</v>
      </c>
      <c r="M158">
        <f>VLOOKUP(A158,[1]Sheet1!$A:$W,23,0)</f>
        <v>96</v>
      </c>
      <c r="N158">
        <f>VLOOKUP(A158,[1]Sheet1!$A:$BJ,24,0)</f>
        <v>82</v>
      </c>
      <c r="P158">
        <f>VLOOKUP(A158,[1]Sheet1!$A:$BJ,26,0)</f>
        <v>68</v>
      </c>
      <c r="Q158">
        <f>VLOOKUP(A158,[1]Sheet1!$A:$BJ,27,0)</f>
        <v>26.5</v>
      </c>
      <c r="R158">
        <f>VLOOKUP(A158,[1]Sheet1!$A:$BJ,28,0)</f>
        <v>31.1</v>
      </c>
      <c r="T158">
        <f>VLOOKUP(A158,[1]Sheet1!$A:$BJ,30,0)</f>
        <v>34.799999999999997</v>
      </c>
      <c r="U158">
        <f>VLOOKUP(A158,[1]Sheet1!$A:$BJ,31,0)</f>
        <v>1.0900000000000001</v>
      </c>
      <c r="V158">
        <f>VLOOKUP(A158,[1]Sheet1!$A:$BJ,32,0)</f>
        <v>1.95</v>
      </c>
      <c r="X158">
        <f>VLOOKUP(A158,[1]Sheet1!$A:$BJ,34,0)</f>
        <v>1.86</v>
      </c>
      <c r="Y158">
        <f>VLOOKUP(A158,[1]Sheet1!$A:$BJ,35,0)</f>
        <v>19</v>
      </c>
      <c r="Z158">
        <f>VLOOKUP(A158,[1]Sheet1!$A:$BJ,36,0)</f>
        <v>40.5</v>
      </c>
      <c r="AB158">
        <f>VLOOKUP(A158,[1]Sheet1!$A:$BJ,38,0)</f>
        <v>36.4</v>
      </c>
      <c r="AC158">
        <f>VLOOKUP(A158,[1]Sheet1!$A:$AN,39,0)</f>
        <v>47.7</v>
      </c>
      <c r="AD158">
        <f>VLOOKUP(A158,[1]Sheet1!$A:$AN,40,0)</f>
        <v>25.3</v>
      </c>
      <c r="AF158">
        <f>VLOOKUP(A158,[1]Sheet1!$A:$BJ,42,0)</f>
        <v>36.299999999999997</v>
      </c>
      <c r="AG158">
        <f>VLOOKUP(A158,[1]Sheet1!$A:$BJ,43,0)</f>
        <v>83</v>
      </c>
      <c r="AH158">
        <f>VLOOKUP(A158,[1]Sheet1!$A:$BJ,44,0)</f>
        <v>308</v>
      </c>
      <c r="AJ158">
        <f>VLOOKUP(A158,[1]Sheet1!$A:$BJ,46,0)</f>
        <v>103</v>
      </c>
      <c r="AK158">
        <f>VLOOKUP(A158,[1]Sheet1!$A:$BJ,47,0)</f>
        <v>102</v>
      </c>
      <c r="AL158">
        <f>VLOOKUP(A158,[1]Sheet1!$A:$BJ,48,0)</f>
        <v>579</v>
      </c>
      <c r="AN158">
        <f>VLOOKUP(A158,[1]Sheet1!$A:$BJ,50,0)</f>
        <v>79</v>
      </c>
      <c r="AO158">
        <f>VLOOKUP(A158,[1]Sheet1!$A:$BJ,51,0)</f>
        <v>89.89</v>
      </c>
      <c r="AP158">
        <f>VLOOKUP(A158,[1]Sheet1!$A:$BJ,52,0)</f>
        <v>84.26</v>
      </c>
      <c r="AR158">
        <f>VLOOKUP(A158,[1]Sheet1!$A:$BJ,54,0)</f>
        <v>89.41</v>
      </c>
      <c r="AS158">
        <f>VLOOKUP(A158,[1]Sheet1!$A:$BJ,55,0)</f>
        <v>77</v>
      </c>
      <c r="AT158">
        <f>VLOOKUP(A158,[1]Sheet1!$A:$BJ,56,0)</f>
        <v>83</v>
      </c>
      <c r="AV158">
        <f>VLOOKUP(A158,[1]Sheet1!$A:$BJ,58,0)</f>
        <v>78</v>
      </c>
      <c r="AW158">
        <f>VLOOKUP(A158,[1]Sheet1!$A:$BJ,59,0)</f>
        <v>5.2</v>
      </c>
      <c r="AX158">
        <f>VLOOKUP(A158,[1]Sheet1!$A:$BJ,60,0)</f>
        <v>7.9</v>
      </c>
      <c r="AZ158">
        <f>VLOOKUP(A158,[1]Sheet1!$A:$BJ,62,0)</f>
        <v>7.3</v>
      </c>
      <c r="BA158" s="6">
        <v>6</v>
      </c>
      <c r="BB158">
        <f>VLOOKUP(A158,'[2]基于7.24英文版收集麻醉记录单信息+最后整理最全面'!$J:$CK,78,0)</f>
        <v>0</v>
      </c>
      <c r="BC158">
        <f>VLOOKUP(A158,'[2]基于7.24英文版收集麻醉记录单信息+最后整理最全面'!$J:$CK,80,0)</f>
        <v>0</v>
      </c>
    </row>
    <row r="159" spans="1:55" x14ac:dyDescent="0.25">
      <c r="A159" s="3">
        <v>471105</v>
      </c>
      <c r="B159">
        <v>2</v>
      </c>
      <c r="C159" s="6">
        <v>1</v>
      </c>
      <c r="D159" s="6">
        <v>165</v>
      </c>
      <c r="E159" s="6">
        <v>65</v>
      </c>
      <c r="F159">
        <v>0</v>
      </c>
      <c r="G159" s="6">
        <v>0</v>
      </c>
      <c r="H159">
        <v>0</v>
      </c>
      <c r="I159">
        <f>VLOOKUP(A159,[1]Sheet1!$A:$V,19,0)</f>
        <v>133</v>
      </c>
      <c r="J159">
        <f>VLOOKUP(A159,[1]Sheet1!$A:$V,20,0)</f>
        <v>109</v>
      </c>
      <c r="K159">
        <f>VLOOKUP(A159,[1]Sheet1!$A:$V,21,0)</f>
        <v>0.41</v>
      </c>
      <c r="L159">
        <f>VLOOKUP(A159,[1]Sheet1!$A:$V,22,0)</f>
        <v>0.33</v>
      </c>
      <c r="M159">
        <f>VLOOKUP(A159,[1]Sheet1!$A:$W,23,0)</f>
        <v>154</v>
      </c>
      <c r="N159">
        <f>VLOOKUP(A159,[1]Sheet1!$A:$BJ,24,0)</f>
        <v>116</v>
      </c>
      <c r="P159">
        <f>VLOOKUP(A159,[1]Sheet1!$A:$BJ,26,0)</f>
        <v>79</v>
      </c>
      <c r="Q159">
        <f>VLOOKUP(A159,[1]Sheet1!$A:$BJ,27,0)</f>
        <v>27.5</v>
      </c>
      <c r="R159">
        <f>VLOOKUP(A159,[1]Sheet1!$A:$BJ,28,0)</f>
        <v>33.6</v>
      </c>
      <c r="U159">
        <f>VLOOKUP(A159,[1]Sheet1!$A:$BJ,31,0)</f>
        <v>0.98</v>
      </c>
      <c r="V159">
        <f>VLOOKUP(A159,[1]Sheet1!$A:$BJ,32,0)</f>
        <v>1.22</v>
      </c>
      <c r="Y159">
        <f>VLOOKUP(A159,[1]Sheet1!$A:$BJ,35,0)</f>
        <v>12.9</v>
      </c>
      <c r="Z159">
        <f>VLOOKUP(A159,[1]Sheet1!$A:$BJ,36,0)</f>
        <v>19</v>
      </c>
      <c r="AB159">
        <f>VLOOKUP(A159,[1]Sheet1!$A:$BJ,38,0)</f>
        <v>24.6</v>
      </c>
      <c r="AC159">
        <f>VLOOKUP(A159,[1]Sheet1!$A:$AN,39,0)</f>
        <v>46.6</v>
      </c>
      <c r="AD159">
        <f>VLOOKUP(A159,[1]Sheet1!$A:$AN,40,0)</f>
        <v>29.7</v>
      </c>
      <c r="AF159">
        <f>VLOOKUP(A159,[1]Sheet1!$A:$BJ,42,0)</f>
        <v>31.4</v>
      </c>
      <c r="AG159">
        <f>VLOOKUP(A159,[1]Sheet1!$A:$BJ,43,0)</f>
        <v>22</v>
      </c>
      <c r="AH159">
        <f>VLOOKUP(A159,[1]Sheet1!$A:$BJ,44,0)</f>
        <v>1252</v>
      </c>
      <c r="AJ159">
        <f>VLOOKUP(A159,[1]Sheet1!$A:$BJ,46,0)</f>
        <v>746</v>
      </c>
      <c r="AK159">
        <f>VLOOKUP(A159,[1]Sheet1!$A:$BJ,47,0)</f>
        <v>25</v>
      </c>
      <c r="AL159">
        <f>VLOOKUP(A159,[1]Sheet1!$A:$BJ,48,0)</f>
        <v>1555</v>
      </c>
      <c r="AN159">
        <f>VLOOKUP(A159,[1]Sheet1!$A:$BJ,50,0)</f>
        <v>281</v>
      </c>
      <c r="AO159">
        <f>VLOOKUP(A159,[1]Sheet1!$A:$BJ,51,0)</f>
        <v>93.45</v>
      </c>
      <c r="AP159">
        <f>VLOOKUP(A159,[1]Sheet1!$A:$BJ,52,0)</f>
        <v>85.57</v>
      </c>
      <c r="AR159">
        <f>VLOOKUP(A159,[1]Sheet1!$A:$BJ,54,0)</f>
        <v>88.81</v>
      </c>
      <c r="AS159">
        <f>VLOOKUP(A159,[1]Sheet1!$A:$BJ,55,0)</f>
        <v>60</v>
      </c>
      <c r="AT159">
        <f>VLOOKUP(A159,[1]Sheet1!$A:$BJ,56,0)</f>
        <v>66</v>
      </c>
      <c r="AV159">
        <f>VLOOKUP(A159,[1]Sheet1!$A:$BJ,58,0)</f>
        <v>64</v>
      </c>
      <c r="AW159">
        <f>VLOOKUP(A159,[1]Sheet1!$A:$BJ,59,0)</f>
        <v>5.0999999999999996</v>
      </c>
      <c r="AX159">
        <f>VLOOKUP(A159,[1]Sheet1!$A:$BJ,60,0)</f>
        <v>7.4</v>
      </c>
      <c r="AZ159">
        <f>VLOOKUP(A159,[1]Sheet1!$A:$BJ,62,0)</f>
        <v>5.0999999999999996</v>
      </c>
      <c r="BA159" s="6">
        <v>6</v>
      </c>
      <c r="BB159">
        <f>VLOOKUP(A159,'[2]基于7.24英文版收集麻醉记录单信息+最后整理最全面'!$J:$CK,78,0)</f>
        <v>1</v>
      </c>
      <c r="BC159">
        <f>VLOOKUP(A159,'[2]基于7.24英文版收集麻醉记录单信息+最后整理最全面'!$J:$CK,80,0)</f>
        <v>0</v>
      </c>
    </row>
    <row r="160" spans="1:55" x14ac:dyDescent="0.25">
      <c r="A160" s="3">
        <v>17167473</v>
      </c>
      <c r="B160">
        <v>2</v>
      </c>
      <c r="C160" s="6">
        <v>1</v>
      </c>
      <c r="D160" s="6">
        <v>158</v>
      </c>
      <c r="E160" s="6">
        <v>51</v>
      </c>
      <c r="F160">
        <v>1.5</v>
      </c>
      <c r="G160" s="6">
        <v>1</v>
      </c>
      <c r="H160">
        <v>0</v>
      </c>
      <c r="I160">
        <f>VLOOKUP(A160,[1]Sheet1!$A:$V,19,0)</f>
        <v>130</v>
      </c>
      <c r="J160">
        <f>VLOOKUP(A160,[1]Sheet1!$A:$V,20,0)</f>
        <v>124</v>
      </c>
      <c r="K160">
        <f>VLOOKUP(A160,[1]Sheet1!$A:$V,21,0)</f>
        <v>0.38</v>
      </c>
      <c r="L160">
        <f>VLOOKUP(A160,[1]Sheet1!$A:$V,22,0)</f>
        <v>0.36</v>
      </c>
      <c r="M160">
        <f>VLOOKUP(A160,[1]Sheet1!$A:$W,23,0)</f>
        <v>88</v>
      </c>
      <c r="N160">
        <f>VLOOKUP(A160,[1]Sheet1!$A:$BJ,24,0)</f>
        <v>92</v>
      </c>
      <c r="P160">
        <f>VLOOKUP(A160,[1]Sheet1!$A:$BJ,26,0)</f>
        <v>78</v>
      </c>
      <c r="Q160">
        <f>VLOOKUP(A160,[1]Sheet1!$A:$BJ,27,0)</f>
        <v>29.3</v>
      </c>
      <c r="R160">
        <f>VLOOKUP(A160,[1]Sheet1!$A:$BJ,28,0)</f>
        <v>31.9</v>
      </c>
      <c r="U160">
        <f>VLOOKUP(A160,[1]Sheet1!$A:$BJ,31,0)</f>
        <v>0.99</v>
      </c>
      <c r="V160">
        <f>VLOOKUP(A160,[1]Sheet1!$A:$BJ,32,0)</f>
        <v>1.25</v>
      </c>
      <c r="Y160">
        <f>VLOOKUP(A160,[1]Sheet1!$A:$BJ,35,0)</f>
        <v>14</v>
      </c>
      <c r="Z160">
        <f>VLOOKUP(A160,[1]Sheet1!$A:$BJ,36,0)</f>
        <v>24</v>
      </c>
      <c r="AB160">
        <f>VLOOKUP(A160,[1]Sheet1!$A:$BJ,38,0)</f>
        <v>21.4</v>
      </c>
      <c r="AC160">
        <f>VLOOKUP(A160,[1]Sheet1!$A:$AN,39,0)</f>
        <v>42.4</v>
      </c>
      <c r="AD160">
        <f>VLOOKUP(A160,[1]Sheet1!$A:$AN,40,0)</f>
        <v>29.7</v>
      </c>
      <c r="AF160">
        <f>VLOOKUP(A160,[1]Sheet1!$A:$BJ,42,0)</f>
        <v>30.8</v>
      </c>
      <c r="AG160">
        <f>VLOOKUP(A160,[1]Sheet1!$A:$BJ,43,0)</f>
        <v>19</v>
      </c>
      <c r="AH160">
        <f>VLOOKUP(A160,[1]Sheet1!$A:$BJ,44,0)</f>
        <v>199</v>
      </c>
      <c r="AJ160">
        <f>VLOOKUP(A160,[1]Sheet1!$A:$BJ,46,0)</f>
        <v>211</v>
      </c>
      <c r="AK160">
        <f>VLOOKUP(A160,[1]Sheet1!$A:$BJ,47,0)</f>
        <v>29</v>
      </c>
      <c r="AL160">
        <f>VLOOKUP(A160,[1]Sheet1!$A:$BJ,48,0)</f>
        <v>269</v>
      </c>
      <c r="AN160">
        <f>VLOOKUP(A160,[1]Sheet1!$A:$BJ,50,0)</f>
        <v>156</v>
      </c>
      <c r="AO160">
        <f>VLOOKUP(A160,[1]Sheet1!$A:$BJ,51,0)</f>
        <v>97.54</v>
      </c>
      <c r="AP160">
        <f>VLOOKUP(A160,[1]Sheet1!$A:$BJ,52,0)</f>
        <v>97.54</v>
      </c>
      <c r="AR160">
        <f>VLOOKUP(A160,[1]Sheet1!$A:$BJ,54,0)</f>
        <v>95.63</v>
      </c>
      <c r="AS160">
        <f>VLOOKUP(A160,[1]Sheet1!$A:$BJ,55,0)</f>
        <v>61</v>
      </c>
      <c r="AT160">
        <f>VLOOKUP(A160,[1]Sheet1!$A:$BJ,56,0)</f>
        <v>61</v>
      </c>
      <c r="AV160">
        <f>VLOOKUP(A160,[1]Sheet1!$A:$BJ,58,0)</f>
        <v>64</v>
      </c>
      <c r="AW160">
        <f>VLOOKUP(A160,[1]Sheet1!$A:$BJ,59,0)</f>
        <v>6.3</v>
      </c>
      <c r="AX160">
        <f>VLOOKUP(A160,[1]Sheet1!$A:$BJ,60,0)</f>
        <v>5</v>
      </c>
      <c r="AZ160">
        <f>VLOOKUP(A160,[1]Sheet1!$A:$BJ,62,0)</f>
        <v>4.7</v>
      </c>
      <c r="BA160" s="6">
        <v>6</v>
      </c>
      <c r="BB160">
        <f>VLOOKUP(A160,'[2]基于7.24英文版收集麻醉记录单信息+最后整理最全面'!$J:$CK,78,0)</f>
        <v>1</v>
      </c>
      <c r="BC160">
        <f>VLOOKUP(A160,'[2]基于7.24英文版收集麻醉记录单信息+最后整理最全面'!$J:$CK,80,0)</f>
        <v>1</v>
      </c>
    </row>
    <row r="161" spans="1:55" x14ac:dyDescent="0.25">
      <c r="A161" s="3">
        <v>32304096</v>
      </c>
      <c r="B161">
        <v>1</v>
      </c>
      <c r="C161" s="6">
        <v>1</v>
      </c>
      <c r="D161" s="6">
        <v>168</v>
      </c>
      <c r="E161" s="6">
        <v>70</v>
      </c>
      <c r="F161">
        <v>0</v>
      </c>
      <c r="G161" s="6">
        <v>0</v>
      </c>
      <c r="H161">
        <v>0</v>
      </c>
      <c r="I161">
        <f>VLOOKUP(A161,[1]Sheet1!$A:$V,19,0)</f>
        <v>140</v>
      </c>
      <c r="J161">
        <f>VLOOKUP(A161,[1]Sheet1!$A:$V,20,0)</f>
        <v>133</v>
      </c>
      <c r="K161">
        <f>VLOOKUP(A161,[1]Sheet1!$A:$V,21,0)</f>
        <v>0.43</v>
      </c>
      <c r="L161">
        <f>VLOOKUP(A161,[1]Sheet1!$A:$V,22,0)</f>
        <v>0.4</v>
      </c>
      <c r="M161">
        <f>VLOOKUP(A161,[1]Sheet1!$A:$W,23,0)</f>
        <v>129</v>
      </c>
      <c r="N161">
        <f>VLOOKUP(A161,[1]Sheet1!$A:$BJ,24,0)</f>
        <v>135</v>
      </c>
      <c r="P161">
        <f>VLOOKUP(A161,[1]Sheet1!$A:$BJ,26,0)</f>
        <v>110</v>
      </c>
      <c r="Q161">
        <f>VLOOKUP(A161,[1]Sheet1!$A:$BJ,27,0)</f>
        <v>25.4</v>
      </c>
      <c r="U161">
        <f>VLOOKUP(A161,[1]Sheet1!$A:$BJ,31,0)</f>
        <v>0.94</v>
      </c>
      <c r="Y161">
        <f>VLOOKUP(A161,[1]Sheet1!$A:$BJ,35,0)</f>
        <v>10.199999999999999</v>
      </c>
      <c r="Z161">
        <f>VLOOKUP(A161,[1]Sheet1!$A:$BJ,36,0)</f>
        <v>35.799999999999997</v>
      </c>
      <c r="AB161">
        <f>VLOOKUP(A161,[1]Sheet1!$A:$BJ,38,0)</f>
        <v>76.3</v>
      </c>
      <c r="AC161">
        <f>VLOOKUP(A161,[1]Sheet1!$A:$AN,39,0)</f>
        <v>42.4</v>
      </c>
      <c r="AD161">
        <f>VLOOKUP(A161,[1]Sheet1!$A:$AN,40,0)</f>
        <v>31.4</v>
      </c>
      <c r="AF161">
        <f>VLOOKUP(A161,[1]Sheet1!$A:$BJ,42,0)</f>
        <v>32</v>
      </c>
      <c r="AG161">
        <f>VLOOKUP(A161,[1]Sheet1!$A:$BJ,43,0)</f>
        <v>26</v>
      </c>
      <c r="AH161">
        <f>VLOOKUP(A161,[1]Sheet1!$A:$BJ,44,0)</f>
        <v>912</v>
      </c>
      <c r="AJ161">
        <f>VLOOKUP(A161,[1]Sheet1!$A:$BJ,46,0)</f>
        <v>287</v>
      </c>
      <c r="AK161">
        <f>VLOOKUP(A161,[1]Sheet1!$A:$BJ,47,0)</f>
        <v>22</v>
      </c>
      <c r="AL161">
        <f>VLOOKUP(A161,[1]Sheet1!$A:$BJ,48,0)</f>
        <v>813</v>
      </c>
      <c r="AN161">
        <f>VLOOKUP(A161,[1]Sheet1!$A:$BJ,50,0)</f>
        <v>77</v>
      </c>
      <c r="AO161">
        <f>VLOOKUP(A161,[1]Sheet1!$A:$BJ,51,0)</f>
        <v>67.88</v>
      </c>
      <c r="AP161">
        <f>VLOOKUP(A161,[1]Sheet1!$A:$BJ,52,0)</f>
        <v>58.02</v>
      </c>
      <c r="AR161">
        <f>VLOOKUP(A161,[1]Sheet1!$A:$BJ,54,0)</f>
        <v>65.52</v>
      </c>
      <c r="AS161">
        <f>VLOOKUP(A161,[1]Sheet1!$A:$BJ,55,0)</f>
        <v>101</v>
      </c>
      <c r="AT161">
        <f>VLOOKUP(A161,[1]Sheet1!$A:$BJ,56,0)</f>
        <v>115</v>
      </c>
      <c r="AV161">
        <f>VLOOKUP(A161,[1]Sheet1!$A:$BJ,58,0)</f>
        <v>104</v>
      </c>
      <c r="AW161">
        <f>VLOOKUP(A161,[1]Sheet1!$A:$BJ,59,0)</f>
        <v>7.2</v>
      </c>
      <c r="AX161">
        <f>VLOOKUP(A161,[1]Sheet1!$A:$BJ,60,0)</f>
        <v>6.6</v>
      </c>
      <c r="AZ161">
        <f>VLOOKUP(A161,[1]Sheet1!$A:$BJ,62,0)</f>
        <v>5.0999999999999996</v>
      </c>
      <c r="BA161" s="6">
        <v>8</v>
      </c>
      <c r="BB161">
        <f>VLOOKUP(A161,'[2]基于7.24英文版收集麻醉记录单信息+最后整理最全面'!$J:$CK,78,0)</f>
        <v>0</v>
      </c>
      <c r="BC161">
        <f>VLOOKUP(A161,'[2]基于7.24英文版收集麻醉记录单信息+最后整理最全面'!$J:$CK,80,0)</f>
        <v>0</v>
      </c>
    </row>
    <row r="162" spans="1:55" x14ac:dyDescent="0.25">
      <c r="A162" s="3">
        <v>8456303</v>
      </c>
      <c r="B162">
        <v>1</v>
      </c>
      <c r="C162" s="6">
        <v>1</v>
      </c>
      <c r="D162" s="6">
        <v>167</v>
      </c>
      <c r="E162" s="6">
        <v>58</v>
      </c>
      <c r="F162">
        <v>0</v>
      </c>
      <c r="G162" s="6">
        <v>0</v>
      </c>
      <c r="H162">
        <v>0</v>
      </c>
      <c r="I162">
        <f>VLOOKUP(A162,[1]Sheet1!$A:$V,19,0)</f>
        <v>108</v>
      </c>
      <c r="J162">
        <f>VLOOKUP(A162,[1]Sheet1!$A:$V,20,0)</f>
        <v>84</v>
      </c>
      <c r="K162">
        <f>VLOOKUP(A162,[1]Sheet1!$A:$V,21,0)</f>
        <v>0.35</v>
      </c>
      <c r="L162">
        <f>VLOOKUP(A162,[1]Sheet1!$A:$V,22,0)</f>
        <v>0.27</v>
      </c>
      <c r="M162">
        <f>VLOOKUP(A162,[1]Sheet1!$A:$W,23,0)</f>
        <v>204</v>
      </c>
      <c r="N162">
        <f>VLOOKUP(A162,[1]Sheet1!$A:$BJ,24,0)</f>
        <v>156</v>
      </c>
      <c r="O162">
        <f>VLOOKUP(A162,[1]Sheet1!$A:$BJ,25,0)</f>
        <v>117</v>
      </c>
      <c r="P162">
        <f>VLOOKUP(A162,[1]Sheet1!$A:$BJ,26,0)</f>
        <v>109</v>
      </c>
      <c r="Q162">
        <f>VLOOKUP(A162,[1]Sheet1!$A:$BJ,27,0)</f>
        <v>27.9</v>
      </c>
      <c r="R162">
        <v>33.6</v>
      </c>
      <c r="S162">
        <f>VLOOKUP(A162,[1]Sheet1!$A:$BJ,29,0)</f>
        <v>34.5</v>
      </c>
      <c r="T162">
        <f>VLOOKUP(A162,[1]Sheet1!$A:$BJ,30,0)</f>
        <v>37.799999999999997</v>
      </c>
      <c r="U162">
        <f>VLOOKUP(A162,[1]Sheet1!$A:$BJ,31,0)</f>
        <v>0.99</v>
      </c>
      <c r="V162">
        <f>VLOOKUP(A162,[1]Sheet1!$A:$BJ,32,0)</f>
        <v>1.66</v>
      </c>
      <c r="W162">
        <f>VLOOKUP(A162,[1]Sheet1!$A:$BJ,33,0)</f>
        <v>1.51</v>
      </c>
      <c r="X162">
        <f>VLOOKUP(A162,[1]Sheet1!$A:$BJ,34,0)</f>
        <v>1.26</v>
      </c>
      <c r="Y162">
        <f>VLOOKUP(A162,[1]Sheet1!$A:$BJ,35,0)</f>
        <v>15.9</v>
      </c>
      <c r="Z162">
        <f>VLOOKUP(A162,[1]Sheet1!$A:$BJ,36,0)</f>
        <v>29.6</v>
      </c>
      <c r="AA162">
        <f>VLOOKUP(A162,[1]Sheet1!$A:$BJ,37,0)</f>
        <v>38.299999999999997</v>
      </c>
      <c r="AB162">
        <f>VLOOKUP(A162,[1]Sheet1!$A:$BJ,38,0)</f>
        <v>47.5</v>
      </c>
      <c r="AC162">
        <f>VLOOKUP(A162,[1]Sheet1!$A:$AN,39,0)</f>
        <v>50.3</v>
      </c>
      <c r="AD162">
        <f>VLOOKUP(A162,[1]Sheet1!$A:$AN,40,0)</f>
        <v>25.5</v>
      </c>
      <c r="AE162">
        <f>VLOOKUP(A162,[1]Sheet1!$A:$BJ,41,0)</f>
        <v>26.1</v>
      </c>
      <c r="AF162">
        <f>VLOOKUP(A162,[1]Sheet1!$A:$BJ,42,0)</f>
        <v>31.8</v>
      </c>
      <c r="AG162">
        <f>VLOOKUP(A162,[1]Sheet1!$A:$BJ,43,0)</f>
        <v>35</v>
      </c>
      <c r="AH162">
        <f>VLOOKUP(A162,[1]Sheet1!$A:$BJ,44,0)</f>
        <v>1051</v>
      </c>
      <c r="AI162">
        <f>VLOOKUP(A162,[1]Sheet1!$A:$BJ,45,0)</f>
        <v>1836</v>
      </c>
      <c r="AJ162">
        <f>VLOOKUP(A162,[1]Sheet1!$A:$BJ,46,0)</f>
        <v>1129</v>
      </c>
      <c r="AK162">
        <f>VLOOKUP(A162,[1]Sheet1!$A:$BJ,47,0)</f>
        <v>37</v>
      </c>
      <c r="AL162">
        <f>VLOOKUP(A162,[1]Sheet1!$A:$BJ,48,0)</f>
        <v>1319</v>
      </c>
      <c r="AM162">
        <f>VLOOKUP(A162,[1]Sheet1!$A:$BJ,49,0)</f>
        <v>1514</v>
      </c>
      <c r="AN162">
        <f>VLOOKUP(A162,[1]Sheet1!$A:$BJ,50,0)</f>
        <v>532</v>
      </c>
      <c r="AO162">
        <f>VLOOKUP(A162,[1]Sheet1!$A:$BJ,51,0)</f>
        <v>107.88</v>
      </c>
      <c r="AP162">
        <f>VLOOKUP(A162,[1]Sheet1!$A:$BJ,52,0)</f>
        <v>113.75</v>
      </c>
      <c r="AQ162">
        <v>114.7</v>
      </c>
      <c r="AR162">
        <f>VLOOKUP(A162,[1]Sheet1!$A:$BJ,54,0)</f>
        <v>118.86</v>
      </c>
      <c r="AS162">
        <f>VLOOKUP(A162,[1]Sheet1!$A:$BJ,55,0)</f>
        <v>47</v>
      </c>
      <c r="AT162">
        <f>VLOOKUP(A162,[1]Sheet1!$A:$BJ,56,0)</f>
        <v>40</v>
      </c>
      <c r="AU162">
        <f>VLOOKUP(A162,[1]Sheet1!$A:$BJ,57,0)</f>
        <v>39</v>
      </c>
      <c r="AV162">
        <f>VLOOKUP(A162,[1]Sheet1!$A:$BJ,58,0)</f>
        <v>35</v>
      </c>
      <c r="AW162">
        <f>VLOOKUP(A162,[1]Sheet1!$A:$BJ,59,0)</f>
        <v>5.9</v>
      </c>
      <c r="AX162">
        <f>VLOOKUP(A162,[1]Sheet1!$A:$BJ,60,0)</f>
        <v>3.4</v>
      </c>
      <c r="AY162">
        <f>VLOOKUP(A162,[1]Sheet1!$A:$BJ,61,0)</f>
        <v>6.9</v>
      </c>
      <c r="AZ162">
        <f>VLOOKUP(A162,[1]Sheet1!$A:$BJ,62,0)</f>
        <v>5.6</v>
      </c>
      <c r="BA162" s="6">
        <v>11</v>
      </c>
      <c r="BB162">
        <f>VLOOKUP(A162,'[2]基于7.24英文版收集麻醉记录单信息+最后整理最全面'!$J:$CK,78,0)</f>
        <v>0</v>
      </c>
      <c r="BC162">
        <f>VLOOKUP(A162,'[2]基于7.24英文版收集麻醉记录单信息+最后整理最全面'!$J:$CK,80,0)</f>
        <v>0</v>
      </c>
    </row>
    <row r="163" spans="1:55" x14ac:dyDescent="0.25">
      <c r="A163" s="3">
        <v>32644338</v>
      </c>
      <c r="B163">
        <v>2</v>
      </c>
      <c r="C163" s="6">
        <v>2</v>
      </c>
      <c r="D163" s="6">
        <v>170</v>
      </c>
      <c r="E163" s="6">
        <v>67</v>
      </c>
      <c r="F163">
        <v>0</v>
      </c>
      <c r="G163" s="6">
        <v>0</v>
      </c>
      <c r="H163">
        <v>0</v>
      </c>
      <c r="I163">
        <f>VLOOKUP(A163,[1]Sheet1!$A:$V,19,0)</f>
        <v>129</v>
      </c>
      <c r="J163">
        <f>VLOOKUP(A163,[1]Sheet1!$A:$V,20,0)</f>
        <v>105</v>
      </c>
      <c r="K163">
        <f>VLOOKUP(A163,[1]Sheet1!$A:$V,21,0)</f>
        <v>0.39</v>
      </c>
      <c r="L163">
        <f>VLOOKUP(A163,[1]Sheet1!$A:$V,22,0)</f>
        <v>0.31</v>
      </c>
      <c r="M163">
        <f>VLOOKUP(A163,[1]Sheet1!$A:$W,23,0)</f>
        <v>114</v>
      </c>
      <c r="N163">
        <f>VLOOKUP(A163,[1]Sheet1!$A:$BJ,24,0)</f>
        <v>124</v>
      </c>
      <c r="P163">
        <f>VLOOKUP(A163,[1]Sheet1!$A:$BJ,26,0)</f>
        <v>123</v>
      </c>
      <c r="Q163">
        <f>VLOOKUP(A163,[1]Sheet1!$A:$BJ,27,0)</f>
        <v>29.6</v>
      </c>
      <c r="R163">
        <f>VLOOKUP(A163,[1]Sheet1!$A:$BJ,28,0)</f>
        <v>40.200000000000003</v>
      </c>
      <c r="U163">
        <f>VLOOKUP(A163,[1]Sheet1!$A:$BJ,31,0)</f>
        <v>1.03</v>
      </c>
      <c r="V163">
        <f>VLOOKUP(A163,[1]Sheet1!$A:$BJ,32,0)</f>
        <v>1.33</v>
      </c>
      <c r="Y163">
        <f>VLOOKUP(A163,[1]Sheet1!$A:$BJ,35,0)</f>
        <v>18.2</v>
      </c>
      <c r="Z163">
        <f>VLOOKUP(A163,[1]Sheet1!$A:$BJ,36,0)</f>
        <v>31.1</v>
      </c>
      <c r="AB163">
        <f>VLOOKUP(A163,[1]Sheet1!$A:$BJ,38,0)</f>
        <v>24.5</v>
      </c>
      <c r="AC163">
        <f>VLOOKUP(A163,[1]Sheet1!$A:$AN,39,0)</f>
        <v>41.8</v>
      </c>
      <c r="AD163">
        <f>VLOOKUP(A163,[1]Sheet1!$A:$AN,40,0)</f>
        <v>22.1</v>
      </c>
      <c r="AF163">
        <f>VLOOKUP(A163,[1]Sheet1!$A:$BJ,42,0)</f>
        <v>27.7</v>
      </c>
      <c r="AG163">
        <f>VLOOKUP(A163,[1]Sheet1!$A:$BJ,43,0)</f>
        <v>42</v>
      </c>
      <c r="AH163">
        <f>VLOOKUP(A163,[1]Sheet1!$A:$BJ,44,0)</f>
        <v>545</v>
      </c>
      <c r="AJ163">
        <f>VLOOKUP(A163,[1]Sheet1!$A:$BJ,46,0)</f>
        <v>181</v>
      </c>
      <c r="AK163">
        <f>VLOOKUP(A163,[1]Sheet1!$A:$BJ,47,0)</f>
        <v>136</v>
      </c>
      <c r="AL163">
        <f>VLOOKUP(A163,[1]Sheet1!$A:$BJ,48,0)</f>
        <v>1113</v>
      </c>
      <c r="AN163">
        <f>VLOOKUP(A163,[1]Sheet1!$A:$BJ,50,0)</f>
        <v>94</v>
      </c>
      <c r="AO163">
        <f>VLOOKUP(A163,[1]Sheet1!$A:$BJ,51,0)</f>
        <v>86.64</v>
      </c>
      <c r="AP163">
        <f>VLOOKUP(A163,[1]Sheet1!$A:$BJ,52,0)</f>
        <v>95.48</v>
      </c>
      <c r="AR163">
        <f>VLOOKUP(A163,[1]Sheet1!$A:$BJ,54,0)</f>
        <v>92.98</v>
      </c>
      <c r="AS163">
        <f>VLOOKUP(A163,[1]Sheet1!$A:$BJ,55,0)</f>
        <v>76</v>
      </c>
      <c r="AT163">
        <f>VLOOKUP(A163,[1]Sheet1!$A:$BJ,56,0)</f>
        <v>60</v>
      </c>
      <c r="AV163">
        <f>VLOOKUP(A163,[1]Sheet1!$A:$BJ,58,0)</f>
        <v>64</v>
      </c>
      <c r="AW163">
        <f>VLOOKUP(A163,[1]Sheet1!$A:$BJ,59,0)</f>
        <v>6.4</v>
      </c>
      <c r="AX163">
        <f>VLOOKUP(A163,[1]Sheet1!$A:$BJ,60,0)</f>
        <v>6.3</v>
      </c>
      <c r="AZ163">
        <f>VLOOKUP(A163,[1]Sheet1!$A:$BJ,62,0)</f>
        <v>5.5</v>
      </c>
      <c r="BA163" s="6">
        <v>5</v>
      </c>
      <c r="BB163">
        <f>VLOOKUP(A163,'[2]基于7.24英文版收集麻醉记录单信息+最后整理最全面'!$J:$CK,78,0)</f>
        <v>0</v>
      </c>
      <c r="BC163">
        <f>VLOOKUP(A163,'[2]基于7.24英文版收集麻醉记录单信息+最后整理最全面'!$J:$CK,80,0)</f>
        <v>0</v>
      </c>
    </row>
    <row r="164" spans="1:55" x14ac:dyDescent="0.25">
      <c r="A164" s="3">
        <v>32692232</v>
      </c>
      <c r="B164">
        <v>1</v>
      </c>
      <c r="C164" s="6">
        <v>2</v>
      </c>
      <c r="D164" s="6">
        <v>150</v>
      </c>
      <c r="E164" s="6">
        <v>59</v>
      </c>
      <c r="F164">
        <v>0</v>
      </c>
      <c r="G164" s="6">
        <v>0</v>
      </c>
      <c r="H164">
        <v>0</v>
      </c>
      <c r="I164">
        <f>VLOOKUP(A164,[1]Sheet1!$A:$V,19,0)</f>
        <v>143</v>
      </c>
      <c r="J164">
        <f>VLOOKUP(A164,[1]Sheet1!$A:$V,20,0)</f>
        <v>119</v>
      </c>
      <c r="K164">
        <f>VLOOKUP(A164,[1]Sheet1!$A:$V,21,0)</f>
        <v>0.44</v>
      </c>
      <c r="L164">
        <f>VLOOKUP(A164,[1]Sheet1!$A:$V,22,0)</f>
        <v>0.37</v>
      </c>
      <c r="M164">
        <f>VLOOKUP(A164,[1]Sheet1!$A:$W,23,0)</f>
        <v>193</v>
      </c>
      <c r="N164">
        <f>VLOOKUP(A164,[1]Sheet1!$A:$BJ,24,0)</f>
        <v>119</v>
      </c>
      <c r="O164">
        <f>VLOOKUP(A164,[1]Sheet1!$A:$BJ,25,0)</f>
        <v>93</v>
      </c>
      <c r="P164">
        <f>VLOOKUP(A164,[1]Sheet1!$A:$BJ,26,0)</f>
        <v>95</v>
      </c>
      <c r="Q164">
        <f>VLOOKUP(A164,[1]Sheet1!$A:$BJ,27,0)</f>
        <v>26.8</v>
      </c>
      <c r="R164">
        <f>VLOOKUP(A164,[1]Sheet1!$A:$BJ,28,0)</f>
        <v>31</v>
      </c>
      <c r="S164">
        <f>VLOOKUP(A164,[1]Sheet1!$A:$BJ,29,0)</f>
        <v>34.200000000000003</v>
      </c>
      <c r="T164">
        <f>VLOOKUP(A164,[1]Sheet1!$A:$BJ,30,0)</f>
        <v>34.200000000000003</v>
      </c>
      <c r="U164">
        <f>VLOOKUP(A164,[1]Sheet1!$A:$BJ,31,0)</f>
        <v>1.0900000000000001</v>
      </c>
      <c r="V164">
        <f>VLOOKUP(A164,[1]Sheet1!$A:$BJ,32,0)</f>
        <v>1.36</v>
      </c>
      <c r="W164">
        <f>VLOOKUP(A164,[1]Sheet1!$A:$BJ,33,0)</f>
        <v>1.36</v>
      </c>
      <c r="X164">
        <f>VLOOKUP(A164,[1]Sheet1!$A:$BJ,34,0)</f>
        <v>1.1499999999999999</v>
      </c>
      <c r="Y164">
        <f>VLOOKUP(A164,[1]Sheet1!$A:$BJ,35,0)</f>
        <v>13.5</v>
      </c>
      <c r="Z164">
        <f>VLOOKUP(A164,[1]Sheet1!$A:$BJ,36,0)</f>
        <v>20</v>
      </c>
      <c r="AA164">
        <f>VLOOKUP(A164,[1]Sheet1!$A:$BJ,37,0)</f>
        <v>23.6</v>
      </c>
      <c r="AB164">
        <f>VLOOKUP(A164,[1]Sheet1!$A:$BJ,38,0)</f>
        <v>19.7</v>
      </c>
      <c r="AC164">
        <f>VLOOKUP(A164,[1]Sheet1!$A:$AN,39,0)</f>
        <v>36.200000000000003</v>
      </c>
      <c r="AD164">
        <f>VLOOKUP(A164,[1]Sheet1!$A:$AN,40,0)</f>
        <v>24.3</v>
      </c>
      <c r="AE164">
        <f>VLOOKUP(A164,[1]Sheet1!$A:$BJ,41,0)</f>
        <v>28</v>
      </c>
      <c r="AF164">
        <f>VLOOKUP(A164,[1]Sheet1!$A:$BJ,42,0)</f>
        <v>31.3</v>
      </c>
      <c r="AG164">
        <f>VLOOKUP(A164,[1]Sheet1!$A:$BJ,43,0)</f>
        <v>12</v>
      </c>
      <c r="AH164">
        <f>VLOOKUP(A164,[1]Sheet1!$A:$BJ,44,0)</f>
        <v>360</v>
      </c>
      <c r="AI164">
        <f>VLOOKUP(A164,[1]Sheet1!$A:$BJ,45,0)</f>
        <v>271</v>
      </c>
      <c r="AJ164">
        <f>VLOOKUP(A164,[1]Sheet1!$A:$BJ,46,0)</f>
        <v>175</v>
      </c>
      <c r="AK164">
        <f>VLOOKUP(A164,[1]Sheet1!$A:$BJ,47,0)</f>
        <v>13</v>
      </c>
      <c r="AL164">
        <f>VLOOKUP(A164,[1]Sheet1!$A:$BJ,48,0)</f>
        <v>381</v>
      </c>
      <c r="AM164">
        <f>VLOOKUP(A164,[1]Sheet1!$A:$BJ,49,0)</f>
        <v>159</v>
      </c>
      <c r="AN164">
        <f>VLOOKUP(A164,[1]Sheet1!$A:$BJ,50,0)</f>
        <v>77</v>
      </c>
      <c r="AO164">
        <f>VLOOKUP(A164,[1]Sheet1!$A:$BJ,51,0)</f>
        <v>93.1</v>
      </c>
      <c r="AP164">
        <f>VLOOKUP(A164,[1]Sheet1!$A:$BJ,52,0)</f>
        <v>80.209999999999994</v>
      </c>
      <c r="AQ164">
        <f>VLOOKUP(A164,[1]Sheet1!$A:$BJ,53,0)</f>
        <v>91.25</v>
      </c>
      <c r="AR164">
        <f>VLOOKUP(A164,[1]Sheet1!$A:$BJ,54,0)</f>
        <v>97.4</v>
      </c>
      <c r="AS164">
        <f>VLOOKUP(A164,[1]Sheet1!$A:$BJ,55,0)</f>
        <v>77</v>
      </c>
      <c r="AT164">
        <f>VLOOKUP(A164,[1]Sheet1!$A:$BJ,56,0)</f>
        <v>89</v>
      </c>
      <c r="AU164">
        <f>VLOOKUP(A164,[1]Sheet1!$A:$BJ,57,0)</f>
        <v>80</v>
      </c>
      <c r="AV164">
        <f>VLOOKUP(A164,[1]Sheet1!$A:$BJ,58,0)</f>
        <v>69</v>
      </c>
      <c r="AW164">
        <f>VLOOKUP(A164,[1]Sheet1!$A:$BJ,59,0)</f>
        <v>3.3</v>
      </c>
      <c r="AX164">
        <f>VLOOKUP(A164,[1]Sheet1!$A:$BJ,60,0)</f>
        <v>3.6</v>
      </c>
      <c r="AY164">
        <f>VLOOKUP(A164,[1]Sheet1!$A:$BJ,61,0)</f>
        <v>5.0999999999999996</v>
      </c>
      <c r="AZ164">
        <f>VLOOKUP(A164,[1]Sheet1!$A:$BJ,62,0)</f>
        <v>5.6</v>
      </c>
      <c r="BA164" s="6">
        <v>8</v>
      </c>
      <c r="BB164">
        <f>VLOOKUP(A164,'[2]基于7.24英文版收集麻醉记录单信息+最后整理最全面'!$J:$CK,78,0)</f>
        <v>0</v>
      </c>
      <c r="BC164">
        <f>VLOOKUP(A164,'[2]基于7.24英文版收集麻醉记录单信息+最后整理最全面'!$J:$CK,80,0)</f>
        <v>0</v>
      </c>
    </row>
    <row r="165" spans="1:55" x14ac:dyDescent="0.25">
      <c r="A165" s="3">
        <v>32658956</v>
      </c>
      <c r="B165">
        <v>2</v>
      </c>
      <c r="C165" s="6">
        <v>2</v>
      </c>
      <c r="D165" s="6">
        <v>159</v>
      </c>
      <c r="E165" s="6">
        <v>61</v>
      </c>
      <c r="F165">
        <v>0</v>
      </c>
      <c r="G165" s="6">
        <v>0</v>
      </c>
      <c r="H165">
        <v>0</v>
      </c>
      <c r="I165">
        <f>VLOOKUP(A165,[1]Sheet1!$A:$V,19,0)</f>
        <v>128</v>
      </c>
      <c r="J165">
        <f>VLOOKUP(A165,[1]Sheet1!$A:$V,20,0)</f>
        <v>117</v>
      </c>
      <c r="K165">
        <f>VLOOKUP(A165,[1]Sheet1!$A:$V,21,0)</f>
        <v>0.38</v>
      </c>
      <c r="L165">
        <f>VLOOKUP(A165,[1]Sheet1!$A:$V,22,0)</f>
        <v>0.34</v>
      </c>
      <c r="M165">
        <f>VLOOKUP(A165,[1]Sheet1!$A:$W,23,0)</f>
        <v>290</v>
      </c>
      <c r="N165">
        <f>VLOOKUP(A165,[1]Sheet1!$A:$BJ,24,0)</f>
        <v>237</v>
      </c>
      <c r="P165">
        <f>VLOOKUP(A165,[1]Sheet1!$A:$BJ,26,0)</f>
        <v>153</v>
      </c>
      <c r="Q165">
        <f>VLOOKUP(A165,[1]Sheet1!$A:$BJ,27,0)</f>
        <v>29.7</v>
      </c>
      <c r="R165">
        <f>VLOOKUP(A165,[1]Sheet1!$A:$BJ,28,0)</f>
        <v>35.6</v>
      </c>
      <c r="T165">
        <f>VLOOKUP(A165,[1]Sheet1!$A:$BJ,30,0)</f>
        <v>34</v>
      </c>
      <c r="U165">
        <f>VLOOKUP(A165,[1]Sheet1!$A:$BJ,31,0)</f>
        <v>1.05</v>
      </c>
      <c r="V165">
        <f>VLOOKUP(A165,[1]Sheet1!$A:$BJ,32,0)</f>
        <v>1.31</v>
      </c>
      <c r="X165">
        <f>VLOOKUP(A165,[1]Sheet1!$A:$BJ,34,0)</f>
        <v>1.2</v>
      </c>
      <c r="Y165">
        <f>VLOOKUP(A165,[1]Sheet1!$A:$BJ,35,0)</f>
        <v>10</v>
      </c>
      <c r="Z165">
        <f>VLOOKUP(A165,[1]Sheet1!$A:$BJ,36,0)</f>
        <v>27.8</v>
      </c>
      <c r="AB165">
        <f>VLOOKUP(A165,[1]Sheet1!$A:$BJ,38,0)</f>
        <v>31.8</v>
      </c>
      <c r="AC165">
        <f>VLOOKUP(A165,[1]Sheet1!$A:$AN,39,0)</f>
        <v>41.9</v>
      </c>
      <c r="AD165">
        <f>VLOOKUP(A165,[1]Sheet1!$A:$AN,40,0)</f>
        <v>31.7</v>
      </c>
      <c r="AF165">
        <f>VLOOKUP(A165,[1]Sheet1!$A:$BJ,42,0)</f>
        <v>27.1</v>
      </c>
      <c r="AG165">
        <f>VLOOKUP(A165,[1]Sheet1!$A:$BJ,43,0)</f>
        <v>28</v>
      </c>
      <c r="AH165">
        <f>VLOOKUP(A165,[1]Sheet1!$A:$BJ,44,0)</f>
        <v>908</v>
      </c>
      <c r="AJ165">
        <f>VLOOKUP(A165,[1]Sheet1!$A:$BJ,46,0)</f>
        <v>388</v>
      </c>
      <c r="AK165">
        <f>VLOOKUP(A165,[1]Sheet1!$A:$BJ,47,0)</f>
        <v>26</v>
      </c>
      <c r="AL165">
        <f>VLOOKUP(A165,[1]Sheet1!$A:$BJ,48,0)</f>
        <v>1104</v>
      </c>
      <c r="AN165">
        <f>VLOOKUP(A165,[1]Sheet1!$A:$BJ,50,0)</f>
        <v>81</v>
      </c>
      <c r="AO165">
        <f>VLOOKUP(A165,[1]Sheet1!$A:$BJ,51,0)</f>
        <v>111.87</v>
      </c>
      <c r="AP165">
        <f>VLOOKUP(A165,[1]Sheet1!$A:$BJ,52,0)</f>
        <v>113.35</v>
      </c>
      <c r="AR165">
        <f>VLOOKUP(A165,[1]Sheet1!$A:$BJ,54,0)</f>
        <v>118.33</v>
      </c>
      <c r="AS165">
        <f>VLOOKUP(A165,[1]Sheet1!$A:$BJ,55,0)</f>
        <v>51</v>
      </c>
      <c r="AT165">
        <f>VLOOKUP(A165,[1]Sheet1!$A:$BJ,56,0)</f>
        <v>49</v>
      </c>
      <c r="AV165">
        <f>VLOOKUP(A165,[1]Sheet1!$A:$BJ,58,0)</f>
        <v>43</v>
      </c>
      <c r="AW165">
        <f>VLOOKUP(A165,[1]Sheet1!$A:$BJ,59,0)</f>
        <v>3.23</v>
      </c>
      <c r="AX165">
        <f>VLOOKUP(A165,[1]Sheet1!$A:$BJ,60,0)</f>
        <v>2.2000000000000002</v>
      </c>
      <c r="AZ165">
        <f>VLOOKUP(A165,[1]Sheet1!$A:$BJ,62,0)</f>
        <v>2.5</v>
      </c>
      <c r="BA165" s="6">
        <v>6</v>
      </c>
      <c r="BB165">
        <f>VLOOKUP(A165,'[2]基于7.24英文版收集麻醉记录单信息+最后整理最全面'!$J:$CK,78,0)</f>
        <v>0</v>
      </c>
      <c r="BC165">
        <f>VLOOKUP(A165,'[2]基于7.24英文版收集麻醉记录单信息+最后整理最全面'!$J:$CK,80,0)</f>
        <v>0</v>
      </c>
    </row>
    <row r="166" spans="1:55" x14ac:dyDescent="0.25">
      <c r="A166" s="3">
        <v>32711917</v>
      </c>
      <c r="B166">
        <v>2</v>
      </c>
      <c r="C166" s="6">
        <v>1</v>
      </c>
      <c r="D166" s="6">
        <v>162</v>
      </c>
      <c r="E166" s="6">
        <v>71</v>
      </c>
      <c r="F166">
        <v>0</v>
      </c>
      <c r="G166" s="6">
        <v>0</v>
      </c>
      <c r="H166">
        <v>0</v>
      </c>
      <c r="I166">
        <f>VLOOKUP(A166,[1]Sheet1!$A:$V,19,0)</f>
        <v>97</v>
      </c>
      <c r="J166">
        <f>VLOOKUP(A166,[1]Sheet1!$A:$V,20,0)</f>
        <v>83</v>
      </c>
      <c r="K166">
        <f>VLOOKUP(A166,[1]Sheet1!$A:$V,21,0)</f>
        <v>0.36</v>
      </c>
      <c r="L166">
        <f>VLOOKUP(A166,[1]Sheet1!$A:$V,22,0)</f>
        <v>0.28000000000000003</v>
      </c>
      <c r="M166">
        <f>VLOOKUP(A166,[1]Sheet1!$A:$W,23,0)</f>
        <v>158</v>
      </c>
      <c r="N166">
        <f>VLOOKUP(A166,[1]Sheet1!$A:$BJ,24,0)</f>
        <v>157</v>
      </c>
      <c r="P166">
        <f>VLOOKUP(A166,[1]Sheet1!$A:$BJ,26,0)</f>
        <v>175</v>
      </c>
      <c r="Q166">
        <f>VLOOKUP(A166,[1]Sheet1!$A:$BJ,27,0)</f>
        <v>27.3</v>
      </c>
      <c r="R166">
        <f>VLOOKUP(A166,[1]Sheet1!$A:$BJ,28,0)</f>
        <v>29.9</v>
      </c>
      <c r="U166">
        <f>VLOOKUP(A166,[1]Sheet1!$A:$BJ,31,0)</f>
        <v>0.85</v>
      </c>
      <c r="V166">
        <f>VLOOKUP(A166,[1]Sheet1!$A:$BJ,32,0)</f>
        <v>0.96</v>
      </c>
      <c r="Y166">
        <f>VLOOKUP(A166,[1]Sheet1!$A:$BJ,35,0)</f>
        <v>10</v>
      </c>
      <c r="Z166">
        <f>VLOOKUP(A166,[1]Sheet1!$A:$BJ,36,0)</f>
        <v>22</v>
      </c>
      <c r="AB166">
        <f>VLOOKUP(A166,[1]Sheet1!$A:$BJ,38,0)</f>
        <v>36.5</v>
      </c>
      <c r="AC166">
        <f>VLOOKUP(A166,[1]Sheet1!$A:$AN,39,0)</f>
        <v>34.700000000000003</v>
      </c>
      <c r="AD166">
        <f>VLOOKUP(A166,[1]Sheet1!$A:$AN,40,0)</f>
        <v>25.6</v>
      </c>
      <c r="AF166">
        <f>VLOOKUP(A166,[1]Sheet1!$A:$BJ,42,0)</f>
        <v>32.5</v>
      </c>
      <c r="AG166">
        <f>VLOOKUP(A166,[1]Sheet1!$A:$BJ,43,0)</f>
        <v>139</v>
      </c>
      <c r="AH166">
        <f>VLOOKUP(A166,[1]Sheet1!$A:$BJ,44,0)</f>
        <v>418</v>
      </c>
      <c r="AJ166">
        <f>VLOOKUP(A166,[1]Sheet1!$A:$BJ,46,0)</f>
        <v>153</v>
      </c>
      <c r="AK166">
        <f>VLOOKUP(A166,[1]Sheet1!$A:$BJ,47,0)</f>
        <v>115</v>
      </c>
      <c r="AL166">
        <f>VLOOKUP(A166,[1]Sheet1!$A:$BJ,48,0)</f>
        <v>592</v>
      </c>
      <c r="AN166">
        <f>VLOOKUP(A166,[1]Sheet1!$A:$BJ,50,0)</f>
        <v>77</v>
      </c>
      <c r="AO166">
        <f>VLOOKUP(A166,[1]Sheet1!$A:$BJ,51,0)</f>
        <v>32.130000000000003</v>
      </c>
      <c r="AP166">
        <f>VLOOKUP(A166,[1]Sheet1!$A:$BJ,52,0)</f>
        <v>32.130000000000003</v>
      </c>
      <c r="AR166">
        <f>VLOOKUP(A166,[1]Sheet1!$A:$BJ,54,0)</f>
        <v>25.89</v>
      </c>
      <c r="AS166">
        <f>VLOOKUP(A166,[1]Sheet1!$A:$BJ,55,0)</f>
        <v>179</v>
      </c>
      <c r="AT166">
        <f>VLOOKUP(A166,[1]Sheet1!$A:$BJ,56,0)</f>
        <v>179</v>
      </c>
      <c r="AV166">
        <f>VLOOKUP(A166,[1]Sheet1!$A:$BJ,58,0)</f>
        <v>214</v>
      </c>
      <c r="AW166">
        <f>VLOOKUP(A166,[1]Sheet1!$A:$BJ,59,0)</f>
        <v>8.5</v>
      </c>
      <c r="AX166">
        <f>VLOOKUP(A166,[1]Sheet1!$A:$BJ,60,0)</f>
        <v>8.6999999999999993</v>
      </c>
      <c r="AZ166">
        <f>VLOOKUP(A166,[1]Sheet1!$A:$BJ,62,0)</f>
        <v>8.6999999999999993</v>
      </c>
      <c r="BA166" s="6">
        <v>5</v>
      </c>
      <c r="BB166">
        <f>VLOOKUP(A166,'[2]基于7.24英文版收集麻醉记录单信息+最后整理最全面'!$J:$CK,78,0)</f>
        <v>0</v>
      </c>
      <c r="BC166">
        <f>VLOOKUP(A166,'[2]基于7.24英文版收集麻醉记录单信息+最后整理最全面'!$J:$CK,80,0)</f>
        <v>0</v>
      </c>
    </row>
    <row r="167" spans="1:55" x14ac:dyDescent="0.25">
      <c r="A167" s="3">
        <v>9213437</v>
      </c>
      <c r="B167">
        <v>1</v>
      </c>
      <c r="C167" s="6">
        <v>1</v>
      </c>
      <c r="D167" s="6">
        <v>157</v>
      </c>
      <c r="E167" s="6">
        <v>58</v>
      </c>
      <c r="F167">
        <v>0</v>
      </c>
      <c r="G167" s="6">
        <v>0</v>
      </c>
      <c r="H167">
        <v>0</v>
      </c>
      <c r="I167">
        <f>VLOOKUP(A167,[1]Sheet1!$A:$V,19,0)</f>
        <v>121</v>
      </c>
      <c r="J167">
        <f>VLOOKUP(A167,[1]Sheet1!$A:$V,20,0)</f>
        <v>95</v>
      </c>
      <c r="K167">
        <f>VLOOKUP(A167,[1]Sheet1!$A:$V,21,0)</f>
        <v>0.38</v>
      </c>
      <c r="L167">
        <f>VLOOKUP(A167,[1]Sheet1!$A:$V,22,0)</f>
        <v>0.28999999999999998</v>
      </c>
      <c r="M167">
        <f>VLOOKUP(A167,[1]Sheet1!$A:$W,23,0)</f>
        <v>153</v>
      </c>
      <c r="N167">
        <f>VLOOKUP(A167,[1]Sheet1!$A:$BJ,24,0)</f>
        <v>88</v>
      </c>
      <c r="P167">
        <f>VLOOKUP(A167,[1]Sheet1!$A:$BJ,26,0)</f>
        <v>75</v>
      </c>
      <c r="Q167">
        <f>VLOOKUP(A167,[1]Sheet1!$A:$BJ,27,0)</f>
        <v>25.8</v>
      </c>
      <c r="R167">
        <f>VLOOKUP(A167,[1]Sheet1!$A:$BJ,28,0)</f>
        <v>26.9</v>
      </c>
      <c r="T167">
        <f>VLOOKUP(A167,[1]Sheet1!$A:$BJ,30,0)</f>
        <v>33.700000000000003</v>
      </c>
      <c r="U167">
        <f>VLOOKUP(A167,[1]Sheet1!$A:$BJ,31,0)</f>
        <v>1</v>
      </c>
      <c r="V167">
        <f>VLOOKUP(A167,[1]Sheet1!$A:$BJ,32,0)</f>
        <v>1.2</v>
      </c>
      <c r="X167">
        <f>VLOOKUP(A167,[1]Sheet1!$A:$BJ,34,0)</f>
        <v>1.07</v>
      </c>
      <c r="Y167">
        <f>VLOOKUP(A167,[1]Sheet1!$A:$BJ,35,0)</f>
        <v>14.8</v>
      </c>
      <c r="Z167">
        <f>VLOOKUP(A167,[1]Sheet1!$A:$BJ,36,0)</f>
        <v>31.4</v>
      </c>
      <c r="AB167">
        <f>VLOOKUP(A167,[1]Sheet1!$A:$BJ,38,0)</f>
        <v>32.9</v>
      </c>
      <c r="AC167">
        <f>VLOOKUP(A167,[1]Sheet1!$A:$AN,39,0)</f>
        <v>41.8</v>
      </c>
      <c r="AD167">
        <f>VLOOKUP(A167,[1]Sheet1!$A:$AN,40,0)</f>
        <v>31.4</v>
      </c>
      <c r="AF167">
        <f>VLOOKUP(A167,[1]Sheet1!$A:$BJ,42,0)</f>
        <v>32.9</v>
      </c>
      <c r="AG167">
        <f>VLOOKUP(A167,[1]Sheet1!$A:$BJ,43,0)</f>
        <v>71</v>
      </c>
      <c r="AH167">
        <f>VLOOKUP(A167,[1]Sheet1!$A:$BJ,44,0)</f>
        <v>845</v>
      </c>
      <c r="AJ167">
        <f>VLOOKUP(A167,[1]Sheet1!$A:$BJ,46,0)</f>
        <v>191</v>
      </c>
      <c r="AK167">
        <f>VLOOKUP(A167,[1]Sheet1!$A:$BJ,47,0)</f>
        <v>50</v>
      </c>
      <c r="AL167">
        <f>VLOOKUP(A167,[1]Sheet1!$A:$BJ,48,0)</f>
        <v>1931</v>
      </c>
      <c r="AN167">
        <f>VLOOKUP(A167,[1]Sheet1!$A:$BJ,50,0)</f>
        <v>196</v>
      </c>
      <c r="AO167">
        <f>VLOOKUP(A167,[1]Sheet1!$A:$BJ,51,0)</f>
        <v>56.27</v>
      </c>
      <c r="AP167">
        <f>VLOOKUP(A167,[1]Sheet1!$A:$BJ,52,0)</f>
        <v>56.9</v>
      </c>
      <c r="AR167">
        <f>VLOOKUP(A167,[1]Sheet1!$A:$BJ,54,0)</f>
        <v>74.73</v>
      </c>
      <c r="AS167">
        <f>VLOOKUP(A167,[1]Sheet1!$A:$BJ,55,0)</f>
        <v>110</v>
      </c>
      <c r="AT167">
        <f>VLOOKUP(A167,[1]Sheet1!$A:$BJ,56,0)</f>
        <v>109</v>
      </c>
      <c r="AV167">
        <f>VLOOKUP(A167,[1]Sheet1!$A:$BJ,58,0)</f>
        <v>87</v>
      </c>
      <c r="AW167">
        <f>VLOOKUP(A167,[1]Sheet1!$A:$BJ,59,0)</f>
        <v>3.6</v>
      </c>
      <c r="AX167">
        <f>VLOOKUP(A167,[1]Sheet1!$A:$BJ,60,0)</f>
        <v>5.8</v>
      </c>
      <c r="AZ167">
        <f>VLOOKUP(A167,[1]Sheet1!$A:$BJ,62,0)</f>
        <v>5.0999999999999996</v>
      </c>
      <c r="BA167" s="6">
        <v>3</v>
      </c>
      <c r="BB167">
        <f>VLOOKUP(A167,'[2]基于7.24英文版收集麻醉记录单信息+最后整理最全面'!$J:$CK,78,0)</f>
        <v>1</v>
      </c>
      <c r="BC167">
        <f>VLOOKUP(A167,'[2]基于7.24英文版收集麻醉记录单信息+最后整理最全面'!$J:$CK,80,0)</f>
        <v>1</v>
      </c>
    </row>
    <row r="168" spans="1:55" x14ac:dyDescent="0.25">
      <c r="A168" s="3">
        <v>2883012</v>
      </c>
      <c r="B168">
        <v>2</v>
      </c>
      <c r="C168" s="6">
        <v>2</v>
      </c>
      <c r="D168" s="6">
        <v>160</v>
      </c>
      <c r="E168" s="6">
        <v>55</v>
      </c>
      <c r="F168">
        <v>0</v>
      </c>
      <c r="G168" s="6">
        <v>0</v>
      </c>
      <c r="H168">
        <v>0</v>
      </c>
      <c r="I168">
        <f>VLOOKUP(A168,[1]Sheet1!$A:$V,19,0)</f>
        <v>141</v>
      </c>
      <c r="J168">
        <f>VLOOKUP(A168,[1]Sheet1!$A:$V,20,0)</f>
        <v>114</v>
      </c>
      <c r="K168">
        <f>VLOOKUP(A168,[1]Sheet1!$A:$V,21,0)</f>
        <v>0.41</v>
      </c>
      <c r="L168">
        <f>VLOOKUP(A168,[1]Sheet1!$A:$V,22,0)</f>
        <v>0.34</v>
      </c>
      <c r="M168">
        <f>VLOOKUP(A168,[1]Sheet1!$A:$W,23,0)</f>
        <v>209</v>
      </c>
      <c r="N168">
        <f>VLOOKUP(A168,[1]Sheet1!$A:$BJ,24,0)</f>
        <v>134</v>
      </c>
      <c r="O168">
        <f>VLOOKUP(A168,[1]Sheet1!$A:$BJ,25,0)</f>
        <v>137</v>
      </c>
      <c r="P168">
        <f>VLOOKUP(A168,[1]Sheet1!$A:$BJ,26,0)</f>
        <v>128</v>
      </c>
      <c r="Q168">
        <f>VLOOKUP(A168,[1]Sheet1!$A:$BJ,27,0)</f>
        <v>24.5</v>
      </c>
      <c r="R168">
        <f>VLOOKUP(A168,[1]Sheet1!$A:$BJ,28,0)</f>
        <v>27.4</v>
      </c>
      <c r="S168">
        <f>VLOOKUP(A168,[1]Sheet1!$A:$BJ,29,0)</f>
        <v>28.5</v>
      </c>
      <c r="T168">
        <f>VLOOKUP(A168,[1]Sheet1!$A:$BJ,30,0)</f>
        <v>31.5</v>
      </c>
      <c r="U168">
        <f>VLOOKUP(A168,[1]Sheet1!$A:$BJ,31,0)</f>
        <v>0.98</v>
      </c>
      <c r="V168">
        <f>VLOOKUP(A168,[1]Sheet1!$A:$BJ,32,0)</f>
        <v>1.1599999999999999</v>
      </c>
      <c r="W168">
        <f>VLOOKUP(A168,[1]Sheet1!$A:$BJ,33,0)</f>
        <v>1.25</v>
      </c>
      <c r="X168">
        <f>VLOOKUP(A168,[1]Sheet1!$A:$BJ,34,0)</f>
        <v>1.22</v>
      </c>
      <c r="Y168">
        <f>VLOOKUP(A168,[1]Sheet1!$A:$BJ,35,0)</f>
        <v>9.9</v>
      </c>
      <c r="Z168">
        <f>VLOOKUP(A168,[1]Sheet1!$A:$BJ,36,0)</f>
        <v>23.5</v>
      </c>
      <c r="AA168">
        <f>VLOOKUP(A168,[1]Sheet1!$A:$BJ,37,0)</f>
        <v>29.2</v>
      </c>
      <c r="AB168">
        <f>VLOOKUP(A168,[1]Sheet1!$A:$BJ,38,0)</f>
        <v>22.9</v>
      </c>
      <c r="AC168">
        <f>VLOOKUP(A168,[1]Sheet1!$A:$AN,39,0)</f>
        <v>40</v>
      </c>
      <c r="AD168">
        <f>VLOOKUP(A168,[1]Sheet1!$A:$AN,40,0)</f>
        <v>34.4</v>
      </c>
      <c r="AE168">
        <f>VLOOKUP(A168,[1]Sheet1!$A:$BJ,41,0)</f>
        <v>34.200000000000003</v>
      </c>
      <c r="AF168">
        <f>VLOOKUP(A168,[1]Sheet1!$A:$BJ,42,0)</f>
        <v>38</v>
      </c>
      <c r="AG168">
        <f>VLOOKUP(A168,[1]Sheet1!$A:$BJ,43,0)</f>
        <v>18</v>
      </c>
      <c r="AH168">
        <f>VLOOKUP(A168,[1]Sheet1!$A:$BJ,44,0)</f>
        <v>268</v>
      </c>
      <c r="AI168">
        <f>VLOOKUP(A168,[1]Sheet1!$A:$BJ,45,0)</f>
        <v>308</v>
      </c>
      <c r="AJ168">
        <f>VLOOKUP(A168,[1]Sheet1!$A:$BJ,46,0)</f>
        <v>279</v>
      </c>
      <c r="AK168">
        <f>VLOOKUP(A168,[1]Sheet1!$A:$BJ,47,0)</f>
        <v>14</v>
      </c>
      <c r="AL168">
        <f>VLOOKUP(A168,[1]Sheet1!$A:$BJ,48,0)</f>
        <v>200</v>
      </c>
      <c r="AM168">
        <f>VLOOKUP(A168,[1]Sheet1!$A:$BJ,49,0)</f>
        <v>181</v>
      </c>
      <c r="AN168">
        <f>VLOOKUP(A168,[1]Sheet1!$A:$BJ,50,0)</f>
        <v>144</v>
      </c>
      <c r="AO168">
        <f>VLOOKUP(A168,[1]Sheet1!$A:$BJ,51,0)</f>
        <v>94.75</v>
      </c>
      <c r="AP168">
        <f>VLOOKUP(A168,[1]Sheet1!$A:$BJ,52,0)</f>
        <v>100.17</v>
      </c>
      <c r="AQ168">
        <f>VLOOKUP(A168,[1]Sheet1!$A:$BJ,53,0)</f>
        <v>96.8</v>
      </c>
      <c r="AR168">
        <f>VLOOKUP(A168,[1]Sheet1!$A:$BJ,54,0)</f>
        <v>96.27</v>
      </c>
      <c r="AS168">
        <f>VLOOKUP(A168,[1]Sheet1!$A:$BJ,55,0)</f>
        <v>79</v>
      </c>
      <c r="AT168">
        <f>VLOOKUP(A168,[1]Sheet1!$A:$BJ,56,0)</f>
        <v>69</v>
      </c>
      <c r="AU168">
        <f>VLOOKUP(A168,[1]Sheet1!$A:$BJ,57,0)</f>
        <v>75</v>
      </c>
      <c r="AV168">
        <f>VLOOKUP(A168,[1]Sheet1!$A:$BJ,58,0)</f>
        <v>76</v>
      </c>
      <c r="AW168">
        <f>VLOOKUP(A168,[1]Sheet1!$A:$BJ,59,0)</f>
        <v>5.7</v>
      </c>
      <c r="AX168">
        <f>VLOOKUP(A168,[1]Sheet1!$A:$BJ,60,0)</f>
        <v>2.2000000000000002</v>
      </c>
      <c r="AY168">
        <f>VLOOKUP(A168,[1]Sheet1!$A:$BJ,61,0)</f>
        <v>2.6</v>
      </c>
      <c r="AZ168">
        <f>VLOOKUP(A168,[1]Sheet1!$A:$BJ,62,0)</f>
        <v>2.2999999999999998</v>
      </c>
      <c r="BA168" s="6">
        <v>5</v>
      </c>
      <c r="BB168">
        <f>VLOOKUP(A168,'[2]基于7.24英文版收集麻醉记录单信息+最后整理最全面'!$J:$CK,78,0)</f>
        <v>0</v>
      </c>
      <c r="BC168">
        <f>VLOOKUP(A168,'[2]基于7.24英文版收集麻醉记录单信息+最后整理最全面'!$J:$CK,80,0)</f>
        <v>0</v>
      </c>
    </row>
    <row r="169" spans="1:55" x14ac:dyDescent="0.25">
      <c r="A169" s="3">
        <v>3727195</v>
      </c>
      <c r="B169">
        <v>2</v>
      </c>
      <c r="C169" s="6">
        <v>1</v>
      </c>
      <c r="D169" s="6">
        <v>167</v>
      </c>
      <c r="E169" s="6">
        <v>59.5</v>
      </c>
      <c r="F169">
        <v>0</v>
      </c>
      <c r="G169" s="6">
        <v>0</v>
      </c>
      <c r="H169">
        <v>0</v>
      </c>
      <c r="I169">
        <f>VLOOKUP(A169,[1]Sheet1!$A:$V,19,0)</f>
        <v>143</v>
      </c>
      <c r="J169">
        <f>VLOOKUP(A169,[1]Sheet1!$A:$V,20,0)</f>
        <v>93</v>
      </c>
      <c r="K169">
        <f>VLOOKUP(A169,[1]Sheet1!$A:$V,21,0)</f>
        <v>0.42</v>
      </c>
      <c r="L169">
        <f>VLOOKUP(A169,[1]Sheet1!$A:$V,22,0)</f>
        <v>0.28000000000000003</v>
      </c>
      <c r="M169">
        <f>VLOOKUP(A169,[1]Sheet1!$A:$W,23,0)</f>
        <v>180</v>
      </c>
      <c r="N169">
        <f>VLOOKUP(A169,[1]Sheet1!$A:$BJ,24,0)</f>
        <v>55</v>
      </c>
      <c r="P169">
        <f>VLOOKUP(A169,[1]Sheet1!$A:$BJ,26,0)</f>
        <v>61</v>
      </c>
      <c r="Q169">
        <f>VLOOKUP(A169,[1]Sheet1!$A:$BJ,27,0)</f>
        <v>29.5</v>
      </c>
      <c r="R169">
        <f>VLOOKUP(A169,[1]Sheet1!$A:$BJ,28,0)</f>
        <v>32.200000000000003</v>
      </c>
      <c r="T169">
        <f>VLOOKUP(A169,[1]Sheet1!$A:$BJ,30,0)</f>
        <v>40.4</v>
      </c>
      <c r="U169">
        <f>VLOOKUP(A169,[1]Sheet1!$A:$BJ,31,0)</f>
        <v>1.19</v>
      </c>
      <c r="V169">
        <f>VLOOKUP(A169,[1]Sheet1!$A:$BJ,32,0)</f>
        <v>1.67</v>
      </c>
      <c r="X169">
        <f>VLOOKUP(A169,[1]Sheet1!$A:$BJ,34,0)</f>
        <v>1.79</v>
      </c>
      <c r="Y169">
        <f>VLOOKUP(A169,[1]Sheet1!$A:$BJ,35,0)</f>
        <v>21.5</v>
      </c>
      <c r="Z169">
        <f>VLOOKUP(A169,[1]Sheet1!$A:$BJ,36,0)</f>
        <v>30.3</v>
      </c>
      <c r="AB169">
        <f>VLOOKUP(A169,[1]Sheet1!$A:$BJ,38,0)</f>
        <v>21.6</v>
      </c>
      <c r="AC169">
        <f>VLOOKUP(A169,[1]Sheet1!$A:$AN,39,0)</f>
        <v>43</v>
      </c>
      <c r="AD169">
        <f>VLOOKUP(A169,[1]Sheet1!$A:$AN,40,0)</f>
        <v>25.4</v>
      </c>
      <c r="AF169">
        <v>27.5</v>
      </c>
      <c r="AG169">
        <f>VLOOKUP(A169,[1]Sheet1!$A:$BJ,43,0)</f>
        <v>13</v>
      </c>
      <c r="AH169">
        <f>VLOOKUP(A169,[1]Sheet1!$A:$BJ,44,0)</f>
        <v>134</v>
      </c>
      <c r="AJ169">
        <f>VLOOKUP(A169,[1]Sheet1!$A:$BJ,46,0)</f>
        <v>831</v>
      </c>
      <c r="AK169">
        <f>VLOOKUP(A169,[1]Sheet1!$A:$BJ,47,0)</f>
        <v>18</v>
      </c>
      <c r="AL169">
        <f>VLOOKUP(A169,[1]Sheet1!$A:$BJ,48,0)</f>
        <v>139</v>
      </c>
      <c r="AN169">
        <f>VLOOKUP(A169,[1]Sheet1!$A:$BJ,50,0)</f>
        <v>640</v>
      </c>
      <c r="AO169">
        <f>VLOOKUP(A169,[1]Sheet1!$A:$BJ,51,0)</f>
        <v>104.52</v>
      </c>
      <c r="AP169">
        <f>VLOOKUP(A169,[1]Sheet1!$A:$BJ,52,0)</f>
        <v>73.260000000000005</v>
      </c>
      <c r="AR169">
        <f>VLOOKUP(A169,[1]Sheet1!$A:$BJ,54,0)</f>
        <v>107.2</v>
      </c>
      <c r="AS169">
        <f>VLOOKUP(A169,[1]Sheet1!$A:$BJ,55,0)</f>
        <v>54</v>
      </c>
      <c r="AT169">
        <f>VLOOKUP(A169,[1]Sheet1!$A:$BJ,56,0)</f>
        <v>80</v>
      </c>
      <c r="AV169">
        <f>VLOOKUP(A169,[1]Sheet1!$A:$BJ,58,0)</f>
        <v>50</v>
      </c>
      <c r="AW169">
        <f>VLOOKUP(A169,[1]Sheet1!$A:$BJ,59,0)</f>
        <v>5.0999999999999996</v>
      </c>
      <c r="AX169">
        <f>VLOOKUP(A169,[1]Sheet1!$A:$BJ,60,0)</f>
        <v>4.7</v>
      </c>
      <c r="AZ169">
        <f>VLOOKUP(A169,[1]Sheet1!$A:$BJ,62,0)</f>
        <v>3.7</v>
      </c>
      <c r="BA169" s="6">
        <v>6</v>
      </c>
      <c r="BB169">
        <f>VLOOKUP(A169,'[2]基于7.24英文版收集麻醉记录单信息+最后整理最全面'!$J:$CK,78,0)</f>
        <v>0</v>
      </c>
      <c r="BC169">
        <f>VLOOKUP(A169,'[2]基于7.24英文版收集麻醉记录单信息+最后整理最全面'!$J:$CK,80,0)</f>
        <v>0</v>
      </c>
    </row>
    <row r="170" spans="1:55" x14ac:dyDescent="0.25">
      <c r="A170" s="3">
        <v>32695389</v>
      </c>
      <c r="B170">
        <v>1</v>
      </c>
      <c r="C170" s="6">
        <v>1</v>
      </c>
      <c r="D170" s="6">
        <v>165</v>
      </c>
      <c r="E170" s="6">
        <v>60</v>
      </c>
      <c r="F170">
        <v>0</v>
      </c>
      <c r="G170" s="6">
        <v>0</v>
      </c>
      <c r="H170">
        <v>0</v>
      </c>
      <c r="I170">
        <f>VLOOKUP(A170,[1]Sheet1!$A:$V,19,0)</f>
        <v>128</v>
      </c>
      <c r="J170">
        <f>VLOOKUP(A170,[1]Sheet1!$A:$V,20,0)</f>
        <v>117</v>
      </c>
      <c r="K170">
        <f>VLOOKUP(A170,[1]Sheet1!$A:$V,21,0)</f>
        <v>0.37</v>
      </c>
      <c r="L170">
        <f>VLOOKUP(A170,[1]Sheet1!$A:$V,22,0)</f>
        <v>0.33</v>
      </c>
      <c r="M170">
        <f>VLOOKUP(A170,[1]Sheet1!$A:$W,23,0)</f>
        <v>114</v>
      </c>
      <c r="N170">
        <f>VLOOKUP(A170,[1]Sheet1!$A:$BJ,24,0)</f>
        <v>79</v>
      </c>
      <c r="Q170">
        <f>VLOOKUP(A170,[1]Sheet1!$A:$BJ,27,0)</f>
        <v>24.3</v>
      </c>
      <c r="U170">
        <f>VLOOKUP(A170,[1]Sheet1!$A:$BJ,31,0)</f>
        <v>1.02</v>
      </c>
      <c r="Y170">
        <f>VLOOKUP(A170,[1]Sheet1!$A:$BJ,35,0)</f>
        <v>26.2</v>
      </c>
      <c r="Z170">
        <f>VLOOKUP(A170,[1]Sheet1!$A:$BJ,36,0)</f>
        <v>34</v>
      </c>
      <c r="AC170">
        <f>VLOOKUP(A170,[1]Sheet1!$A:$AN,39,0)</f>
        <v>43</v>
      </c>
      <c r="AD170">
        <f>VLOOKUP(A170,[1]Sheet1!$A:$AN,40,0)</f>
        <v>34.200000000000003</v>
      </c>
      <c r="AG170">
        <f>VLOOKUP(A170,[1]Sheet1!$A:$BJ,43,0)</f>
        <v>48</v>
      </c>
      <c r="AH170">
        <f>VLOOKUP(A170,[1]Sheet1!$A:$BJ,44,0)</f>
        <v>743</v>
      </c>
      <c r="AK170">
        <f>VLOOKUP(A170,[1]Sheet1!$A:$BJ,47,0)</f>
        <v>29</v>
      </c>
      <c r="AL170">
        <f>VLOOKUP(A170,[1]Sheet1!$A:$BJ,48,0)</f>
        <v>1098</v>
      </c>
      <c r="AO170">
        <f>VLOOKUP(A170,[1]Sheet1!$A:$BJ,51,0)</f>
        <v>74.2</v>
      </c>
      <c r="AP170">
        <f>VLOOKUP(A170,[1]Sheet1!$A:$BJ,52,0)</f>
        <v>53.91</v>
      </c>
      <c r="AS170">
        <f>VLOOKUP(A170,[1]Sheet1!$A:$BJ,55,0)</f>
        <v>86</v>
      </c>
      <c r="AT170">
        <f>VLOOKUP(A170,[1]Sheet1!$A:$BJ,56,0)</f>
        <v>112</v>
      </c>
      <c r="AW170">
        <f>VLOOKUP(A170,[1]Sheet1!$A:$BJ,59,0)</f>
        <v>4.5</v>
      </c>
      <c r="AX170">
        <f>VLOOKUP(A170,[1]Sheet1!$A:$BJ,60,0)</f>
        <v>8.4</v>
      </c>
      <c r="BA170" s="6">
        <v>5</v>
      </c>
      <c r="BB170">
        <f>VLOOKUP(A170,'[2]基于7.24英文版收集麻醉记录单信息+最后整理最全面'!$J:$CK,78,0)</f>
        <v>0</v>
      </c>
      <c r="BC170">
        <f>VLOOKUP(A170,'[2]基于7.24英文版收集麻醉记录单信息+最后整理最全面'!$J:$CK,80,0)</f>
        <v>0</v>
      </c>
    </row>
    <row r="171" spans="1:55" x14ac:dyDescent="0.25">
      <c r="A171" s="3">
        <v>32776635</v>
      </c>
      <c r="B171">
        <v>1</v>
      </c>
      <c r="C171" s="6">
        <v>1</v>
      </c>
      <c r="D171" s="6">
        <v>178</v>
      </c>
      <c r="E171" s="6">
        <v>79</v>
      </c>
      <c r="F171">
        <v>0</v>
      </c>
      <c r="G171" s="6">
        <v>0</v>
      </c>
      <c r="H171">
        <v>0</v>
      </c>
      <c r="I171">
        <f>VLOOKUP(A171,[1]Sheet1!$A:$V,19,0)</f>
        <v>146</v>
      </c>
      <c r="J171">
        <f>VLOOKUP(A171,[1]Sheet1!$A:$V,20,0)</f>
        <v>128</v>
      </c>
      <c r="K171">
        <f>VLOOKUP(A171,[1]Sheet1!$A:$V,21,0)</f>
        <v>0.46</v>
      </c>
      <c r="L171">
        <f>VLOOKUP(A171,[1]Sheet1!$A:$V,22,0)</f>
        <v>0.42</v>
      </c>
      <c r="M171">
        <f>VLOOKUP(A171,[1]Sheet1!$A:$W,23,0)</f>
        <v>211</v>
      </c>
      <c r="N171">
        <f>VLOOKUP(A171,[1]Sheet1!$A:$BJ,24,0)</f>
        <v>175</v>
      </c>
      <c r="O171">
        <f>VLOOKUP(A171,[1]Sheet1!$A:$BJ,25,0)</f>
        <v>135</v>
      </c>
      <c r="P171">
        <f>VLOOKUP(A171,[1]Sheet1!$A:$BJ,26,0)</f>
        <v>143</v>
      </c>
      <c r="Q171">
        <f>VLOOKUP(A171,[1]Sheet1!$A:$BJ,27,0)</f>
        <v>27</v>
      </c>
      <c r="R171">
        <f>VLOOKUP(A171,[1]Sheet1!$A:$BJ,28,0)</f>
        <v>27</v>
      </c>
      <c r="S171">
        <f>VLOOKUP(A171,[1]Sheet1!$A:$BJ,29,0)</f>
        <v>30.5</v>
      </c>
      <c r="T171">
        <f>VLOOKUP(A171,[1]Sheet1!$A:$BJ,30,0)</f>
        <v>31.2</v>
      </c>
      <c r="U171">
        <f>VLOOKUP(A171,[1]Sheet1!$A:$BJ,31,0)</f>
        <v>1.01</v>
      </c>
      <c r="V171">
        <f>VLOOKUP(A171,[1]Sheet1!$A:$BJ,32,0)</f>
        <v>1.17</v>
      </c>
      <c r="W171">
        <f>VLOOKUP(A171,[1]Sheet1!$A:$BJ,33,0)</f>
        <v>1.22</v>
      </c>
      <c r="X171">
        <f>VLOOKUP(A171,[1]Sheet1!$A:$BJ,34,0)</f>
        <v>1.1599999999999999</v>
      </c>
      <c r="Y171">
        <f>VLOOKUP(A171,[1]Sheet1!$A:$BJ,35,0)</f>
        <v>6.5</v>
      </c>
      <c r="Z171">
        <f>VLOOKUP(A171,[1]Sheet1!$A:$BJ,36,0)</f>
        <v>12.5</v>
      </c>
      <c r="AA171">
        <f>VLOOKUP(A171,[1]Sheet1!$A:$BJ,37,0)</f>
        <v>13.1</v>
      </c>
      <c r="AB171">
        <f>VLOOKUP(A171,[1]Sheet1!$A:$BJ,38,0)</f>
        <v>12.8</v>
      </c>
      <c r="AC171">
        <f>VLOOKUP(A171,[1]Sheet1!$A:$AN,39,0)</f>
        <v>37.299999999999997</v>
      </c>
      <c r="AD171">
        <f>VLOOKUP(A171,[1]Sheet1!$A:$AN,40,0)</f>
        <v>31.5</v>
      </c>
      <c r="AE171">
        <f>VLOOKUP(A171,[1]Sheet1!$A:$BJ,41,0)</f>
        <v>36.799999999999997</v>
      </c>
      <c r="AF171">
        <f>VLOOKUP(A171,[1]Sheet1!$A:$BJ,42,0)</f>
        <v>38.1</v>
      </c>
      <c r="AG171">
        <f>VLOOKUP(A171,[1]Sheet1!$A:$BJ,43,0)</f>
        <v>16</v>
      </c>
      <c r="AH171">
        <f>VLOOKUP(A171,[1]Sheet1!$A:$BJ,44,0)</f>
        <v>473</v>
      </c>
      <c r="AI171">
        <f>VLOOKUP(A171,[1]Sheet1!$A:$BJ,45,0)</f>
        <v>427</v>
      </c>
      <c r="AJ171">
        <f>VLOOKUP(A171,[1]Sheet1!$A:$BJ,46,0)</f>
        <v>314</v>
      </c>
      <c r="AK171">
        <f>VLOOKUP(A171,[1]Sheet1!$A:$BJ,47,0)</f>
        <v>19</v>
      </c>
      <c r="AL171">
        <f>VLOOKUP(A171,[1]Sheet1!$A:$BJ,48,0)</f>
        <v>463</v>
      </c>
      <c r="AM171">
        <f>VLOOKUP(A171,[1]Sheet1!$A:$BJ,49,0)</f>
        <v>248</v>
      </c>
      <c r="AN171">
        <f>VLOOKUP(A171,[1]Sheet1!$A:$BJ,50,0)</f>
        <v>133</v>
      </c>
      <c r="AO171">
        <f>VLOOKUP(A171,[1]Sheet1!$A:$BJ,51,0)</f>
        <v>102.54</v>
      </c>
      <c r="AP171">
        <f>VLOOKUP(A171,[1]Sheet1!$A:$BJ,52,0)</f>
        <v>118.98</v>
      </c>
      <c r="AQ171">
        <f>VLOOKUP(A171,[1]Sheet1!$A:$BJ,53,0)</f>
        <v>113.44</v>
      </c>
      <c r="AR171">
        <f>VLOOKUP(A171,[1]Sheet1!$A:$BJ,54,0)</f>
        <v>117.51</v>
      </c>
      <c r="AS171">
        <f>VLOOKUP(A171,[1]Sheet1!$A:$BJ,55,0)</f>
        <v>84</v>
      </c>
      <c r="AT171">
        <f>VLOOKUP(A171,[1]Sheet1!$A:$BJ,56,0)</f>
        <v>65</v>
      </c>
      <c r="AU171">
        <f>VLOOKUP(A171,[1]Sheet1!$A:$BJ,57,0)</f>
        <v>73</v>
      </c>
      <c r="AV171">
        <f>VLOOKUP(A171,[1]Sheet1!$A:$BJ,58,0)</f>
        <v>67</v>
      </c>
      <c r="AW171">
        <f>VLOOKUP(A171,[1]Sheet1!$A:$BJ,59,0)</f>
        <v>3.7</v>
      </c>
      <c r="AX171">
        <f>VLOOKUP(A171,[1]Sheet1!$A:$BJ,60,0)</f>
        <v>2.4</v>
      </c>
      <c r="AY171">
        <f>VLOOKUP(A171,[1]Sheet1!$A:$BJ,61,0)</f>
        <v>2.1</v>
      </c>
      <c r="AZ171">
        <f>VLOOKUP(A171,[1]Sheet1!$A:$BJ,62,0)</f>
        <v>2.1</v>
      </c>
      <c r="BA171" s="6">
        <v>8</v>
      </c>
      <c r="BB171">
        <f>VLOOKUP(A171,'[2]基于7.24英文版收集麻醉记录单信息+最后整理最全面'!$J:$CK,78,0)</f>
        <v>0</v>
      </c>
      <c r="BC171">
        <f>VLOOKUP(A171,'[2]基于7.24英文版收集麻醉记录单信息+最后整理最全面'!$J:$CK,80,0)</f>
        <v>0</v>
      </c>
    </row>
    <row r="172" spans="1:55" x14ac:dyDescent="0.25">
      <c r="A172" s="3">
        <v>21625373</v>
      </c>
      <c r="B172">
        <v>2</v>
      </c>
      <c r="C172" s="6">
        <v>1</v>
      </c>
      <c r="D172" s="6">
        <v>165</v>
      </c>
      <c r="E172" s="6">
        <v>67</v>
      </c>
      <c r="F172">
        <v>0</v>
      </c>
      <c r="G172" s="6">
        <v>0</v>
      </c>
      <c r="H172">
        <v>0</v>
      </c>
      <c r="I172">
        <f>VLOOKUP(A172,[1]Sheet1!$A:$V,19,0)</f>
        <v>135</v>
      </c>
      <c r="J172">
        <f>VLOOKUP(A172,[1]Sheet1!$A:$V,20,0)</f>
        <v>94</v>
      </c>
      <c r="K172">
        <f>VLOOKUP(A172,[1]Sheet1!$A:$V,21,0)</f>
        <v>0.43</v>
      </c>
      <c r="L172">
        <f>VLOOKUP(A172,[1]Sheet1!$A:$V,22,0)</f>
        <v>0.28999999999999998</v>
      </c>
      <c r="M172">
        <f>VLOOKUP(A172,[1]Sheet1!$A:$W,23,0)</f>
        <v>251</v>
      </c>
      <c r="N172">
        <f>VLOOKUP(A172,[1]Sheet1!$A:$BJ,24,0)</f>
        <v>198</v>
      </c>
      <c r="Q172">
        <f>VLOOKUP(A172,[1]Sheet1!$A:$BJ,27,0)</f>
        <v>29.1</v>
      </c>
      <c r="R172">
        <f>VLOOKUP(A172,[1]Sheet1!$A:$BJ,28,0)</f>
        <v>33.299999999999997</v>
      </c>
      <c r="U172">
        <f>VLOOKUP(A172,[1]Sheet1!$A:$BJ,31,0)</f>
        <v>0.94</v>
      </c>
      <c r="V172">
        <f>VLOOKUP(A172,[1]Sheet1!$A:$BJ,32,0)</f>
        <v>1.51</v>
      </c>
      <c r="Y172">
        <f>VLOOKUP(A172,[1]Sheet1!$A:$BJ,35,0)</f>
        <v>23</v>
      </c>
      <c r="Z172">
        <f>VLOOKUP(A172,[1]Sheet1!$A:$BJ,36,0)</f>
        <v>51.5</v>
      </c>
      <c r="AC172">
        <f>VLOOKUP(A172,[1]Sheet1!$A:$AN,39,0)</f>
        <v>42.8</v>
      </c>
      <c r="AD172">
        <f>VLOOKUP(A172,[1]Sheet1!$A:$AN,40,0)</f>
        <v>23.9</v>
      </c>
      <c r="AG172">
        <f>VLOOKUP(A172,[1]Sheet1!$A:$BJ,43,0)</f>
        <v>54</v>
      </c>
      <c r="AH172">
        <f>VLOOKUP(A172,[1]Sheet1!$A:$BJ,44,0)</f>
        <v>284</v>
      </c>
      <c r="AK172">
        <f>VLOOKUP(A172,[1]Sheet1!$A:$BJ,47,0)</f>
        <v>45</v>
      </c>
      <c r="AL172">
        <f>VLOOKUP(A172,[1]Sheet1!$A:$BJ,48,0)</f>
        <v>357</v>
      </c>
      <c r="AO172">
        <f>VLOOKUP(A172,[1]Sheet1!$A:$BJ,51,0)</f>
        <v>91.5</v>
      </c>
      <c r="AP172">
        <f>VLOOKUP(A172,[1]Sheet1!$A:$BJ,52,0)</f>
        <v>92.53</v>
      </c>
      <c r="AS172">
        <f>VLOOKUP(A172,[1]Sheet1!$A:$BJ,55,0)</f>
        <v>60</v>
      </c>
      <c r="AT172">
        <f>VLOOKUP(A172,[1]Sheet1!$A:$BJ,56,0)</f>
        <v>58</v>
      </c>
      <c r="AW172">
        <f>VLOOKUP(A172,[1]Sheet1!$A:$BJ,59,0)</f>
        <v>4.9000000000000004</v>
      </c>
      <c r="AX172">
        <f>VLOOKUP(A172,[1]Sheet1!$A:$BJ,60,0)</f>
        <v>2.7</v>
      </c>
      <c r="BA172" s="6">
        <v>6</v>
      </c>
      <c r="BB172">
        <f>VLOOKUP(A172,'[2]基于7.24英文版收集麻醉记录单信息+最后整理最全面'!$J:$CK,78,0)</f>
        <v>1</v>
      </c>
      <c r="BC172">
        <f>VLOOKUP(A172,'[2]基于7.24英文版收集麻醉记录单信息+最后整理最全面'!$J:$CK,80,0)</f>
        <v>0</v>
      </c>
    </row>
    <row r="173" spans="1:55" x14ac:dyDescent="0.25">
      <c r="A173" s="3">
        <v>18973618</v>
      </c>
      <c r="B173">
        <v>2</v>
      </c>
      <c r="C173" s="6">
        <v>1</v>
      </c>
      <c r="D173" s="6">
        <v>160</v>
      </c>
      <c r="E173" s="6">
        <v>41</v>
      </c>
      <c r="F173">
        <v>0</v>
      </c>
      <c r="G173" s="6">
        <v>0</v>
      </c>
      <c r="H173">
        <v>0</v>
      </c>
      <c r="I173">
        <f>VLOOKUP(A173,[1]Sheet1!$A:$V,19,0)</f>
        <v>118</v>
      </c>
      <c r="J173">
        <f>VLOOKUP(A173,[1]Sheet1!$A:$V,20,0)</f>
        <v>85</v>
      </c>
      <c r="K173">
        <f>VLOOKUP(A173,[1]Sheet1!$A:$V,21,0)</f>
        <v>0.36</v>
      </c>
      <c r="L173">
        <f>VLOOKUP(A173,[1]Sheet1!$A:$V,22,0)</f>
        <v>0.26</v>
      </c>
      <c r="M173">
        <f>VLOOKUP(A173,[1]Sheet1!$A:$W,23,0)</f>
        <v>119</v>
      </c>
      <c r="N173">
        <f>VLOOKUP(A173,[1]Sheet1!$A:$BJ,24,0)</f>
        <v>80</v>
      </c>
      <c r="P173">
        <f>VLOOKUP(A173,[1]Sheet1!$A:$BJ,26,0)</f>
        <v>103</v>
      </c>
      <c r="Q173">
        <f>VLOOKUP(A173,[1]Sheet1!$A:$BJ,27,0)</f>
        <v>30.7</v>
      </c>
      <c r="R173">
        <f>VLOOKUP(A173,[1]Sheet1!$A:$BJ,28,0)</f>
        <v>32.9</v>
      </c>
      <c r="T173">
        <f>VLOOKUP(A173,[1]Sheet1!$A:$BJ,30,0)</f>
        <v>36</v>
      </c>
      <c r="U173">
        <f>VLOOKUP(A173,[1]Sheet1!$A:$BJ,31,0)</f>
        <v>1.07</v>
      </c>
      <c r="V173">
        <f>VLOOKUP(A173,[1]Sheet1!$A:$BJ,32,0)</f>
        <v>1.36</v>
      </c>
      <c r="X173">
        <f>VLOOKUP(A173,[1]Sheet1!$A:$BJ,34,0)</f>
        <v>1.19</v>
      </c>
      <c r="Y173">
        <f>VLOOKUP(A173,[1]Sheet1!$A:$BJ,35,0)</f>
        <v>13</v>
      </c>
      <c r="Z173">
        <f>VLOOKUP(A173,[1]Sheet1!$A:$BJ,36,0)</f>
        <v>18.100000000000001</v>
      </c>
      <c r="AB173">
        <f>VLOOKUP(A173,[1]Sheet1!$A:$BJ,38,0)</f>
        <v>16</v>
      </c>
      <c r="AC173">
        <f>VLOOKUP(A173,[1]Sheet1!$A:$AN,39,0)</f>
        <v>45.9</v>
      </c>
      <c r="AD173">
        <f>VLOOKUP(A173,[1]Sheet1!$A:$AN,40,0)</f>
        <v>30.3</v>
      </c>
      <c r="AF173">
        <f>VLOOKUP(A173,[1]Sheet1!$A:$BJ,42,0)</f>
        <v>40.1</v>
      </c>
      <c r="AG173">
        <f>VLOOKUP(A173,[1]Sheet1!$A:$BJ,43,0)</f>
        <v>14</v>
      </c>
      <c r="AH173">
        <f>VLOOKUP(A173,[1]Sheet1!$A:$BJ,44,0)</f>
        <v>707</v>
      </c>
      <c r="AJ173">
        <f>VLOOKUP(A173,[1]Sheet1!$A:$BJ,46,0)</f>
        <v>383</v>
      </c>
      <c r="AK173">
        <f>VLOOKUP(A173,[1]Sheet1!$A:$BJ,47,0)</f>
        <v>14</v>
      </c>
      <c r="AL173">
        <f>VLOOKUP(A173,[1]Sheet1!$A:$BJ,48,0)</f>
        <v>707</v>
      </c>
      <c r="AN173">
        <f>VLOOKUP(A173,[1]Sheet1!$A:$BJ,50,0)</f>
        <v>383</v>
      </c>
      <c r="AO173">
        <f>VLOOKUP(A173,[1]Sheet1!$A:$BJ,51,0)</f>
        <v>64.03</v>
      </c>
      <c r="AP173">
        <f>VLOOKUP(A173,[1]Sheet1!$A:$BJ,52,0)</f>
        <v>75</v>
      </c>
      <c r="AR173">
        <f>VLOOKUP(A173,[1]Sheet1!$A:$BJ,54,0)</f>
        <v>86.06</v>
      </c>
      <c r="AS173">
        <f>VLOOKUP(A173,[1]Sheet1!$A:$BJ,55,0)</f>
        <v>106</v>
      </c>
      <c r="AT173">
        <f>VLOOKUP(A173,[1]Sheet1!$A:$BJ,56,0)</f>
        <v>93</v>
      </c>
      <c r="AV173">
        <f>VLOOKUP(A173,[1]Sheet1!$A:$BJ,58,0)</f>
        <v>80</v>
      </c>
      <c r="AW173">
        <f>VLOOKUP(A173,[1]Sheet1!$A:$BJ,59,0)</f>
        <v>7.1</v>
      </c>
      <c r="AX173">
        <f>VLOOKUP(A173,[1]Sheet1!$A:$BJ,60,0)</f>
        <v>4.2</v>
      </c>
      <c r="AZ173">
        <f>VLOOKUP(A173,[1]Sheet1!$A:$BJ,62,0)</f>
        <v>4.4000000000000004</v>
      </c>
      <c r="BA173" s="6">
        <v>7</v>
      </c>
      <c r="BB173">
        <f>VLOOKUP(A173,'[2]基于7.24英文版收集麻醉记录单信息+最后整理最全面'!$J:$CK,78,0)</f>
        <v>0</v>
      </c>
      <c r="BC173">
        <f>VLOOKUP(A173,'[2]基于7.24英文版收集麻醉记录单信息+最后整理最全面'!$J:$CK,80,0)</f>
        <v>0</v>
      </c>
    </row>
    <row r="174" spans="1:55" x14ac:dyDescent="0.25">
      <c r="A174" s="3">
        <v>32542267</v>
      </c>
      <c r="B174">
        <v>1</v>
      </c>
      <c r="C174" s="6">
        <v>2</v>
      </c>
      <c r="D174" s="6">
        <v>150</v>
      </c>
      <c r="E174" s="6">
        <v>61</v>
      </c>
      <c r="F174">
        <v>0</v>
      </c>
      <c r="G174" s="6">
        <v>0</v>
      </c>
      <c r="H174">
        <v>0</v>
      </c>
      <c r="I174">
        <f>VLOOKUP(A174,[1]Sheet1!$A:$V,19,0)</f>
        <v>153</v>
      </c>
      <c r="J174">
        <f>VLOOKUP(A174,[1]Sheet1!$A:$V,20,0)</f>
        <v>131</v>
      </c>
      <c r="K174">
        <f>VLOOKUP(A174,[1]Sheet1!$A:$V,21,0)</f>
        <v>0.47</v>
      </c>
      <c r="L174">
        <f>VLOOKUP(A174,[1]Sheet1!$A:$V,22,0)</f>
        <v>0.4</v>
      </c>
      <c r="M174">
        <f>VLOOKUP(A174,[1]Sheet1!$A:$W,23,0)</f>
        <v>242</v>
      </c>
      <c r="N174">
        <f>VLOOKUP(A174,[1]Sheet1!$A:$BJ,24,0)</f>
        <v>166</v>
      </c>
      <c r="Q174">
        <f>VLOOKUP(A174,[1]Sheet1!$A:$BJ,27,0)</f>
        <v>28.3</v>
      </c>
      <c r="U174">
        <f>VLOOKUP(A174,[1]Sheet1!$A:$BJ,31,0)</f>
        <v>0.96</v>
      </c>
      <c r="Y174">
        <f>VLOOKUP(A174,[1]Sheet1!$A:$BJ,35,0)</f>
        <v>13.3</v>
      </c>
      <c r="Z174">
        <f>VLOOKUP(A174,[1]Sheet1!$A:$BJ,36,0)</f>
        <v>15.2</v>
      </c>
      <c r="AC174">
        <f>VLOOKUP(A174,[1]Sheet1!$A:$AN,39,0)</f>
        <v>43.8</v>
      </c>
      <c r="AD174">
        <f>VLOOKUP(A174,[1]Sheet1!$A:$AN,40,0)</f>
        <v>31.8</v>
      </c>
      <c r="AG174">
        <f>VLOOKUP(A174,[1]Sheet1!$A:$BJ,43,0)</f>
        <v>28</v>
      </c>
      <c r="AH174">
        <f>VLOOKUP(A174,[1]Sheet1!$A:$BJ,44,0)</f>
        <v>317</v>
      </c>
      <c r="AK174">
        <f>VLOOKUP(A174,[1]Sheet1!$A:$BJ,47,0)</f>
        <v>15</v>
      </c>
      <c r="AL174">
        <f>VLOOKUP(A174,[1]Sheet1!$A:$BJ,48,0)</f>
        <v>145</v>
      </c>
      <c r="AO174">
        <f>VLOOKUP(A174,[1]Sheet1!$A:$BJ,51,0)</f>
        <v>84.63</v>
      </c>
      <c r="AP174">
        <f>VLOOKUP(A174,[1]Sheet1!$A:$BJ,52,0)</f>
        <v>97.79</v>
      </c>
      <c r="AS174">
        <f>VLOOKUP(A174,[1]Sheet1!$A:$BJ,55,0)</f>
        <v>71</v>
      </c>
      <c r="AT174">
        <f>VLOOKUP(A174,[1]Sheet1!$A:$BJ,56,0)</f>
        <v>63</v>
      </c>
      <c r="AW174">
        <f>VLOOKUP(A174,[1]Sheet1!$A:$BJ,59,0)</f>
        <v>6</v>
      </c>
      <c r="AX174">
        <f>VLOOKUP(A174,[1]Sheet1!$A:$BJ,60,0)</f>
        <v>3.8</v>
      </c>
      <c r="BA174" s="6">
        <v>6</v>
      </c>
      <c r="BB174">
        <f>VLOOKUP(A174,'[2]基于7.24英文版收集麻醉记录单信息+最后整理最全面'!$J:$CK,78,0)</f>
        <v>0</v>
      </c>
      <c r="BC174">
        <f>VLOOKUP(A174,'[2]基于7.24英文版收集麻醉记录单信息+最后整理最全面'!$J:$CK,80,0)</f>
        <v>0</v>
      </c>
    </row>
    <row r="175" spans="1:55" x14ac:dyDescent="0.25">
      <c r="A175" s="3">
        <v>572416</v>
      </c>
      <c r="B175">
        <v>2</v>
      </c>
      <c r="C175" s="6">
        <v>1</v>
      </c>
      <c r="D175" s="6">
        <v>162</v>
      </c>
      <c r="E175" s="6">
        <v>65</v>
      </c>
      <c r="F175">
        <v>0</v>
      </c>
      <c r="G175" s="6">
        <v>0</v>
      </c>
      <c r="H175">
        <v>0</v>
      </c>
      <c r="I175">
        <f>VLOOKUP(A175,[1]Sheet1!$A:$V,19,0)</f>
        <v>130</v>
      </c>
      <c r="J175">
        <f>VLOOKUP(A175,[1]Sheet1!$A:$V,20,0)</f>
        <v>127</v>
      </c>
      <c r="K175">
        <f>VLOOKUP(A175,[1]Sheet1!$A:$V,21,0)</f>
        <v>0.4</v>
      </c>
      <c r="L175">
        <f>VLOOKUP(A175,[1]Sheet1!$A:$V,22,0)</f>
        <v>0.38</v>
      </c>
      <c r="M175">
        <f>VLOOKUP(A175,[1]Sheet1!$A:$W,23,0)</f>
        <v>129</v>
      </c>
      <c r="N175">
        <f>VLOOKUP(A175,[1]Sheet1!$A:$BJ,24,0)</f>
        <v>69</v>
      </c>
      <c r="O175">
        <f>VLOOKUP(A175,[1]Sheet1!$A:$BJ,25,0)</f>
        <v>36</v>
      </c>
      <c r="P175">
        <f>VLOOKUP(A175,[1]Sheet1!$A:$BJ,26,0)</f>
        <v>29</v>
      </c>
      <c r="Q175">
        <f>VLOOKUP(A175,[1]Sheet1!$A:$BJ,27,0)</f>
        <v>24.7</v>
      </c>
      <c r="R175">
        <f>VLOOKUP(A175,[1]Sheet1!$A:$BJ,28,0)</f>
        <v>23.9</v>
      </c>
      <c r="S175">
        <f>VLOOKUP(A175,[1]Sheet1!$A:$BJ,29,0)</f>
        <v>27.8</v>
      </c>
      <c r="T175">
        <f>VLOOKUP(A175,[1]Sheet1!$A:$BJ,30,0)</f>
        <v>29.8</v>
      </c>
      <c r="U175">
        <f>VLOOKUP(A175,[1]Sheet1!$A:$BJ,31,0)</f>
        <v>0.95</v>
      </c>
      <c r="V175">
        <f>VLOOKUP(A175,[1]Sheet1!$A:$BJ,32,0)</f>
        <v>1.1100000000000001</v>
      </c>
      <c r="W175">
        <f>VLOOKUP(A175,[1]Sheet1!$A:$BJ,33,0)</f>
        <v>1.1000000000000001</v>
      </c>
      <c r="X175">
        <f>VLOOKUP(A175,[1]Sheet1!$A:$BJ,34,0)</f>
        <v>1.06</v>
      </c>
      <c r="Y175">
        <f>VLOOKUP(A175,[1]Sheet1!$A:$BJ,35,0)</f>
        <v>7.1</v>
      </c>
      <c r="Z175">
        <f>VLOOKUP(A175,[1]Sheet1!$A:$BJ,36,0)</f>
        <v>26.5</v>
      </c>
      <c r="AA175">
        <f>VLOOKUP(A175,[1]Sheet1!$A:$BJ,37,0)</f>
        <v>22.2</v>
      </c>
      <c r="AB175">
        <f>VLOOKUP(A175,[1]Sheet1!$A:$BJ,38,0)</f>
        <v>27.1</v>
      </c>
      <c r="AC175">
        <f>VLOOKUP(A175,[1]Sheet1!$A:$AN,39,0)</f>
        <v>41</v>
      </c>
      <c r="AD175">
        <f>VLOOKUP(A175,[1]Sheet1!$A:$AN,40,0)</f>
        <v>38.200000000000003</v>
      </c>
      <c r="AE175">
        <f>VLOOKUP(A175,[1]Sheet1!$A:$BJ,41,0)</f>
        <v>36.200000000000003</v>
      </c>
      <c r="AF175">
        <f>VLOOKUP(A175,[1]Sheet1!$A:$BJ,42,0)</f>
        <v>35.1</v>
      </c>
      <c r="AG175">
        <f>VLOOKUP(A175,[1]Sheet1!$A:$BJ,43,0)</f>
        <v>10</v>
      </c>
      <c r="AH175">
        <f>VLOOKUP(A175,[1]Sheet1!$A:$BJ,44,0)</f>
        <v>317</v>
      </c>
      <c r="AI175">
        <f>VLOOKUP(A175,[1]Sheet1!$A:$BJ,45,0)</f>
        <v>329</v>
      </c>
      <c r="AJ175">
        <f>VLOOKUP(A175,[1]Sheet1!$A:$BJ,46,0)</f>
        <v>183</v>
      </c>
      <c r="AK175">
        <f>VLOOKUP(A175,[1]Sheet1!$A:$BJ,47,0)</f>
        <v>21</v>
      </c>
      <c r="AL175">
        <f>VLOOKUP(A175,[1]Sheet1!$A:$BJ,48,0)</f>
        <v>888</v>
      </c>
      <c r="AM175">
        <f>VLOOKUP(A175,[1]Sheet1!$A:$BJ,49,0)</f>
        <v>575</v>
      </c>
      <c r="AN175">
        <f>VLOOKUP(A175,[1]Sheet1!$A:$BJ,50,0)</f>
        <v>209</v>
      </c>
      <c r="AO175">
        <f>VLOOKUP(A175,[1]Sheet1!$A:$BJ,51,0)</f>
        <v>101.27</v>
      </c>
      <c r="AP175">
        <f>VLOOKUP(A175,[1]Sheet1!$A:$BJ,52,0)</f>
        <v>111.66</v>
      </c>
      <c r="AQ175">
        <f>VLOOKUP(A175,[1]Sheet1!$A:$BJ,53,0)</f>
        <v>106.5</v>
      </c>
      <c r="AR175">
        <f>VLOOKUP(A175,[1]Sheet1!$A:$BJ,54,0)</f>
        <v>117.79</v>
      </c>
      <c r="AS175">
        <f>VLOOKUP(A175,[1]Sheet1!$A:$BJ,55,0)</f>
        <v>52</v>
      </c>
      <c r="AT175">
        <f>VLOOKUP(A175,[1]Sheet1!$A:$BJ,56,0)</f>
        <v>41</v>
      </c>
      <c r="AU175">
        <f>VLOOKUP(A175,[1]Sheet1!$A:$BJ,57,0)</f>
        <v>46</v>
      </c>
      <c r="AV175">
        <f>VLOOKUP(A175,[1]Sheet1!$A:$BJ,58,0)</f>
        <v>36</v>
      </c>
      <c r="AW175">
        <f>VLOOKUP(A175,[1]Sheet1!$A:$BJ,59,0)</f>
        <v>5</v>
      </c>
      <c r="AX175">
        <f>VLOOKUP(A175,[1]Sheet1!$A:$BJ,60,0)</f>
        <v>5.8</v>
      </c>
      <c r="AY175">
        <f>VLOOKUP(A175,[1]Sheet1!$A:$BJ,61,0)</f>
        <v>6.3</v>
      </c>
      <c r="AZ175">
        <f>VLOOKUP(A175,[1]Sheet1!$A:$BJ,62,0)</f>
        <v>4.4000000000000004</v>
      </c>
      <c r="BA175" s="6">
        <v>9</v>
      </c>
      <c r="BB175">
        <f>VLOOKUP(A175,'[2]基于7.24英文版收集麻醉记录单信息+最后整理最全面'!$J:$CK,78,0)</f>
        <v>0</v>
      </c>
      <c r="BC175">
        <f>VLOOKUP(A175,'[2]基于7.24英文版收集麻醉记录单信息+最后整理最全面'!$J:$CK,80,0)</f>
        <v>1</v>
      </c>
    </row>
    <row r="176" spans="1:55" x14ac:dyDescent="0.25">
      <c r="A176" s="3">
        <v>32778839</v>
      </c>
      <c r="B176">
        <v>2</v>
      </c>
      <c r="C176" s="6">
        <v>1</v>
      </c>
      <c r="D176" s="6">
        <v>175</v>
      </c>
      <c r="E176" s="6">
        <v>59</v>
      </c>
      <c r="F176">
        <v>0</v>
      </c>
      <c r="G176" s="6">
        <v>0</v>
      </c>
      <c r="H176">
        <v>0</v>
      </c>
      <c r="I176">
        <f>VLOOKUP(A176,[1]Sheet1!$A:$V,19,0)</f>
        <v>132</v>
      </c>
      <c r="J176">
        <f>VLOOKUP(A176,[1]Sheet1!$A:$V,20,0)</f>
        <v>130</v>
      </c>
      <c r="K176">
        <f>VLOOKUP(A176,[1]Sheet1!$A:$V,21,0)</f>
        <v>0.38</v>
      </c>
      <c r="L176">
        <f>VLOOKUP(A176,[1]Sheet1!$A:$V,22,0)</f>
        <v>0.37</v>
      </c>
      <c r="M176">
        <f>VLOOKUP(A176,[1]Sheet1!$A:$W,23,0)</f>
        <v>150</v>
      </c>
      <c r="N176">
        <f>VLOOKUP(A176,[1]Sheet1!$A:$BJ,24,0)</f>
        <v>110</v>
      </c>
      <c r="Q176">
        <f>VLOOKUP(A176,[1]Sheet1!$A:$BJ,27,0)</f>
        <v>28</v>
      </c>
      <c r="R176">
        <f>VLOOKUP(A176,[1]Sheet1!$A:$BJ,28,0)</f>
        <v>28.5</v>
      </c>
      <c r="U176">
        <f>VLOOKUP(A176,[1]Sheet1!$A:$BJ,31,0)</f>
        <v>1.01</v>
      </c>
      <c r="V176">
        <f>VLOOKUP(A176,[1]Sheet1!$A:$BJ,32,0)</f>
        <v>1.1499999999999999</v>
      </c>
      <c r="Y176">
        <f>VLOOKUP(A176,[1]Sheet1!$A:$BJ,35,0)</f>
        <v>10.5</v>
      </c>
      <c r="Z176">
        <f>VLOOKUP(A176,[1]Sheet1!$A:$BJ,36,0)</f>
        <v>14.2</v>
      </c>
      <c r="AC176">
        <f>VLOOKUP(A176,[1]Sheet1!$A:$AN,39,0)</f>
        <v>42.3</v>
      </c>
      <c r="AD176">
        <f>VLOOKUP(A176,[1]Sheet1!$A:$AN,40,0)</f>
        <v>35.4</v>
      </c>
      <c r="AG176">
        <f>VLOOKUP(A176,[1]Sheet1!$A:$BJ,43,0)</f>
        <v>49</v>
      </c>
      <c r="AH176">
        <f>VLOOKUP(A176,[1]Sheet1!$A:$BJ,44,0)</f>
        <v>527</v>
      </c>
      <c r="AK176">
        <f>VLOOKUP(A176,[1]Sheet1!$A:$BJ,47,0)</f>
        <v>41</v>
      </c>
      <c r="AL176">
        <f>VLOOKUP(A176,[1]Sheet1!$A:$BJ,48,0)</f>
        <v>556</v>
      </c>
      <c r="AO176">
        <f>VLOOKUP(A176,[1]Sheet1!$A:$BJ,51,0)</f>
        <v>109.64</v>
      </c>
      <c r="AP176">
        <f>VLOOKUP(A176,[1]Sheet1!$A:$BJ,52,0)</f>
        <v>106.49</v>
      </c>
      <c r="AS176">
        <f>VLOOKUP(A176,[1]Sheet1!$A:$BJ,55,0)</f>
        <v>68</v>
      </c>
      <c r="AT176">
        <f>VLOOKUP(A176,[1]Sheet1!$A:$BJ,56,0)</f>
        <v>73</v>
      </c>
      <c r="AW176">
        <f>VLOOKUP(A176,[1]Sheet1!$A:$BJ,59,0)</f>
        <v>8.08</v>
      </c>
      <c r="AX176">
        <f>VLOOKUP(A176,[1]Sheet1!$A:$BJ,60,0)</f>
        <v>3.3</v>
      </c>
      <c r="BA176" s="6">
        <v>6</v>
      </c>
      <c r="BB176">
        <f>VLOOKUP(A176,'[2]基于7.24英文版收集麻醉记录单信息+最后整理最全面'!$J:$CK,78,0)</f>
        <v>0</v>
      </c>
      <c r="BC176">
        <f>VLOOKUP(A176,'[2]基于7.24英文版收集麻醉记录单信息+最后整理最全面'!$J:$CK,80,0)</f>
        <v>0</v>
      </c>
    </row>
    <row r="177" spans="1:55" x14ac:dyDescent="0.25">
      <c r="A177" s="3">
        <v>20155100</v>
      </c>
      <c r="B177">
        <v>2</v>
      </c>
      <c r="C177" s="6">
        <v>2</v>
      </c>
      <c r="D177" s="6">
        <v>156</v>
      </c>
      <c r="E177" s="6">
        <v>66</v>
      </c>
      <c r="F177">
        <v>0</v>
      </c>
      <c r="G177" s="6">
        <v>0</v>
      </c>
      <c r="H177">
        <v>0</v>
      </c>
      <c r="I177">
        <f>VLOOKUP(A177,[1]Sheet1!$A:$V,19,0)</f>
        <v>162</v>
      </c>
      <c r="J177">
        <f>VLOOKUP(A177,[1]Sheet1!$A:$V,20,0)</f>
        <v>128</v>
      </c>
      <c r="K177">
        <f>VLOOKUP(A177,[1]Sheet1!$A:$V,21,0)</f>
        <v>0.48</v>
      </c>
      <c r="L177">
        <f>VLOOKUP(A177,[1]Sheet1!$A:$V,22,0)</f>
        <v>0.39</v>
      </c>
      <c r="M177">
        <f>VLOOKUP(A177,[1]Sheet1!$A:$W,23,0)</f>
        <v>122</v>
      </c>
      <c r="N177">
        <f>VLOOKUP(A177,[1]Sheet1!$A:$BJ,24,0)</f>
        <v>114</v>
      </c>
      <c r="O177">
        <f>VLOOKUP(A177,[1]Sheet1!$A:$BJ,25,0)</f>
        <v>89</v>
      </c>
      <c r="P177">
        <f>VLOOKUP(A177,[1]Sheet1!$A:$BJ,26,0)</f>
        <v>76</v>
      </c>
      <c r="Q177">
        <f>VLOOKUP(A177,[1]Sheet1!$A:$BJ,27,0)</f>
        <v>26.8</v>
      </c>
      <c r="R177">
        <f>VLOOKUP(A177,[1]Sheet1!$A:$BJ,28,0)</f>
        <v>25.6</v>
      </c>
      <c r="U177">
        <f>VLOOKUP(A177,[1]Sheet1!$A:$BJ,31,0)</f>
        <v>0.92</v>
      </c>
      <c r="V177">
        <f>VLOOKUP(A177,[1]Sheet1!$A:$BJ,32,0)</f>
        <v>1.05</v>
      </c>
      <c r="Y177">
        <f>VLOOKUP(A177,[1]Sheet1!$A:$BJ,35,0)</f>
        <v>19</v>
      </c>
      <c r="Z177">
        <f>VLOOKUP(A177,[1]Sheet1!$A:$BJ,36,0)</f>
        <v>18.600000000000001</v>
      </c>
      <c r="AA177">
        <f>VLOOKUP(A177,[1]Sheet1!$A:$BJ,37,0)</f>
        <v>20.100000000000001</v>
      </c>
      <c r="AB177">
        <f>VLOOKUP(A177,[1]Sheet1!$A:$BJ,38,0)</f>
        <v>12.7</v>
      </c>
      <c r="AC177">
        <f>VLOOKUP(A177,[1]Sheet1!$A:$AN,39,0)</f>
        <v>52.4</v>
      </c>
      <c r="AD177">
        <f>VLOOKUP(A177,[1]Sheet1!$A:$AN,40,0)</f>
        <v>36.6</v>
      </c>
      <c r="AE177">
        <f>VLOOKUP(A177,[1]Sheet1!$A:$BJ,41,0)</f>
        <v>36.799999999999997</v>
      </c>
      <c r="AF177">
        <f>VLOOKUP(A177,[1]Sheet1!$A:$BJ,42,0)</f>
        <v>37.1</v>
      </c>
      <c r="AG177">
        <f>VLOOKUP(A177,[1]Sheet1!$A:$BJ,43,0)</f>
        <v>34</v>
      </c>
      <c r="AH177">
        <f>VLOOKUP(A177,[1]Sheet1!$A:$BJ,44,0)</f>
        <v>352</v>
      </c>
      <c r="AI177">
        <f>VLOOKUP(A177,[1]Sheet1!$A:$BJ,45,0)</f>
        <v>331</v>
      </c>
      <c r="AJ177">
        <f>VLOOKUP(A177,[1]Sheet1!$A:$BJ,46,0)</f>
        <v>219</v>
      </c>
      <c r="AK177">
        <f>VLOOKUP(A177,[1]Sheet1!$A:$BJ,47,0)</f>
        <v>27</v>
      </c>
      <c r="AL177">
        <f>VLOOKUP(A177,[1]Sheet1!$A:$BJ,48,0)</f>
        <v>335</v>
      </c>
      <c r="AM177">
        <f>VLOOKUP(A177,[1]Sheet1!$A:$BJ,49,0)</f>
        <v>209</v>
      </c>
      <c r="AN177">
        <f>VLOOKUP(A177,[1]Sheet1!$A:$BJ,50,0)</f>
        <v>98</v>
      </c>
      <c r="AO177">
        <f>VLOOKUP(A177,[1]Sheet1!$A:$BJ,51,0)</f>
        <v>89.7</v>
      </c>
      <c r="AP177">
        <f>VLOOKUP(A177,[1]Sheet1!$A:$BJ,52,0)</f>
        <v>78.42</v>
      </c>
      <c r="AQ177">
        <f>VLOOKUP(A177,[1]Sheet1!$A:$BJ,53,0)</f>
        <v>80.459999999999994</v>
      </c>
      <c r="AR177">
        <f>VLOOKUP(A177,[1]Sheet1!$A:$BJ,54,0)</f>
        <v>100.67</v>
      </c>
      <c r="AS177">
        <f>VLOOKUP(A177,[1]Sheet1!$A:$BJ,55,0)</f>
        <v>85</v>
      </c>
      <c r="AT177">
        <f>VLOOKUP(A177,[1]Sheet1!$A:$BJ,56,0)</f>
        <v>95</v>
      </c>
      <c r="AU177">
        <f>VLOOKUP(A177,[1]Sheet1!$A:$BJ,57,0)</f>
        <v>93</v>
      </c>
      <c r="AV177">
        <f>VLOOKUP(A177,[1]Sheet1!$A:$BJ,58,0)</f>
        <v>73</v>
      </c>
      <c r="AW177">
        <f>VLOOKUP(A177,[1]Sheet1!$A:$BJ,59,0)</f>
        <v>5.2</v>
      </c>
      <c r="AX177">
        <f>VLOOKUP(A177,[1]Sheet1!$A:$BJ,60,0)</f>
        <v>6.1</v>
      </c>
      <c r="AY177">
        <f>VLOOKUP(A177,[1]Sheet1!$A:$BJ,61,0)</f>
        <v>5.3</v>
      </c>
      <c r="AZ177">
        <f>VLOOKUP(A177,[1]Sheet1!$A:$BJ,62,0)</f>
        <v>3</v>
      </c>
      <c r="BA177" s="6">
        <v>7</v>
      </c>
      <c r="BB177">
        <f>VLOOKUP(A177,'[2]基于7.24英文版收集麻醉记录单信息+最后整理最全面'!$J:$CK,78,0)</f>
        <v>0</v>
      </c>
      <c r="BC177">
        <f>VLOOKUP(A177,'[2]基于7.24英文版收集麻醉记录单信息+最后整理最全面'!$J:$CK,80,0)</f>
        <v>0</v>
      </c>
    </row>
    <row r="178" spans="1:55" x14ac:dyDescent="0.25">
      <c r="A178" s="3">
        <v>17455538</v>
      </c>
      <c r="B178">
        <v>2</v>
      </c>
      <c r="C178" s="6">
        <v>1</v>
      </c>
      <c r="D178" s="6">
        <v>160</v>
      </c>
      <c r="E178" s="6">
        <v>75</v>
      </c>
      <c r="F178">
        <v>0</v>
      </c>
      <c r="G178" s="6">
        <v>0</v>
      </c>
      <c r="H178">
        <v>0</v>
      </c>
      <c r="I178">
        <f>VLOOKUP(A178,[1]Sheet1!$A:$V,19,0)</f>
        <v>130</v>
      </c>
      <c r="J178">
        <f>VLOOKUP(A178,[1]Sheet1!$A:$V,20,0)</f>
        <v>125</v>
      </c>
      <c r="K178">
        <f>VLOOKUP(A178,[1]Sheet1!$A:$V,21,0)</f>
        <v>0.44</v>
      </c>
      <c r="L178">
        <f>VLOOKUP(A178,[1]Sheet1!$A:$V,22,0)</f>
        <v>0.43</v>
      </c>
      <c r="M178">
        <f>VLOOKUP(A178,[1]Sheet1!$A:$W,23,0)</f>
        <v>82</v>
      </c>
      <c r="N178">
        <f>VLOOKUP(A178,[1]Sheet1!$A:$BJ,24,0)</f>
        <v>85</v>
      </c>
      <c r="Q178">
        <f>VLOOKUP(A178,[1]Sheet1!$A:$BJ,27,0)</f>
        <v>35.9</v>
      </c>
      <c r="R178">
        <f>VLOOKUP(A178,[1]Sheet1!$A:$BJ,28,0)</f>
        <v>36.200000000000003</v>
      </c>
      <c r="U178">
        <f>VLOOKUP(A178,[1]Sheet1!$A:$BJ,31,0)</f>
        <v>1.01</v>
      </c>
      <c r="V178">
        <f>VLOOKUP(A178,[1]Sheet1!$A:$BJ,32,0)</f>
        <v>1.17</v>
      </c>
      <c r="Y178">
        <f>VLOOKUP(A178,[1]Sheet1!$A:$BJ,35,0)</f>
        <v>7.1</v>
      </c>
      <c r="Z178">
        <f>VLOOKUP(A178,[1]Sheet1!$A:$BJ,36,0)</f>
        <v>36.5</v>
      </c>
      <c r="AC178">
        <f>VLOOKUP(A178,[1]Sheet1!$A:$AN,39,0)</f>
        <v>42.6</v>
      </c>
      <c r="AD178">
        <f>VLOOKUP(A178,[1]Sheet1!$A:$AN,40,0)</f>
        <v>33.299999999999997</v>
      </c>
      <c r="AG178">
        <f>VLOOKUP(A178,[1]Sheet1!$A:$BJ,43,0)</f>
        <v>31</v>
      </c>
      <c r="AH178">
        <f>VLOOKUP(A178,[1]Sheet1!$A:$BJ,44,0)</f>
        <v>310</v>
      </c>
      <c r="AK178">
        <f>VLOOKUP(A178,[1]Sheet1!$A:$BJ,47,0)</f>
        <v>24</v>
      </c>
      <c r="AL178">
        <f>VLOOKUP(A178,[1]Sheet1!$A:$BJ,48,0)</f>
        <v>359</v>
      </c>
      <c r="AO178">
        <f>VLOOKUP(A178,[1]Sheet1!$A:$BJ,51,0)</f>
        <v>87.82</v>
      </c>
      <c r="AP178">
        <f>VLOOKUP(A178,[1]Sheet1!$A:$BJ,52,0)</f>
        <v>109.87</v>
      </c>
      <c r="AS178">
        <f>VLOOKUP(A178,[1]Sheet1!$A:$BJ,55,0)</f>
        <v>86</v>
      </c>
      <c r="AT178">
        <f>VLOOKUP(A178,[1]Sheet1!$A:$BJ,56,0)</f>
        <v>58</v>
      </c>
      <c r="AW178">
        <f>VLOOKUP(A178,[1]Sheet1!$A:$BJ,59,0)</f>
        <v>9.0399999999999991</v>
      </c>
      <c r="AX178">
        <f>VLOOKUP(A178,[1]Sheet1!$A:$BJ,60,0)</f>
        <v>3</v>
      </c>
      <c r="BA178" s="6">
        <v>6</v>
      </c>
      <c r="BB178">
        <f>VLOOKUP(A178,'[2]基于7.24英文版收集麻醉记录单信息+最后整理最全面'!$J:$CK,78,0)</f>
        <v>0</v>
      </c>
      <c r="BC178">
        <f>VLOOKUP(A178,'[2]基于7.24英文版收集麻醉记录单信息+最后整理最全面'!$J:$CK,80,0)</f>
        <v>0</v>
      </c>
    </row>
    <row r="179" spans="1:55" x14ac:dyDescent="0.25">
      <c r="A179" s="3">
        <v>20769370</v>
      </c>
      <c r="B179">
        <v>1</v>
      </c>
      <c r="C179" s="6">
        <v>1</v>
      </c>
      <c r="D179" s="6">
        <v>167</v>
      </c>
      <c r="E179" s="6">
        <v>62</v>
      </c>
      <c r="F179">
        <v>0</v>
      </c>
      <c r="G179" s="6">
        <v>0</v>
      </c>
      <c r="H179">
        <v>0</v>
      </c>
      <c r="I179">
        <f>VLOOKUP(A179,[1]Sheet1!$A:$V,19,0)</f>
        <v>147</v>
      </c>
      <c r="J179">
        <f>VLOOKUP(A179,[1]Sheet1!$A:$V,20,0)</f>
        <v>122</v>
      </c>
      <c r="K179">
        <f>VLOOKUP(A179,[1]Sheet1!$A:$V,21,0)</f>
        <v>0.44</v>
      </c>
      <c r="L179">
        <f>VLOOKUP(A179,[1]Sheet1!$A:$V,22,0)</f>
        <v>0.38</v>
      </c>
      <c r="M179">
        <f>VLOOKUP(A179,[1]Sheet1!$A:$W,23,0)</f>
        <v>110</v>
      </c>
      <c r="N179">
        <f>VLOOKUP(A179,[1]Sheet1!$A:$BJ,24,0)</f>
        <v>82</v>
      </c>
      <c r="P179">
        <f>VLOOKUP(A179,[1]Sheet1!$A:$BJ,26,0)</f>
        <v>94</v>
      </c>
      <c r="Q179">
        <f>VLOOKUP(A179,[1]Sheet1!$A:$BJ,27,0)</f>
        <v>26.1</v>
      </c>
      <c r="R179">
        <f>VLOOKUP(A179,[1]Sheet1!$A:$BJ,28,0)</f>
        <v>28.6</v>
      </c>
      <c r="U179">
        <f>VLOOKUP(A179,[1]Sheet1!$A:$BJ,31,0)</f>
        <v>0.99</v>
      </c>
      <c r="V179">
        <f>VLOOKUP(A179,[1]Sheet1!$A:$BJ,32,0)</f>
        <v>1.31</v>
      </c>
      <c r="Y179">
        <f>VLOOKUP(A179,[1]Sheet1!$A:$BJ,35,0)</f>
        <v>19.5</v>
      </c>
      <c r="Z179">
        <f>VLOOKUP(A179,[1]Sheet1!$A:$BJ,36,0)</f>
        <v>43.6</v>
      </c>
      <c r="AB179">
        <f>VLOOKUP(A179,[1]Sheet1!$A:$BJ,38,0)</f>
        <v>44.1</v>
      </c>
      <c r="AC179">
        <f>VLOOKUP(A179,[1]Sheet1!$A:$AN,39,0)</f>
        <v>46.7</v>
      </c>
      <c r="AD179">
        <f>VLOOKUP(A179,[1]Sheet1!$A:$AN,40,0)</f>
        <v>36.6</v>
      </c>
      <c r="AF179">
        <f>VLOOKUP(A179,[1]Sheet1!$A:$BJ,42,0)</f>
        <v>30.6</v>
      </c>
      <c r="AG179">
        <f>VLOOKUP(A179,[1]Sheet1!$A:$BJ,43,0)</f>
        <v>29</v>
      </c>
      <c r="AH179">
        <f>VLOOKUP(A179,[1]Sheet1!$A:$BJ,44,0)</f>
        <v>902</v>
      </c>
      <c r="AJ179">
        <f>VLOOKUP(A179,[1]Sheet1!$A:$BJ,46,0)</f>
        <v>364</v>
      </c>
      <c r="AK179">
        <f>VLOOKUP(A179,[1]Sheet1!$A:$BJ,47,0)</f>
        <v>24</v>
      </c>
      <c r="AL179">
        <f>VLOOKUP(A179,[1]Sheet1!$A:$BJ,48,0)</f>
        <v>327</v>
      </c>
      <c r="AN179">
        <f>VLOOKUP(A179,[1]Sheet1!$A:$BJ,50,0)</f>
        <v>66</v>
      </c>
      <c r="AO179">
        <f>VLOOKUP(A179,[1]Sheet1!$A:$BJ,51,0)</f>
        <v>64.61</v>
      </c>
      <c r="AP179">
        <f>VLOOKUP(A179,[1]Sheet1!$A:$BJ,52,0)</f>
        <v>69.42</v>
      </c>
      <c r="AR179">
        <f>VLOOKUP(A179,[1]Sheet1!$A:$BJ,54,0)</f>
        <v>76.95</v>
      </c>
      <c r="AS179">
        <f>VLOOKUP(A179,[1]Sheet1!$A:$BJ,55,0)</f>
        <v>104</v>
      </c>
      <c r="AT179">
        <f>VLOOKUP(A179,[1]Sheet1!$A:$BJ,56,0)</f>
        <v>98</v>
      </c>
      <c r="AV179">
        <f>VLOOKUP(A179,[1]Sheet1!$A:$BJ,58,0)</f>
        <v>90</v>
      </c>
      <c r="AW179">
        <f>VLOOKUP(A179,[1]Sheet1!$A:$BJ,59,0)</f>
        <v>5.8</v>
      </c>
      <c r="AX179">
        <f>VLOOKUP(A179,[1]Sheet1!$A:$BJ,60,0)</f>
        <v>7.5</v>
      </c>
      <c r="AZ179">
        <f>VLOOKUP(A179,[1]Sheet1!$A:$BJ,62,0)</f>
        <v>3.2</v>
      </c>
      <c r="BA179" s="6">
        <v>6</v>
      </c>
      <c r="BB179">
        <f>VLOOKUP(A179,'[2]基于7.24英文版收集麻醉记录单信息+最后整理最全面'!$J:$CK,78,0)</f>
        <v>0</v>
      </c>
      <c r="BC179">
        <f>VLOOKUP(A179,'[2]基于7.24英文版收集麻醉记录单信息+最后整理最全面'!$J:$CK,80,0)</f>
        <v>0</v>
      </c>
    </row>
    <row r="180" spans="1:55" x14ac:dyDescent="0.25">
      <c r="A180" s="3">
        <v>19873347</v>
      </c>
      <c r="B180">
        <v>2</v>
      </c>
      <c r="C180" s="6">
        <v>1</v>
      </c>
      <c r="D180" s="6">
        <v>168</v>
      </c>
      <c r="E180" s="6">
        <v>65</v>
      </c>
      <c r="F180">
        <v>0</v>
      </c>
      <c r="G180" s="6">
        <v>0</v>
      </c>
      <c r="H180">
        <v>0</v>
      </c>
      <c r="I180">
        <f>VLOOKUP(A180,[1]Sheet1!$A:$V,19,0)</f>
        <v>130</v>
      </c>
      <c r="J180">
        <f>VLOOKUP(A180,[1]Sheet1!$A:$V,20,0)</f>
        <v>101</v>
      </c>
      <c r="K180">
        <f>VLOOKUP(A180,[1]Sheet1!$A:$V,21,0)</f>
        <v>0.39</v>
      </c>
      <c r="L180">
        <f>VLOOKUP(A180,[1]Sheet1!$A:$V,22,0)</f>
        <v>0.31</v>
      </c>
      <c r="M180">
        <f>VLOOKUP(A180,[1]Sheet1!$A:$W,23,0)</f>
        <v>261</v>
      </c>
      <c r="N180">
        <f>VLOOKUP(A180,[1]Sheet1!$A:$BJ,24,0)</f>
        <v>230</v>
      </c>
      <c r="Q180">
        <f>VLOOKUP(A180,[1]Sheet1!$A:$BJ,27,0)</f>
        <v>31</v>
      </c>
      <c r="R180">
        <f>VLOOKUP(A180,[1]Sheet1!$A:$BJ,28,0)</f>
        <v>30.9</v>
      </c>
      <c r="U180">
        <f>VLOOKUP(A180,[1]Sheet1!$A:$BJ,31,0)</f>
        <v>0.9</v>
      </c>
      <c r="V180">
        <f>VLOOKUP(A180,[1]Sheet1!$A:$BJ,32,0)</f>
        <v>1.07</v>
      </c>
      <c r="Y180">
        <f>VLOOKUP(A180,[1]Sheet1!$A:$BJ,35,0)</f>
        <v>10.5</v>
      </c>
      <c r="Z180">
        <f>VLOOKUP(A180,[1]Sheet1!$A:$BJ,36,0)</f>
        <v>9.8000000000000007</v>
      </c>
      <c r="AC180">
        <f>VLOOKUP(A180,[1]Sheet1!$A:$AN,39,0)</f>
        <v>45.4</v>
      </c>
      <c r="AD180">
        <f>VLOOKUP(A180,[1]Sheet1!$A:$AN,40,0)</f>
        <v>30.8</v>
      </c>
      <c r="AG180">
        <f>VLOOKUP(A180,[1]Sheet1!$A:$BJ,43,0)</f>
        <v>60</v>
      </c>
      <c r="AH180">
        <f>VLOOKUP(A180,[1]Sheet1!$A:$BJ,44,0)</f>
        <v>206</v>
      </c>
      <c r="AK180">
        <f>VLOOKUP(A180,[1]Sheet1!$A:$BJ,47,0)</f>
        <v>51</v>
      </c>
      <c r="AL180">
        <f>VLOOKUP(A180,[1]Sheet1!$A:$BJ,48,0)</f>
        <v>278</v>
      </c>
      <c r="AO180">
        <f>VLOOKUP(A180,[1]Sheet1!$A:$BJ,51,0)</f>
        <v>125.02</v>
      </c>
      <c r="AP180">
        <f>VLOOKUP(A180,[1]Sheet1!$A:$BJ,52,0)</f>
        <v>125.91</v>
      </c>
      <c r="AS180">
        <f>VLOOKUP(A180,[1]Sheet1!$A:$BJ,55,0)</f>
        <v>47</v>
      </c>
      <c r="AT180">
        <f>VLOOKUP(A180,[1]Sheet1!$A:$BJ,56,0)</f>
        <v>46</v>
      </c>
      <c r="AW180">
        <f>VLOOKUP(A180,[1]Sheet1!$A:$BJ,59,0)</f>
        <v>3.6</v>
      </c>
      <c r="AX180">
        <f>VLOOKUP(A180,[1]Sheet1!$A:$BJ,60,0)</f>
        <v>1.6</v>
      </c>
      <c r="BA180" s="6">
        <v>6</v>
      </c>
      <c r="BB180">
        <f>VLOOKUP(A180,'[2]基于7.24英文版收集麻醉记录单信息+最后整理最全面'!$J:$CK,78,0)</f>
        <v>0</v>
      </c>
      <c r="BC180">
        <f>VLOOKUP(A180,'[2]基于7.24英文版收集麻醉记录单信息+最后整理最全面'!$J:$CK,80,0)</f>
        <v>0</v>
      </c>
    </row>
    <row r="181" spans="1:55" x14ac:dyDescent="0.25">
      <c r="A181" s="3">
        <v>32817664</v>
      </c>
      <c r="B181">
        <v>2</v>
      </c>
      <c r="C181" s="6">
        <v>1</v>
      </c>
      <c r="D181" s="6">
        <v>160</v>
      </c>
      <c r="E181" s="6">
        <v>57</v>
      </c>
      <c r="F181">
        <v>0</v>
      </c>
      <c r="G181" s="6">
        <v>0</v>
      </c>
      <c r="H181">
        <v>0</v>
      </c>
      <c r="I181">
        <f>VLOOKUP(A181,[1]Sheet1!$A:$V,19,0)</f>
        <v>120</v>
      </c>
      <c r="J181">
        <f>VLOOKUP(A181,[1]Sheet1!$A:$V,20,0)</f>
        <v>116</v>
      </c>
      <c r="K181">
        <f>VLOOKUP(A181,[1]Sheet1!$A:$V,21,0)</f>
        <v>0.38</v>
      </c>
      <c r="L181">
        <f>VLOOKUP(A181,[1]Sheet1!$A:$V,22,0)</f>
        <v>0.37</v>
      </c>
      <c r="M181">
        <f>VLOOKUP(A181,[1]Sheet1!$A:$W,23,0)</f>
        <v>207</v>
      </c>
      <c r="N181">
        <f>VLOOKUP(A181,[1]Sheet1!$A:$BJ,24,0)</f>
        <v>163</v>
      </c>
      <c r="P181">
        <f>VLOOKUP(A181,[1]Sheet1!$A:$BJ,26,0)</f>
        <v>116</v>
      </c>
      <c r="Q181">
        <f>VLOOKUP(A181,[1]Sheet1!$A:$BJ,27,0)</f>
        <v>25</v>
      </c>
      <c r="U181">
        <f>VLOOKUP(A181,[1]Sheet1!$A:$BJ,31,0)</f>
        <v>0.9</v>
      </c>
      <c r="Y181">
        <f>VLOOKUP(A181,[1]Sheet1!$A:$BJ,35,0)</f>
        <v>16.100000000000001</v>
      </c>
      <c r="Z181">
        <f>VLOOKUP(A181,[1]Sheet1!$A:$BJ,36,0)</f>
        <v>31.9</v>
      </c>
      <c r="AB181">
        <f>VLOOKUP(A181,[1]Sheet1!$A:$BJ,38,0)</f>
        <v>30</v>
      </c>
      <c r="AC181">
        <f>VLOOKUP(A181,[1]Sheet1!$A:$AN,39,0)</f>
        <v>42.5</v>
      </c>
      <c r="AD181">
        <f>VLOOKUP(A181,[1]Sheet1!$A:$AN,40,0)</f>
        <v>32.9</v>
      </c>
      <c r="AF181">
        <f>VLOOKUP(A181,[1]Sheet1!$A:$BJ,42,0)</f>
        <v>31.5</v>
      </c>
      <c r="AG181">
        <f>VLOOKUP(A181,[1]Sheet1!$A:$BJ,43,0)</f>
        <v>14</v>
      </c>
      <c r="AH181">
        <f>VLOOKUP(A181,[1]Sheet1!$A:$BJ,44,0)</f>
        <v>112</v>
      </c>
      <c r="AJ181">
        <f>VLOOKUP(A181,[1]Sheet1!$A:$BJ,46,0)</f>
        <v>190</v>
      </c>
      <c r="AK181">
        <f>VLOOKUP(A181,[1]Sheet1!$A:$BJ,47,0)</f>
        <v>16</v>
      </c>
      <c r="AL181">
        <f>VLOOKUP(A181,[1]Sheet1!$A:$BJ,48,0)</f>
        <v>112</v>
      </c>
      <c r="AN181">
        <f>VLOOKUP(A181,[1]Sheet1!$A:$BJ,50,0)</f>
        <v>107</v>
      </c>
      <c r="AO181">
        <f>VLOOKUP(A181,[1]Sheet1!$A:$BJ,51,0)</f>
        <v>103.45</v>
      </c>
      <c r="AP181">
        <f>VLOOKUP(A181,[1]Sheet1!$A:$BJ,52,0)</f>
        <v>113.39</v>
      </c>
      <c r="AR181">
        <f>VLOOKUP(A181,[1]Sheet1!$A:$BJ,54,0)</f>
        <v>116.55</v>
      </c>
      <c r="AS181">
        <f>VLOOKUP(A181,[1]Sheet1!$A:$BJ,55,0)</f>
        <v>63</v>
      </c>
      <c r="AT181">
        <f>VLOOKUP(A181,[1]Sheet1!$A:$BJ,56,0)</f>
        <v>50</v>
      </c>
      <c r="AV181">
        <f>VLOOKUP(A181,[1]Sheet1!$A:$BJ,58,0)</f>
        <v>46</v>
      </c>
      <c r="AW181">
        <f>VLOOKUP(A181,[1]Sheet1!$A:$BJ,59,0)</f>
        <v>5.5</v>
      </c>
      <c r="AX181">
        <f>VLOOKUP(A181,[1]Sheet1!$A:$BJ,60,0)</f>
        <v>1.8</v>
      </c>
      <c r="AZ181">
        <f>VLOOKUP(A181,[1]Sheet1!$A:$BJ,62,0)</f>
        <v>3.1</v>
      </c>
      <c r="BA181" s="6">
        <v>6</v>
      </c>
      <c r="BB181">
        <f>VLOOKUP(A181,'[2]基于7.24英文版收集麻醉记录单信息+最后整理最全面'!$J:$CK,78,0)</f>
        <v>0</v>
      </c>
      <c r="BC181">
        <f>VLOOKUP(A181,'[2]基于7.24英文版收集麻醉记录单信息+最后整理最全面'!$J:$CK,80,0)</f>
        <v>0</v>
      </c>
    </row>
    <row r="182" spans="1:55" x14ac:dyDescent="0.25">
      <c r="A182" s="3">
        <v>3961172</v>
      </c>
      <c r="B182">
        <v>2</v>
      </c>
      <c r="C182" s="6">
        <v>1</v>
      </c>
      <c r="D182" s="6">
        <v>162</v>
      </c>
      <c r="E182" s="6">
        <v>55</v>
      </c>
      <c r="F182">
        <v>0</v>
      </c>
      <c r="G182" s="6">
        <v>0</v>
      </c>
      <c r="H182">
        <v>0</v>
      </c>
      <c r="I182">
        <f>VLOOKUP(A182,[1]Sheet1!$A:$V,19,0)</f>
        <v>109</v>
      </c>
      <c r="J182">
        <f>VLOOKUP(A182,[1]Sheet1!$A:$V,20,0)</f>
        <v>97</v>
      </c>
      <c r="K182">
        <f>VLOOKUP(A182,[1]Sheet1!$A:$V,21,0)</f>
        <v>0.33</v>
      </c>
      <c r="L182">
        <f>VLOOKUP(A182,[1]Sheet1!$A:$V,22,0)</f>
        <v>0.31</v>
      </c>
      <c r="M182">
        <f>VLOOKUP(A182,[1]Sheet1!$A:$W,23,0)</f>
        <v>130</v>
      </c>
      <c r="N182">
        <f>VLOOKUP(A182,[1]Sheet1!$A:$BJ,24,0)</f>
        <v>147</v>
      </c>
      <c r="P182">
        <f>VLOOKUP(A182,[1]Sheet1!$A:$BJ,26,0)</f>
        <v>133</v>
      </c>
      <c r="Q182">
        <f>VLOOKUP(A182,[1]Sheet1!$A:$BJ,27,0)</f>
        <v>27.5</v>
      </c>
      <c r="R182">
        <f>VLOOKUP(A182,[1]Sheet1!$A:$BJ,28,0)</f>
        <v>27.6</v>
      </c>
      <c r="T182">
        <f>VLOOKUP(A182,[1]Sheet1!$A:$BJ,30,0)</f>
        <v>29.8</v>
      </c>
      <c r="U182">
        <f>VLOOKUP(A182,[1]Sheet1!$A:$BJ,31,0)</f>
        <v>0.97</v>
      </c>
      <c r="V182">
        <f>VLOOKUP(A182,[1]Sheet1!$A:$BJ,32,0)</f>
        <v>1.0900000000000001</v>
      </c>
      <c r="X182">
        <f>VLOOKUP(A182,[1]Sheet1!$A:$BJ,34,0)</f>
        <v>1.1200000000000001</v>
      </c>
      <c r="Y182">
        <f>VLOOKUP(A182,[1]Sheet1!$A:$BJ,35,0)</f>
        <v>10.4</v>
      </c>
      <c r="Z182">
        <f>VLOOKUP(A182,[1]Sheet1!$A:$BJ,36,0)</f>
        <v>9.9</v>
      </c>
      <c r="AB182">
        <f>VLOOKUP(A182,[1]Sheet1!$A:$BJ,38,0)</f>
        <v>19.5</v>
      </c>
      <c r="AC182">
        <f>VLOOKUP(A182,[1]Sheet1!$A:$AN,39,0)</f>
        <v>35</v>
      </c>
      <c r="AD182">
        <f>VLOOKUP(A182,[1]Sheet1!$A:$AN,40,0)</f>
        <v>24.6</v>
      </c>
      <c r="AF182">
        <f>VLOOKUP(A182,[1]Sheet1!$A:$BJ,42,0)</f>
        <v>32.6</v>
      </c>
      <c r="AG182">
        <f>VLOOKUP(A182,[1]Sheet1!$A:$BJ,43,0)</f>
        <v>19</v>
      </c>
      <c r="AH182">
        <f>VLOOKUP(A182,[1]Sheet1!$A:$BJ,44,0)</f>
        <v>40</v>
      </c>
      <c r="AJ182">
        <f>VLOOKUP(A182,[1]Sheet1!$A:$BJ,46,0)</f>
        <v>33</v>
      </c>
      <c r="AK182">
        <f>VLOOKUP(A182,[1]Sheet1!$A:$BJ,47,0)</f>
        <v>27</v>
      </c>
      <c r="AL182">
        <f>VLOOKUP(A182,[1]Sheet1!$A:$BJ,48,0)</f>
        <v>58</v>
      </c>
      <c r="AN182">
        <f>VLOOKUP(A182,[1]Sheet1!$A:$BJ,50,0)</f>
        <v>34</v>
      </c>
      <c r="AO182">
        <f>VLOOKUP(A182,[1]Sheet1!$A:$BJ,51,0)</f>
        <v>85.4</v>
      </c>
      <c r="AP182">
        <f>VLOOKUP(A182,[1]Sheet1!$A:$BJ,52,0)</f>
        <v>85.4</v>
      </c>
      <c r="AR182">
        <f>VLOOKUP(A182,[1]Sheet1!$A:$BJ,54,0)</f>
        <v>99.13</v>
      </c>
      <c r="AS182">
        <f>VLOOKUP(A182,[1]Sheet1!$A:$BJ,55,0)</f>
        <v>87</v>
      </c>
      <c r="AT182">
        <f>VLOOKUP(A182,[1]Sheet1!$A:$BJ,56,0)</f>
        <v>87</v>
      </c>
      <c r="AV182">
        <f>VLOOKUP(A182,[1]Sheet1!$A:$BJ,58,0)</f>
        <v>72</v>
      </c>
      <c r="AW182">
        <f>VLOOKUP(A182,[1]Sheet1!$A:$BJ,59,0)</f>
        <v>6.4</v>
      </c>
      <c r="AX182">
        <f>VLOOKUP(A182,[1]Sheet1!$A:$BJ,60,0)</f>
        <v>5.2</v>
      </c>
      <c r="AZ182">
        <f>VLOOKUP(A182,[1]Sheet1!$A:$BJ,62,0)</f>
        <v>3.1</v>
      </c>
      <c r="BA182" s="6">
        <v>5</v>
      </c>
      <c r="BB182">
        <f>VLOOKUP(A182,'[2]基于7.24英文版收集麻醉记录单信息+最后整理最全面'!$J:$CK,78,0)</f>
        <v>0</v>
      </c>
      <c r="BC182">
        <f>VLOOKUP(A182,'[2]基于7.24英文版收集麻醉记录单信息+最后整理最全面'!$J:$CK,80,0)</f>
        <v>0</v>
      </c>
    </row>
    <row r="183" spans="1:55" x14ac:dyDescent="0.25">
      <c r="A183" s="3">
        <v>1439686</v>
      </c>
      <c r="B183">
        <v>2</v>
      </c>
      <c r="C183" s="6">
        <v>2</v>
      </c>
      <c r="D183" s="6">
        <v>150</v>
      </c>
      <c r="E183" s="6">
        <v>54</v>
      </c>
      <c r="F183">
        <v>0</v>
      </c>
      <c r="G183" s="6">
        <v>0</v>
      </c>
      <c r="H183">
        <v>0</v>
      </c>
      <c r="I183">
        <f>VLOOKUP(A183,[1]Sheet1!$A:$V,19,0)</f>
        <v>143</v>
      </c>
      <c r="J183">
        <f>VLOOKUP(A183,[1]Sheet1!$A:$V,20,0)</f>
        <v>135</v>
      </c>
      <c r="K183">
        <f>VLOOKUP(A183,[1]Sheet1!$A:$V,21,0)</f>
        <v>0.43</v>
      </c>
      <c r="L183">
        <f>VLOOKUP(A183,[1]Sheet1!$A:$V,22,0)</f>
        <v>0.41</v>
      </c>
      <c r="M183">
        <f>VLOOKUP(A183,[1]Sheet1!$A:$W,23,0)</f>
        <v>108</v>
      </c>
      <c r="N183">
        <f>VLOOKUP(A183,[1]Sheet1!$A:$BJ,24,0)</f>
        <v>161</v>
      </c>
      <c r="P183">
        <f>VLOOKUP(A183,[1]Sheet1!$A:$BJ,26,0)</f>
        <v>97</v>
      </c>
      <c r="Q183">
        <f>VLOOKUP(A183,[1]Sheet1!$A:$BJ,27,0)</f>
        <v>31</v>
      </c>
      <c r="R183">
        <f>VLOOKUP(A183,[1]Sheet1!$A:$BJ,28,0)</f>
        <v>28.8</v>
      </c>
      <c r="T183">
        <f>VLOOKUP(A183,[1]Sheet1!$A:$BJ,30,0)</f>
        <v>39.700000000000003</v>
      </c>
      <c r="U183">
        <f>VLOOKUP(A183,[1]Sheet1!$A:$BJ,31,0)</f>
        <v>1.06</v>
      </c>
      <c r="V183">
        <f>VLOOKUP(A183,[1]Sheet1!$A:$BJ,32,0)</f>
        <v>1.1299999999999999</v>
      </c>
      <c r="X183">
        <f>VLOOKUP(A183,[1]Sheet1!$A:$BJ,34,0)</f>
        <v>1.3</v>
      </c>
      <c r="Y183">
        <f>VLOOKUP(A183,[1]Sheet1!$A:$BJ,35,0)</f>
        <v>29.5</v>
      </c>
      <c r="Z183">
        <f>VLOOKUP(A183,[1]Sheet1!$A:$BJ,36,0)</f>
        <v>27.7</v>
      </c>
      <c r="AB183">
        <f>VLOOKUP(A183,[1]Sheet1!$A:$BJ,38,0)</f>
        <v>39.4</v>
      </c>
      <c r="AC183">
        <f>VLOOKUP(A183,[1]Sheet1!$A:$AN,39,0)</f>
        <v>40.1</v>
      </c>
      <c r="AD183">
        <f>VLOOKUP(A183,[1]Sheet1!$A:$AN,40,0)</f>
        <v>27.9</v>
      </c>
      <c r="AF183">
        <f>VLOOKUP(A183,[1]Sheet1!$A:$BJ,42,0)</f>
        <v>30.6</v>
      </c>
      <c r="AG183">
        <f>VLOOKUP(A183,[1]Sheet1!$A:$BJ,43,0)</f>
        <v>168</v>
      </c>
      <c r="AH183">
        <f>VLOOKUP(A183,[1]Sheet1!$A:$BJ,44,0)</f>
        <v>220</v>
      </c>
      <c r="AJ183">
        <f>VLOOKUP(A183,[1]Sheet1!$A:$BJ,46,0)</f>
        <v>106</v>
      </c>
      <c r="AK183">
        <f>VLOOKUP(A183,[1]Sheet1!$A:$BJ,47,0)</f>
        <v>110</v>
      </c>
      <c r="AL183">
        <f>VLOOKUP(A183,[1]Sheet1!$A:$BJ,48,0)</f>
        <v>171</v>
      </c>
      <c r="AN183">
        <f>VLOOKUP(A183,[1]Sheet1!$A:$BJ,50,0)</f>
        <v>45</v>
      </c>
      <c r="AO183">
        <f>VLOOKUP(A183,[1]Sheet1!$A:$BJ,51,0)</f>
        <v>72.34</v>
      </c>
      <c r="AP183">
        <f>VLOOKUP(A183,[1]Sheet1!$A:$BJ,52,0)</f>
        <v>75.3</v>
      </c>
      <c r="AR183">
        <f>VLOOKUP(A183,[1]Sheet1!$A:$BJ,54,0)</f>
        <v>90.36</v>
      </c>
      <c r="AS183">
        <f>VLOOKUP(A183,[1]Sheet1!$A:$BJ,55,0)</f>
        <v>92</v>
      </c>
      <c r="AT183">
        <f>VLOOKUP(A183,[1]Sheet1!$A:$BJ,56,0)</f>
        <v>89</v>
      </c>
      <c r="AV183">
        <f>VLOOKUP(A183,[1]Sheet1!$A:$BJ,58,0)</f>
        <v>71</v>
      </c>
      <c r="AW183">
        <f>VLOOKUP(A183,[1]Sheet1!$A:$BJ,59,0)</f>
        <v>4.5</v>
      </c>
      <c r="AX183">
        <f>VLOOKUP(A183,[1]Sheet1!$A:$BJ,60,0)</f>
        <v>5.3</v>
      </c>
      <c r="AZ183">
        <f>VLOOKUP(A183,[1]Sheet1!$A:$BJ,62,0)</f>
        <v>4.4000000000000004</v>
      </c>
      <c r="BA183" s="6">
        <v>7</v>
      </c>
      <c r="BB183">
        <f>VLOOKUP(A183,'[2]基于7.24英文版收集麻醉记录单信息+最后整理最全面'!$J:$CK,78,0)</f>
        <v>0</v>
      </c>
      <c r="BC183">
        <f>VLOOKUP(A183,'[2]基于7.24英文版收集麻醉记录单信息+最后整理最全面'!$J:$CK,80,0)</f>
        <v>0</v>
      </c>
    </row>
    <row r="184" spans="1:55" x14ac:dyDescent="0.25">
      <c r="A184" s="3">
        <v>16975680</v>
      </c>
      <c r="B184">
        <v>2</v>
      </c>
      <c r="C184" s="6">
        <v>1</v>
      </c>
      <c r="D184" s="6">
        <v>160</v>
      </c>
      <c r="E184" s="6">
        <v>54</v>
      </c>
      <c r="F184">
        <v>0</v>
      </c>
      <c r="G184" s="6">
        <v>0</v>
      </c>
      <c r="H184">
        <v>0</v>
      </c>
      <c r="I184">
        <f>VLOOKUP(A184,[1]Sheet1!$A:$V,19,0)</f>
        <v>139</v>
      </c>
      <c r="J184">
        <f>VLOOKUP(A184,[1]Sheet1!$A:$V,20,0)</f>
        <v>117</v>
      </c>
      <c r="K184">
        <f>VLOOKUP(A184,[1]Sheet1!$A:$V,21,0)</f>
        <v>0.42</v>
      </c>
      <c r="L184">
        <f>VLOOKUP(A184,[1]Sheet1!$A:$V,22,0)</f>
        <v>0.36</v>
      </c>
      <c r="M184">
        <f>VLOOKUP(A184,[1]Sheet1!$A:$W,23,0)</f>
        <v>261</v>
      </c>
      <c r="N184">
        <v>248</v>
      </c>
      <c r="O184">
        <f>VLOOKUP(A184,[1]Sheet1!$A:$BJ,25,0)</f>
        <v>209</v>
      </c>
      <c r="P184">
        <f>VLOOKUP(A184,[1]Sheet1!$A:$BJ,26,0)</f>
        <v>154</v>
      </c>
      <c r="Q184">
        <f>VLOOKUP(A184,[1]Sheet1!$A:$BJ,27,0)</f>
        <v>33.9</v>
      </c>
      <c r="R184">
        <f>VLOOKUP(A184,[1]Sheet1!$A:$BJ,28,0)</f>
        <v>35.6</v>
      </c>
      <c r="S184">
        <f>VLOOKUP(A184,[1]Sheet1!$A:$BJ,29,0)</f>
        <v>35.6</v>
      </c>
      <c r="T184">
        <f>VLOOKUP(A184,[1]Sheet1!$A:$BJ,30,0)</f>
        <v>34.700000000000003</v>
      </c>
      <c r="U184">
        <f>VLOOKUP(A184,[1]Sheet1!$A:$BJ,31,0)</f>
        <v>1.29</v>
      </c>
      <c r="V184">
        <f>VLOOKUP(A184,[1]Sheet1!$A:$BJ,32,0)</f>
        <v>1.45</v>
      </c>
      <c r="W184">
        <f>VLOOKUP(A184,[1]Sheet1!$A:$BJ,33,0)</f>
        <v>1.73</v>
      </c>
      <c r="X184">
        <f>VLOOKUP(A184,[1]Sheet1!$A:$BJ,34,0)</f>
        <v>1.25</v>
      </c>
      <c r="Y184">
        <f>VLOOKUP(A184,[1]Sheet1!$A:$BJ,35,0)</f>
        <v>108.7</v>
      </c>
      <c r="Z184">
        <f>VLOOKUP(A184,[1]Sheet1!$A:$BJ,36,0)</f>
        <v>105.7</v>
      </c>
      <c r="AA184">
        <f>VLOOKUP(A184,[1]Sheet1!$A:$BJ,37,0)</f>
        <v>120.4</v>
      </c>
      <c r="AB184">
        <f>VLOOKUP(A184,[1]Sheet1!$A:$BJ,38,0)</f>
        <v>78.900000000000006</v>
      </c>
      <c r="AC184">
        <f>VLOOKUP(A184,[1]Sheet1!$A:$AN,39,0)</f>
        <v>36</v>
      </c>
      <c r="AD184">
        <f>VLOOKUP(A184,[1]Sheet1!$A:$AN,40,0)</f>
        <v>25.4</v>
      </c>
      <c r="AE184">
        <f>VLOOKUP(A184,[1]Sheet1!$A:$BJ,41,0)</f>
        <v>34.1</v>
      </c>
      <c r="AF184">
        <f>VLOOKUP(A184,[1]Sheet1!$A:$BJ,42,0)</f>
        <v>31.8</v>
      </c>
      <c r="AG184">
        <f>VLOOKUP(A184,[1]Sheet1!$A:$BJ,43,0)</f>
        <v>304</v>
      </c>
      <c r="AH184">
        <f>VLOOKUP(A184,[1]Sheet1!$A:$BJ,44,0)</f>
        <v>388</v>
      </c>
      <c r="AI184">
        <f>VLOOKUP(A184,[1]Sheet1!$A:$BJ,45,0)</f>
        <v>381</v>
      </c>
      <c r="AJ184">
        <f>VLOOKUP(A184,[1]Sheet1!$A:$BJ,46,0)</f>
        <v>344</v>
      </c>
      <c r="AK184">
        <f>VLOOKUP(A184,[1]Sheet1!$A:$BJ,47,0)</f>
        <v>268</v>
      </c>
      <c r="AL184">
        <f>VLOOKUP(A184,[1]Sheet1!$A:$BJ,48,0)</f>
        <v>447</v>
      </c>
      <c r="AM184">
        <f>VLOOKUP(A184,[1]Sheet1!$A:$BJ,49,0)</f>
        <v>429</v>
      </c>
      <c r="AN184">
        <f>VLOOKUP(A184,[1]Sheet1!$A:$BJ,50,0)</f>
        <v>358</v>
      </c>
      <c r="AO184">
        <f>VLOOKUP(A184,[1]Sheet1!$A:$BJ,51,0)</f>
        <v>107.66</v>
      </c>
      <c r="AP184">
        <f>VLOOKUP(A184,[1]Sheet1!$A:$BJ,52,0)</f>
        <v>109.87</v>
      </c>
      <c r="AQ184">
        <f>VLOOKUP(A184,[1]Sheet1!$A:$BJ,53,0)</f>
        <v>92.32</v>
      </c>
      <c r="AR184">
        <f>VLOOKUP(A184,[1]Sheet1!$A:$BJ,54,0)</f>
        <v>112.26</v>
      </c>
      <c r="AS184">
        <f>VLOOKUP(A184,[1]Sheet1!$A:$BJ,55,0)</f>
        <v>62</v>
      </c>
      <c r="AT184">
        <f>VLOOKUP(A184,[1]Sheet1!$A:$BJ,56,0)</f>
        <v>59</v>
      </c>
      <c r="AU184">
        <f>VLOOKUP(A184,[1]Sheet1!$A:$BJ,57,0)</f>
        <v>83</v>
      </c>
      <c r="AV184">
        <f>VLOOKUP(A184,[1]Sheet1!$A:$BJ,58,0)</f>
        <v>79</v>
      </c>
      <c r="AW184">
        <f>VLOOKUP(A184,[1]Sheet1!$A:$BJ,59,0)</f>
        <v>4.5</v>
      </c>
      <c r="AX184">
        <f>VLOOKUP(A184,[1]Sheet1!$A:$BJ,60,0)</f>
        <v>4.5</v>
      </c>
      <c r="AY184">
        <f>VLOOKUP(A184,[1]Sheet1!$A:$BJ,61,0)</f>
        <v>6.1</v>
      </c>
      <c r="AZ184">
        <f>VLOOKUP(A184,[1]Sheet1!$A:$BJ,62,0)</f>
        <v>6.5</v>
      </c>
      <c r="BA184" s="6">
        <v>6</v>
      </c>
      <c r="BB184">
        <f>VLOOKUP(A184,'[2]基于7.24英文版收集麻醉记录单信息+最后整理最全面'!$J:$CK,78,0)</f>
        <v>0</v>
      </c>
      <c r="BC184">
        <f>VLOOKUP(A184,'[2]基于7.24英文版收集麻醉记录单信息+最后整理最全面'!$J:$CK,80,0)</f>
        <v>0</v>
      </c>
    </row>
    <row r="185" spans="1:55" x14ac:dyDescent="0.25">
      <c r="A185" s="3">
        <v>3697642</v>
      </c>
      <c r="B185">
        <v>2</v>
      </c>
      <c r="C185" s="6">
        <v>2</v>
      </c>
      <c r="D185" s="6">
        <v>152</v>
      </c>
      <c r="E185" s="6">
        <v>61.5</v>
      </c>
      <c r="F185">
        <v>0</v>
      </c>
      <c r="G185" s="6">
        <v>0</v>
      </c>
      <c r="H185">
        <v>0</v>
      </c>
      <c r="I185">
        <f>VLOOKUP(A185,[1]Sheet1!$A:$V,19,0)</f>
        <v>147</v>
      </c>
      <c r="J185">
        <f>VLOOKUP(A185,[1]Sheet1!$A:$V,20,0)</f>
        <v>123</v>
      </c>
      <c r="K185">
        <f>VLOOKUP(A185,[1]Sheet1!$A:$V,21,0)</f>
        <v>0.44</v>
      </c>
      <c r="L185">
        <f>VLOOKUP(A185,[1]Sheet1!$A:$V,22,0)</f>
        <v>0.37</v>
      </c>
      <c r="M185">
        <f>VLOOKUP(A185,[1]Sheet1!$A:$W,23,0)</f>
        <v>322</v>
      </c>
      <c r="N185">
        <f>VLOOKUP(A185,[1]Sheet1!$A:$BJ,24,0)</f>
        <v>254</v>
      </c>
      <c r="Q185">
        <f>VLOOKUP(A185,[1]Sheet1!$A:$BJ,27,0)</f>
        <v>26.8</v>
      </c>
      <c r="R185">
        <f>VLOOKUP(A185,[1]Sheet1!$A:$BJ,28,0)</f>
        <v>24.4</v>
      </c>
      <c r="U185">
        <f>VLOOKUP(A185,[1]Sheet1!$A:$BJ,31,0)</f>
        <v>0.96</v>
      </c>
      <c r="V185">
        <f>VLOOKUP(A185,[1]Sheet1!$A:$BJ,32,0)</f>
        <v>1.08</v>
      </c>
      <c r="Y185">
        <f>VLOOKUP(A185,[1]Sheet1!$A:$BJ,35,0)</f>
        <v>14.3</v>
      </c>
      <c r="Z185">
        <f>VLOOKUP(A185,[1]Sheet1!$A:$BJ,36,0)</f>
        <v>24.6</v>
      </c>
      <c r="AC185">
        <f>VLOOKUP(A185,[1]Sheet1!$A:$AN,39,0)</f>
        <v>45.2</v>
      </c>
      <c r="AD185">
        <f>VLOOKUP(A185,[1]Sheet1!$A:$AN,40,0)</f>
        <v>39.299999999999997</v>
      </c>
      <c r="AG185">
        <f>VLOOKUP(A185,[1]Sheet1!$A:$BJ,43,0)</f>
        <v>48</v>
      </c>
      <c r="AH185">
        <f>VLOOKUP(A185,[1]Sheet1!$A:$BJ,44,0)</f>
        <v>193</v>
      </c>
      <c r="AK185">
        <f>VLOOKUP(A185,[1]Sheet1!$A:$BJ,47,0)</f>
        <v>27</v>
      </c>
      <c r="AL185">
        <f>VLOOKUP(A185,[1]Sheet1!$A:$BJ,48,0)</f>
        <v>150</v>
      </c>
      <c r="AO185">
        <f>VLOOKUP(A185,[1]Sheet1!$A:$BJ,51,0)</f>
        <v>102.04</v>
      </c>
      <c r="AP185">
        <f>VLOOKUP(A185,[1]Sheet1!$A:$BJ,52,0)</f>
        <v>107.09</v>
      </c>
      <c r="AS185">
        <f>VLOOKUP(A185,[1]Sheet1!$A:$BJ,55,0)</f>
        <v>44</v>
      </c>
      <c r="AT185">
        <f>VLOOKUP(A185,[1]Sheet1!$A:$BJ,56,0)</f>
        <v>38</v>
      </c>
      <c r="AW185">
        <f>VLOOKUP(A185,[1]Sheet1!$A:$BJ,59,0)</f>
        <v>5.3</v>
      </c>
      <c r="AX185">
        <f>VLOOKUP(A185,[1]Sheet1!$A:$BJ,60,0)</f>
        <v>3.3</v>
      </c>
      <c r="BA185" s="6">
        <v>9</v>
      </c>
      <c r="BB185">
        <f>VLOOKUP(A185,'[2]基于7.24英文版收集麻醉记录单信息+最后整理最全面'!$J:$CK,78,0)</f>
        <v>0</v>
      </c>
      <c r="BC185">
        <f>VLOOKUP(A185,'[2]基于7.24英文版收集麻醉记录单信息+最后整理最全面'!$J:$CK,80,0)</f>
        <v>0</v>
      </c>
    </row>
    <row r="186" spans="1:55" x14ac:dyDescent="0.25">
      <c r="A186" s="3">
        <v>32810678</v>
      </c>
      <c r="B186">
        <v>2</v>
      </c>
      <c r="C186" s="6">
        <v>2</v>
      </c>
      <c r="D186" s="6">
        <v>153</v>
      </c>
      <c r="E186" s="6">
        <v>52</v>
      </c>
      <c r="F186">
        <v>0</v>
      </c>
      <c r="G186" s="6">
        <v>0</v>
      </c>
      <c r="H186">
        <v>0</v>
      </c>
      <c r="I186">
        <f>VLOOKUP(A186,[1]Sheet1!$A:$V,19,0)</f>
        <v>139</v>
      </c>
      <c r="J186">
        <f>VLOOKUP(A186,[1]Sheet1!$A:$V,20,0)</f>
        <v>114</v>
      </c>
      <c r="K186">
        <f>VLOOKUP(A186,[1]Sheet1!$A:$V,21,0)</f>
        <v>0.42</v>
      </c>
      <c r="L186">
        <f>VLOOKUP(A186,[1]Sheet1!$A:$V,22,0)</f>
        <v>0.35</v>
      </c>
      <c r="M186">
        <f>VLOOKUP(A186,[1]Sheet1!$A:$W,23,0)</f>
        <v>372</v>
      </c>
      <c r="N186">
        <f>VLOOKUP(A186,[1]Sheet1!$A:$BJ,24,0)</f>
        <v>306</v>
      </c>
      <c r="O186">
        <f>VLOOKUP(A186,[1]Sheet1!$A:$BJ,25,0)</f>
        <v>250</v>
      </c>
      <c r="P186">
        <f>VLOOKUP(A186,[1]Sheet1!$A:$BJ,26,0)</f>
        <v>0</v>
      </c>
      <c r="Q186">
        <f>VLOOKUP(A186,[1]Sheet1!$A:$BJ,27,0)</f>
        <v>31.6</v>
      </c>
      <c r="R186">
        <f>VLOOKUP(A186,[1]Sheet1!$A:$BJ,28,0)</f>
        <v>28.4</v>
      </c>
      <c r="S186">
        <f>VLOOKUP(A186,[1]Sheet1!$A:$BJ,29,0)</f>
        <v>36.9</v>
      </c>
      <c r="U186">
        <f>VLOOKUP(A186,[1]Sheet1!$A:$BJ,31,0)</f>
        <v>1.05</v>
      </c>
      <c r="V186">
        <f>VLOOKUP(A186,[1]Sheet1!$A:$BJ,32,0)</f>
        <v>1.36</v>
      </c>
      <c r="W186">
        <f>VLOOKUP(A186,[1]Sheet1!$A:$BJ,33,0)</f>
        <v>1.33</v>
      </c>
      <c r="Y186">
        <f>VLOOKUP(A186,[1]Sheet1!$A:$BJ,35,0)</f>
        <v>9.4</v>
      </c>
      <c r="Z186">
        <f>VLOOKUP(A186,[1]Sheet1!$A:$BJ,36,0)</f>
        <v>12.7</v>
      </c>
      <c r="AA186">
        <f>VLOOKUP(A186,[1]Sheet1!$A:$BJ,37,0)</f>
        <v>17</v>
      </c>
      <c r="AC186">
        <f>VLOOKUP(A186,[1]Sheet1!$A:$AN,39,0)</f>
        <v>44</v>
      </c>
      <c r="AD186">
        <f>VLOOKUP(A186,[1]Sheet1!$A:$AN,40,0)</f>
        <v>28.6</v>
      </c>
      <c r="AE186">
        <f>VLOOKUP(A186,[1]Sheet1!$A:$BJ,41,0)</f>
        <v>35.9</v>
      </c>
      <c r="AG186">
        <f>VLOOKUP(A186,[1]Sheet1!$A:$BJ,43,0)</f>
        <v>16</v>
      </c>
      <c r="AH186">
        <f>VLOOKUP(A186,[1]Sheet1!$A:$BJ,44,0)</f>
        <v>2346</v>
      </c>
      <c r="AI186">
        <f>VLOOKUP(A186,[1]Sheet1!$A:$BJ,45,0)</f>
        <v>1563</v>
      </c>
      <c r="AK186">
        <f>VLOOKUP(A186,[1]Sheet1!$A:$BJ,47,0)</f>
        <v>20</v>
      </c>
      <c r="AL186">
        <f>VLOOKUP(A186,[1]Sheet1!$A:$BJ,48,0)</f>
        <v>2813</v>
      </c>
      <c r="AM186">
        <f>VLOOKUP(A186,[1]Sheet1!$A:$BJ,49,0)</f>
        <v>1079</v>
      </c>
      <c r="AO186">
        <f>VLOOKUP(A186,[1]Sheet1!$A:$BJ,51,0)</f>
        <v>117.33</v>
      </c>
      <c r="AP186">
        <f>VLOOKUP(A186,[1]Sheet1!$A:$BJ,52,0)</f>
        <v>114.14</v>
      </c>
      <c r="AQ186">
        <f>VLOOKUP(A186,[1]Sheet1!$A:$BJ,53,0)</f>
        <v>135.19999999999999</v>
      </c>
      <c r="AS186">
        <f>VLOOKUP(A186,[1]Sheet1!$A:$BJ,55,0)</f>
        <v>72</v>
      </c>
      <c r="AT186">
        <f>VLOOKUP(A186,[1]Sheet1!$A:$BJ,56,0)</f>
        <v>77</v>
      </c>
      <c r="AU186">
        <f>VLOOKUP(A186,[1]Sheet1!$A:$BJ,57,0)</f>
        <v>51</v>
      </c>
      <c r="AW186">
        <f>VLOOKUP(A186,[1]Sheet1!$A:$BJ,59,0)</f>
        <v>5.09</v>
      </c>
      <c r="AX186">
        <f>VLOOKUP(A186,[1]Sheet1!$A:$BJ,60,0)</f>
        <v>3.1</v>
      </c>
      <c r="AY186">
        <f>VLOOKUP(A186,[1]Sheet1!$A:$BJ,61,0)</f>
        <v>3.7</v>
      </c>
      <c r="BA186" s="6">
        <v>6</v>
      </c>
      <c r="BB186">
        <f>VLOOKUP(A186,'[2]基于7.24英文版收集麻醉记录单信息+最后整理最全面'!$J:$CK,78,0)</f>
        <v>0</v>
      </c>
      <c r="BC186">
        <f>VLOOKUP(A186,'[2]基于7.24英文版收集麻醉记录单信息+最后整理最全面'!$J:$CK,80,0)</f>
        <v>0</v>
      </c>
    </row>
    <row r="187" spans="1:55" x14ac:dyDescent="0.25">
      <c r="A187" s="3">
        <v>32498820</v>
      </c>
      <c r="B187">
        <v>1</v>
      </c>
      <c r="C187" s="6">
        <v>1</v>
      </c>
      <c r="D187" s="6">
        <v>164</v>
      </c>
      <c r="E187" s="6">
        <v>50</v>
      </c>
      <c r="F187">
        <v>0</v>
      </c>
      <c r="G187" s="6">
        <v>0</v>
      </c>
      <c r="H187">
        <v>0</v>
      </c>
      <c r="I187">
        <f>VLOOKUP(A187,[1]Sheet1!$A:$V,19,0)</f>
        <v>88</v>
      </c>
      <c r="J187">
        <f>VLOOKUP(A187,[1]Sheet1!$A:$V,20,0)</f>
        <v>79</v>
      </c>
      <c r="K187">
        <f>VLOOKUP(A187,[1]Sheet1!$A:$V,21,0)</f>
        <v>0.28999999999999998</v>
      </c>
      <c r="L187">
        <f>VLOOKUP(A187,[1]Sheet1!$A:$V,22,0)</f>
        <v>0.26</v>
      </c>
      <c r="M187">
        <f>VLOOKUP(A187,[1]Sheet1!$A:$W,23,0)</f>
        <v>190</v>
      </c>
      <c r="N187">
        <f>VLOOKUP(A187,[1]Sheet1!$A:$BJ,24,0)</f>
        <v>139</v>
      </c>
      <c r="O187">
        <f>VLOOKUP(A187,[1]Sheet1!$A:$BJ,25,0)</f>
        <v>114</v>
      </c>
      <c r="P187">
        <f>VLOOKUP(A187,[1]Sheet1!$A:$BJ,26,0)</f>
        <v>101</v>
      </c>
      <c r="Q187">
        <f>VLOOKUP(A187,[1]Sheet1!$A:$BJ,27,0)</f>
        <v>26.8</v>
      </c>
      <c r="R187">
        <f>VLOOKUP(A187,[1]Sheet1!$A:$BJ,28,0)</f>
        <v>27.2</v>
      </c>
      <c r="Y187">
        <f>VLOOKUP(A187,[1]Sheet1!$A:$BJ,35,0)</f>
        <v>12.2</v>
      </c>
      <c r="Z187">
        <f>VLOOKUP(A187,[1]Sheet1!$A:$BJ,36,0)</f>
        <v>18.899999999999999</v>
      </c>
      <c r="AA187">
        <f>VLOOKUP(A187,[1]Sheet1!$A:$BJ,37,0)</f>
        <v>17.100000000000001</v>
      </c>
      <c r="AB187">
        <f>VLOOKUP(A187,[1]Sheet1!$A:$BJ,38,0)</f>
        <v>18</v>
      </c>
      <c r="AC187">
        <f>VLOOKUP(A187,[1]Sheet1!$A:$AN,39,0)</f>
        <v>44.6</v>
      </c>
      <c r="AD187">
        <f>VLOOKUP(A187,[1]Sheet1!$A:$AN,40,0)</f>
        <v>35.299999999999997</v>
      </c>
      <c r="AE187">
        <f>VLOOKUP(A187,[1]Sheet1!$A:$BJ,41,0)</f>
        <v>29.5</v>
      </c>
      <c r="AF187">
        <f>VLOOKUP(A187,[1]Sheet1!$A:$BJ,42,0)</f>
        <v>31.4</v>
      </c>
      <c r="AG187">
        <f>VLOOKUP(A187,[1]Sheet1!$A:$BJ,43,0)</f>
        <v>6</v>
      </c>
      <c r="AH187">
        <f>VLOOKUP(A187,[1]Sheet1!$A:$BJ,44,0)</f>
        <v>76</v>
      </c>
      <c r="AI187">
        <f>VLOOKUP(A187,[1]Sheet1!$A:$BJ,45,0)</f>
        <v>63</v>
      </c>
      <c r="AJ187">
        <f>VLOOKUP(A187,[1]Sheet1!$A:$BJ,46,0)</f>
        <v>36</v>
      </c>
      <c r="AK187">
        <f>VLOOKUP(A187,[1]Sheet1!$A:$BJ,47,0)</f>
        <v>18</v>
      </c>
      <c r="AL187">
        <f>VLOOKUP(A187,[1]Sheet1!$A:$BJ,48,0)</f>
        <v>150</v>
      </c>
      <c r="AM187">
        <f>VLOOKUP(A187,[1]Sheet1!$A:$BJ,49,0)</f>
        <v>88</v>
      </c>
      <c r="AN187">
        <f>VLOOKUP(A187,[1]Sheet1!$A:$BJ,50,0)</f>
        <v>35</v>
      </c>
      <c r="AO187">
        <f>VLOOKUP(A187,[1]Sheet1!$A:$BJ,51,0)</f>
        <v>104.19</v>
      </c>
      <c r="AP187">
        <f>VLOOKUP(A187,[1]Sheet1!$A:$BJ,52,0)</f>
        <v>106.38</v>
      </c>
      <c r="AQ187">
        <f>VLOOKUP(A187,[1]Sheet1!$A:$BJ,53,0)</f>
        <v>105.63</v>
      </c>
      <c r="AR187">
        <f>VLOOKUP(A187,[1]Sheet1!$A:$BJ,54,0)</f>
        <v>109.61</v>
      </c>
      <c r="AS187">
        <f>VLOOKUP(A187,[1]Sheet1!$A:$BJ,55,0)</f>
        <v>49</v>
      </c>
      <c r="AT187">
        <f>VLOOKUP(A187,[1]Sheet1!$A:$BJ,56,0)</f>
        <v>46</v>
      </c>
      <c r="AU187">
        <f>VLOOKUP(A187,[1]Sheet1!$A:$BJ,57,0)</f>
        <v>47</v>
      </c>
      <c r="AV187">
        <f>VLOOKUP(A187,[1]Sheet1!$A:$BJ,58,0)</f>
        <v>42</v>
      </c>
      <c r="AW187">
        <f>VLOOKUP(A187,[1]Sheet1!$A:$BJ,59,0)</f>
        <v>2.4</v>
      </c>
      <c r="AX187">
        <f>VLOOKUP(A187,[1]Sheet1!$A:$BJ,60,0)</f>
        <v>4</v>
      </c>
      <c r="AY187">
        <f>VLOOKUP(A187,[1]Sheet1!$A:$BJ,61,0)</f>
        <v>2.1</v>
      </c>
      <c r="AZ187">
        <f>VLOOKUP(A187,[1]Sheet1!$A:$BJ,62,0)</f>
        <v>1.7</v>
      </c>
      <c r="BA187" s="6">
        <v>7</v>
      </c>
      <c r="BB187">
        <f>VLOOKUP(A187,'[2]基于7.24英文版收集麻醉记录单信息+最后整理最全面'!$J:$CK,78,0)</f>
        <v>0</v>
      </c>
      <c r="BC187">
        <f>VLOOKUP(A187,'[2]基于7.24英文版收集麻醉记录单信息+最后整理最全面'!$J:$CK,80,0)</f>
        <v>0</v>
      </c>
    </row>
    <row r="188" spans="1:55" x14ac:dyDescent="0.25">
      <c r="A188" s="3">
        <v>628656</v>
      </c>
      <c r="B188">
        <v>2</v>
      </c>
      <c r="C188" s="6">
        <v>2</v>
      </c>
      <c r="D188" s="6">
        <v>158</v>
      </c>
      <c r="E188" s="6">
        <v>55</v>
      </c>
      <c r="F188">
        <v>0</v>
      </c>
      <c r="G188" s="6">
        <v>0</v>
      </c>
      <c r="H188">
        <v>0</v>
      </c>
      <c r="I188">
        <f>VLOOKUP(A188,[1]Sheet1!$A:$V,19,0)</f>
        <v>145</v>
      </c>
      <c r="J188">
        <f>VLOOKUP(A188,[1]Sheet1!$A:$V,20,0)</f>
        <v>134</v>
      </c>
      <c r="K188">
        <f>VLOOKUP(A188,[1]Sheet1!$A:$V,21,0)</f>
        <v>0.43</v>
      </c>
      <c r="L188">
        <f>VLOOKUP(A188,[1]Sheet1!$A:$V,22,0)</f>
        <v>0.41</v>
      </c>
      <c r="M188">
        <f>VLOOKUP(A188,[1]Sheet1!$A:$W,23,0)</f>
        <v>93</v>
      </c>
      <c r="N188">
        <f>VLOOKUP(A188,[1]Sheet1!$A:$BJ,24,0)</f>
        <v>78</v>
      </c>
      <c r="Q188">
        <f>VLOOKUP(A188,[1]Sheet1!$A:$BJ,27,0)</f>
        <v>31.1</v>
      </c>
      <c r="R188">
        <f>VLOOKUP(A188,[1]Sheet1!$A:$BJ,28,0)</f>
        <v>32.799999999999997</v>
      </c>
      <c r="U188">
        <f>VLOOKUP(A188,[1]Sheet1!$A:$BJ,31,0)</f>
        <v>1.02</v>
      </c>
      <c r="V188">
        <f>VLOOKUP(A188,[1]Sheet1!$A:$BJ,32,0)</f>
        <v>1.26</v>
      </c>
      <c r="Y188">
        <f>VLOOKUP(A188,[1]Sheet1!$A:$BJ,35,0)</f>
        <v>13.3</v>
      </c>
      <c r="Z188">
        <f>VLOOKUP(A188,[1]Sheet1!$A:$BJ,36,0)</f>
        <v>15.8</v>
      </c>
      <c r="AC188">
        <f>VLOOKUP(A188,[1]Sheet1!$A:$AN,39,0)</f>
        <v>43.9</v>
      </c>
      <c r="AD188">
        <f>VLOOKUP(A188,[1]Sheet1!$A:$AN,40,0)</f>
        <v>33.9</v>
      </c>
      <c r="AG188">
        <f>VLOOKUP(A188,[1]Sheet1!$A:$BJ,43,0)</f>
        <v>22</v>
      </c>
      <c r="AH188">
        <f>VLOOKUP(A188,[1]Sheet1!$A:$BJ,44,0)</f>
        <v>641</v>
      </c>
      <c r="AK188">
        <f>VLOOKUP(A188,[1]Sheet1!$A:$BJ,47,0)</f>
        <v>25</v>
      </c>
      <c r="AL188">
        <f>VLOOKUP(A188,[1]Sheet1!$A:$BJ,48,0)</f>
        <v>717</v>
      </c>
      <c r="AO188">
        <f>VLOOKUP(A188,[1]Sheet1!$A:$BJ,51,0)</f>
        <v>99.1</v>
      </c>
      <c r="AP188">
        <f>VLOOKUP(A188,[1]Sheet1!$A:$BJ,52,0)</f>
        <v>105.31</v>
      </c>
      <c r="AS188">
        <f>VLOOKUP(A188,[1]Sheet1!$A:$BJ,55,0)</f>
        <v>82</v>
      </c>
      <c r="AT188">
        <f>VLOOKUP(A188,[1]Sheet1!$A:$BJ,56,0)</f>
        <v>75</v>
      </c>
      <c r="AW188">
        <f>VLOOKUP(A188,[1]Sheet1!$A:$BJ,59,0)</f>
        <v>5.5</v>
      </c>
      <c r="AX188">
        <f>VLOOKUP(A188,[1]Sheet1!$A:$BJ,60,0)</f>
        <v>4.9000000000000004</v>
      </c>
      <c r="BA188" s="6">
        <v>5</v>
      </c>
      <c r="BB188">
        <f>VLOOKUP(A188,'[2]基于7.24英文版收集麻醉记录单信息+最后整理最全面'!$J:$CK,78,0)</f>
        <v>0</v>
      </c>
      <c r="BC188">
        <f>VLOOKUP(A188,'[2]基于7.24英文版收集麻醉记录单信息+最后整理最全面'!$J:$CK,80,0)</f>
        <v>0</v>
      </c>
    </row>
    <row r="189" spans="1:55" x14ac:dyDescent="0.25">
      <c r="A189" s="3">
        <v>32757295</v>
      </c>
      <c r="B189">
        <v>2</v>
      </c>
      <c r="C189" s="6">
        <v>1</v>
      </c>
      <c r="D189" s="6">
        <v>183</v>
      </c>
      <c r="E189" s="6">
        <v>66</v>
      </c>
      <c r="F189">
        <v>0</v>
      </c>
      <c r="G189" s="6">
        <v>0</v>
      </c>
      <c r="H189">
        <v>0</v>
      </c>
      <c r="I189">
        <f>VLOOKUP(A189,[1]Sheet1!$A:$V,19,0)</f>
        <v>126</v>
      </c>
      <c r="J189">
        <f>VLOOKUP(A189,[1]Sheet1!$A:$V,20,0)</f>
        <v>122</v>
      </c>
      <c r="K189">
        <f>VLOOKUP(A189,[1]Sheet1!$A:$V,21,0)</f>
        <v>0.38</v>
      </c>
      <c r="L189">
        <f>VLOOKUP(A189,[1]Sheet1!$A:$V,22,0)</f>
        <v>0.37</v>
      </c>
      <c r="M189">
        <f>VLOOKUP(A189,[1]Sheet1!$A:$W,23,0)</f>
        <v>206</v>
      </c>
      <c r="N189">
        <f>VLOOKUP(A189,[1]Sheet1!$A:$BJ,24,0)</f>
        <v>162</v>
      </c>
      <c r="P189">
        <f>VLOOKUP(A189,[1]Sheet1!$A:$BJ,26,0)</f>
        <v>194</v>
      </c>
      <c r="Q189">
        <f>VLOOKUP(A189,[1]Sheet1!$A:$BJ,27,0)</f>
        <v>27.1</v>
      </c>
      <c r="R189">
        <f>VLOOKUP(A189,[1]Sheet1!$A:$BJ,28,0)</f>
        <v>32.299999999999997</v>
      </c>
      <c r="U189">
        <f>VLOOKUP(A189,[1]Sheet1!$A:$BJ,31,0)</f>
        <v>0.98</v>
      </c>
      <c r="V189">
        <f>VLOOKUP(A189,[1]Sheet1!$A:$BJ,32,0)</f>
        <v>1.0900000000000001</v>
      </c>
      <c r="Y189">
        <f>VLOOKUP(A189,[1]Sheet1!$A:$BJ,35,0)</f>
        <v>21.5</v>
      </c>
      <c r="Z189">
        <f>VLOOKUP(A189,[1]Sheet1!$A:$BJ,36,0)</f>
        <v>22.6</v>
      </c>
      <c r="AB189">
        <f>VLOOKUP(A189,[1]Sheet1!$A:$BJ,38,0)</f>
        <v>55.5</v>
      </c>
      <c r="AC189">
        <f>VLOOKUP(A189,[1]Sheet1!$A:$AN,39,0)</f>
        <v>39</v>
      </c>
      <c r="AD189">
        <f>VLOOKUP(A189,[1]Sheet1!$A:$AN,40,0)</f>
        <v>28.9</v>
      </c>
      <c r="AF189">
        <f>VLOOKUP(A189,[1]Sheet1!$A:$BJ,42,0)</f>
        <v>32.700000000000003</v>
      </c>
      <c r="AG189">
        <f>VLOOKUP(A189,[1]Sheet1!$A:$BJ,43,0)</f>
        <v>177</v>
      </c>
      <c r="AH189">
        <f>VLOOKUP(A189,[1]Sheet1!$A:$BJ,44,0)</f>
        <v>395</v>
      </c>
      <c r="AJ189">
        <f>VLOOKUP(A189,[1]Sheet1!$A:$BJ,46,0)</f>
        <v>254</v>
      </c>
      <c r="AK189">
        <f>VLOOKUP(A189,[1]Sheet1!$A:$BJ,47,0)</f>
        <v>88</v>
      </c>
      <c r="AL189">
        <f>VLOOKUP(A189,[1]Sheet1!$A:$BJ,48,0)</f>
        <v>620</v>
      </c>
      <c r="AN189">
        <f>VLOOKUP(A189,[1]Sheet1!$A:$BJ,50,0)</f>
        <v>153</v>
      </c>
      <c r="AO189">
        <f>VLOOKUP(A189,[1]Sheet1!$A:$BJ,51,0)</f>
        <v>98.32</v>
      </c>
      <c r="AP189">
        <f>VLOOKUP(A189,[1]Sheet1!$A:$BJ,52,0)</f>
        <v>104.89</v>
      </c>
      <c r="AR189">
        <f>VLOOKUP(A189,[1]Sheet1!$A:$BJ,54,0)</f>
        <v>113.7</v>
      </c>
      <c r="AS189">
        <f>VLOOKUP(A189,[1]Sheet1!$A:$BJ,55,0)</f>
        <v>56</v>
      </c>
      <c r="AT189">
        <f>VLOOKUP(A189,[1]Sheet1!$A:$BJ,56,0)</f>
        <v>46</v>
      </c>
      <c r="AV189">
        <f>VLOOKUP(A189,[1]Sheet1!$A:$BJ,58,0)</f>
        <v>36</v>
      </c>
      <c r="AW189">
        <f>VLOOKUP(A189,[1]Sheet1!$A:$BJ,59,0)</f>
        <v>6.47</v>
      </c>
      <c r="AX189">
        <f>VLOOKUP(A189,[1]Sheet1!$A:$BJ,60,0)</f>
        <v>2.2999999999999998</v>
      </c>
      <c r="AZ189">
        <f>VLOOKUP(A189,[1]Sheet1!$A:$BJ,62,0)</f>
        <v>5.3</v>
      </c>
      <c r="BA189" s="6">
        <v>4</v>
      </c>
      <c r="BB189">
        <f>VLOOKUP(A189,'[2]基于7.24英文版收集麻醉记录单信息+最后整理最全面'!$J:$CK,78,0)</f>
        <v>0</v>
      </c>
      <c r="BC189">
        <f>VLOOKUP(A189,'[2]基于7.24英文版收集麻醉记录单信息+最后整理最全面'!$J:$CK,80,0)</f>
        <v>0</v>
      </c>
    </row>
    <row r="190" spans="1:55" x14ac:dyDescent="0.25">
      <c r="A190" s="3">
        <v>32641506</v>
      </c>
      <c r="B190">
        <v>1</v>
      </c>
      <c r="C190" s="6">
        <v>2</v>
      </c>
      <c r="D190" s="6">
        <v>151</v>
      </c>
      <c r="E190" s="6">
        <v>59.5</v>
      </c>
      <c r="F190">
        <v>9</v>
      </c>
      <c r="G190" s="6">
        <v>1</v>
      </c>
      <c r="H190">
        <v>0</v>
      </c>
      <c r="I190">
        <f>VLOOKUP(A190,[1]Sheet1!$A:$V,19,0)</f>
        <v>114</v>
      </c>
      <c r="J190">
        <f>VLOOKUP(A190,[1]Sheet1!$A:$V,20,0)</f>
        <v>97</v>
      </c>
      <c r="K190">
        <f>VLOOKUP(A190,[1]Sheet1!$A:$V,21,0)</f>
        <v>0.36</v>
      </c>
      <c r="L190">
        <f>VLOOKUP(A190,[1]Sheet1!$A:$V,22,0)</f>
        <v>0.3</v>
      </c>
      <c r="M190">
        <f>VLOOKUP(A190,[1]Sheet1!$A:$W,23,0)</f>
        <v>261</v>
      </c>
      <c r="N190">
        <f>VLOOKUP(A190,[1]Sheet1!$A:$BJ,24,0)</f>
        <v>168</v>
      </c>
      <c r="P190">
        <f>VLOOKUP(A190,[1]Sheet1!$A:$BJ,26,0)</f>
        <v>125</v>
      </c>
      <c r="Q190">
        <f>VLOOKUP(A190,[1]Sheet1!$A:$BJ,27,0)</f>
        <v>31.6</v>
      </c>
      <c r="U190">
        <f>VLOOKUP(A190,[1]Sheet1!$A:$BJ,31,0)</f>
        <v>1.2</v>
      </c>
      <c r="Y190">
        <f>VLOOKUP(A190,[1]Sheet1!$A:$BJ,35,0)</f>
        <v>12.5</v>
      </c>
      <c r="Z190">
        <f>VLOOKUP(A190,[1]Sheet1!$A:$BJ,36,0)</f>
        <v>31.2</v>
      </c>
      <c r="AB190">
        <f>VLOOKUP(A190,[1]Sheet1!$A:$BJ,38,0)</f>
        <v>19.5</v>
      </c>
      <c r="AC190">
        <f>VLOOKUP(A190,[1]Sheet1!$A:$AN,39,0)</f>
        <v>36.4</v>
      </c>
      <c r="AD190">
        <f>VLOOKUP(A190,[1]Sheet1!$A:$AN,40,0)</f>
        <v>29.2</v>
      </c>
      <c r="AF190">
        <f>VLOOKUP(A190,[1]Sheet1!$A:$BJ,42,0)</f>
        <v>29.6</v>
      </c>
      <c r="AG190">
        <f>VLOOKUP(A190,[1]Sheet1!$A:$BJ,43,0)</f>
        <v>17</v>
      </c>
      <c r="AH190">
        <f>VLOOKUP(A190,[1]Sheet1!$A:$BJ,44,0)</f>
        <v>37</v>
      </c>
      <c r="AJ190">
        <f>VLOOKUP(A190,[1]Sheet1!$A:$BJ,46,0)</f>
        <v>15</v>
      </c>
      <c r="AK190">
        <f>VLOOKUP(A190,[1]Sheet1!$A:$BJ,47,0)</f>
        <v>44</v>
      </c>
      <c r="AL190">
        <f>VLOOKUP(A190,[1]Sheet1!$A:$BJ,48,0)</f>
        <v>172</v>
      </c>
      <c r="AN190">
        <f>VLOOKUP(A190,[1]Sheet1!$A:$BJ,50,0)</f>
        <v>42</v>
      </c>
      <c r="AO190">
        <f>VLOOKUP(A190,[1]Sheet1!$A:$BJ,51,0)</f>
        <v>69.430000000000007</v>
      </c>
      <c r="AP190">
        <f>VLOOKUP(A190,[1]Sheet1!$A:$BJ,52,0)</f>
        <v>70.52</v>
      </c>
      <c r="AR190">
        <f>VLOOKUP(A190,[1]Sheet1!$A:$BJ,54,0)</f>
        <v>91.64</v>
      </c>
      <c r="AS190">
        <f>VLOOKUP(A190,[1]Sheet1!$A:$BJ,55,0)</f>
        <v>78</v>
      </c>
      <c r="AT190">
        <f>VLOOKUP(A190,[1]Sheet1!$A:$BJ,56,0)</f>
        <v>77</v>
      </c>
      <c r="AV190">
        <f>VLOOKUP(A190,[1]Sheet1!$A:$BJ,58,0)</f>
        <v>62</v>
      </c>
      <c r="AW190">
        <f>VLOOKUP(A190,[1]Sheet1!$A:$BJ,59,0)</f>
        <v>5</v>
      </c>
      <c r="AX190">
        <f>VLOOKUP(A190,[1]Sheet1!$A:$BJ,60,0)</f>
        <v>5.7</v>
      </c>
      <c r="AZ190">
        <f>VLOOKUP(A190,[1]Sheet1!$A:$BJ,62,0)</f>
        <v>1.8</v>
      </c>
      <c r="BA190" s="6">
        <v>11</v>
      </c>
      <c r="BB190">
        <f>VLOOKUP(A190,'[2]基于7.24英文版收集麻醉记录单信息+最后整理最全面'!$J:$CK,78,0)</f>
        <v>0</v>
      </c>
      <c r="BC190">
        <f>VLOOKUP(A190,'[2]基于7.24英文版收集麻醉记录单信息+最后整理最全面'!$J:$CK,80,0)</f>
        <v>0</v>
      </c>
    </row>
    <row r="191" spans="1:55" x14ac:dyDescent="0.25">
      <c r="A191" s="3">
        <v>2994634</v>
      </c>
      <c r="B191">
        <v>2</v>
      </c>
      <c r="C191" s="6">
        <v>1</v>
      </c>
      <c r="D191" s="6">
        <v>165</v>
      </c>
      <c r="E191" s="6">
        <v>65.5</v>
      </c>
      <c r="F191">
        <v>0</v>
      </c>
      <c r="G191" s="6">
        <v>0</v>
      </c>
      <c r="H191">
        <v>0</v>
      </c>
      <c r="I191">
        <f>VLOOKUP(A191,[1]Sheet1!$A:$V,19,0)</f>
        <v>127</v>
      </c>
      <c r="J191">
        <f>VLOOKUP(A191,[1]Sheet1!$A:$V,20,0)</f>
        <v>83</v>
      </c>
      <c r="K191">
        <f>VLOOKUP(A191,[1]Sheet1!$A:$V,21,0)</f>
        <v>0.38</v>
      </c>
      <c r="L191">
        <f>VLOOKUP(A191,[1]Sheet1!$A:$V,22,0)</f>
        <v>0.26</v>
      </c>
      <c r="M191">
        <f>VLOOKUP(A191,[1]Sheet1!$A:$W,23,0)</f>
        <v>103</v>
      </c>
      <c r="N191">
        <f>VLOOKUP(A191,[1]Sheet1!$A:$BJ,24,0)</f>
        <v>64</v>
      </c>
      <c r="O191">
        <f>VLOOKUP(A191,[1]Sheet1!$A:$BJ,25,0)</f>
        <v>46</v>
      </c>
      <c r="P191">
        <f>VLOOKUP(A191,[1]Sheet1!$A:$BJ,26,0)</f>
        <v>58</v>
      </c>
      <c r="Q191">
        <f>VLOOKUP(A191,[1]Sheet1!$A:$BJ,27,0)</f>
        <v>27.7</v>
      </c>
      <c r="R191">
        <f>VLOOKUP(A191,[1]Sheet1!$A:$BJ,28,0)</f>
        <v>30.4</v>
      </c>
      <c r="S191">
        <f>VLOOKUP(A191,[1]Sheet1!$A:$BJ,29,0)</f>
        <v>34.5</v>
      </c>
      <c r="T191">
        <f>VLOOKUP(A191,[1]Sheet1!$A:$BJ,30,0)</f>
        <v>30.2</v>
      </c>
      <c r="U191">
        <f>VLOOKUP(A191,[1]Sheet1!$A:$BJ,31,0)</f>
        <v>0.84</v>
      </c>
      <c r="V191">
        <f>VLOOKUP(A191,[1]Sheet1!$A:$BJ,32,0)</f>
        <v>1.31</v>
      </c>
      <c r="W191">
        <f>VLOOKUP(A191,[1]Sheet1!$A:$BJ,33,0)</f>
        <v>1.28</v>
      </c>
      <c r="X191">
        <f>VLOOKUP(A191,[1]Sheet1!$A:$BJ,34,0)</f>
        <v>1.1599999999999999</v>
      </c>
      <c r="Y191">
        <f>VLOOKUP(A191,[1]Sheet1!$A:$BJ,35,0)</f>
        <v>16.3</v>
      </c>
      <c r="Z191">
        <f>VLOOKUP(A191,[1]Sheet1!$A:$BJ,36,0)</f>
        <v>40.6</v>
      </c>
      <c r="AA191">
        <f>VLOOKUP(A191,[1]Sheet1!$A:$BJ,37,0)</f>
        <v>32.799999999999997</v>
      </c>
      <c r="AB191">
        <f>VLOOKUP(A191,[1]Sheet1!$A:$BJ,38,0)</f>
        <v>29.8</v>
      </c>
      <c r="AC191">
        <f>VLOOKUP(A191,[1]Sheet1!$A:$AN,39,0)</f>
        <v>48.5</v>
      </c>
      <c r="AD191">
        <f>VLOOKUP(A191,[1]Sheet1!$A:$AN,40,0)</f>
        <v>35</v>
      </c>
      <c r="AE191">
        <f>VLOOKUP(A191,[1]Sheet1!$A:$BJ,41,0)</f>
        <v>39.299999999999997</v>
      </c>
      <c r="AF191">
        <f>VLOOKUP(A191,[1]Sheet1!$A:$BJ,42,0)</f>
        <v>41.1</v>
      </c>
      <c r="AG191">
        <f>VLOOKUP(A191,[1]Sheet1!$A:$BJ,43,0)</f>
        <v>19</v>
      </c>
      <c r="AH191">
        <f>VLOOKUP(A191,[1]Sheet1!$A:$BJ,44,0)</f>
        <v>365</v>
      </c>
      <c r="AI191">
        <f>VLOOKUP(A191,[1]Sheet1!$A:$BJ,45,0)</f>
        <v>313</v>
      </c>
      <c r="AJ191">
        <f>VLOOKUP(A191,[1]Sheet1!$A:$BJ,46,0)</f>
        <v>252</v>
      </c>
      <c r="AK191">
        <f>VLOOKUP(A191,[1]Sheet1!$A:$BJ,47,0)</f>
        <v>25</v>
      </c>
      <c r="AL191">
        <f>VLOOKUP(A191,[1]Sheet1!$A:$BJ,48,0)</f>
        <v>425</v>
      </c>
      <c r="AM191">
        <f>VLOOKUP(A191,[1]Sheet1!$A:$BJ,49,0)</f>
        <v>305</v>
      </c>
      <c r="AN191">
        <f>VLOOKUP(A191,[1]Sheet1!$A:$BJ,50,0)</f>
        <v>167</v>
      </c>
      <c r="AO191">
        <f>VLOOKUP(A191,[1]Sheet1!$A:$BJ,51,0)</f>
        <v>90.1</v>
      </c>
      <c r="AP191">
        <f>VLOOKUP(A191,[1]Sheet1!$A:$BJ,52,0)</f>
        <v>93.37</v>
      </c>
      <c r="AQ191">
        <f>VLOOKUP(A191,[1]Sheet1!$A:$BJ,53,0)</f>
        <v>103.27</v>
      </c>
      <c r="AR191">
        <f>VLOOKUP(A191,[1]Sheet1!$A:$BJ,54,0)</f>
        <v>102.54</v>
      </c>
      <c r="AS191">
        <f>VLOOKUP(A191,[1]Sheet1!$A:$BJ,55,0)</f>
        <v>69</v>
      </c>
      <c r="AT191">
        <f>VLOOKUP(A191,[1]Sheet1!$A:$BJ,56,0)</f>
        <v>67</v>
      </c>
      <c r="AU191">
        <f>VLOOKUP(A191,[1]Sheet1!$A:$BJ,57,0)</f>
        <v>61</v>
      </c>
      <c r="AV191">
        <f>VLOOKUP(A191,[1]Sheet1!$A:$BJ,58,0)</f>
        <v>62</v>
      </c>
      <c r="AW191">
        <f>VLOOKUP(A191,[1]Sheet1!$A:$BJ,59,0)</f>
        <v>7.7</v>
      </c>
      <c r="AX191">
        <f>VLOOKUP(A191,[1]Sheet1!$A:$BJ,60,0)</f>
        <v>3.6</v>
      </c>
      <c r="AY191">
        <f>VLOOKUP(A191,[1]Sheet1!$A:$BJ,61,0)</f>
        <v>3.1</v>
      </c>
      <c r="AZ191">
        <f>VLOOKUP(A191,[1]Sheet1!$A:$BJ,62,0)</f>
        <v>4.5</v>
      </c>
      <c r="BA191" s="6">
        <v>6</v>
      </c>
      <c r="BB191">
        <f>VLOOKUP(A191,'[2]基于7.24英文版收集麻醉记录单信息+最后整理最全面'!$J:$CK,78,0)</f>
        <v>0</v>
      </c>
      <c r="BC191">
        <f>VLOOKUP(A191,'[2]基于7.24英文版收集麻醉记录单信息+最后整理最全面'!$J:$CK,80,0)</f>
        <v>0</v>
      </c>
    </row>
    <row r="192" spans="1:55" x14ac:dyDescent="0.25">
      <c r="A192" s="3">
        <v>10137782</v>
      </c>
      <c r="B192">
        <v>2</v>
      </c>
      <c r="C192" s="6">
        <v>1</v>
      </c>
      <c r="D192" s="6">
        <v>170</v>
      </c>
      <c r="E192" s="6">
        <v>88</v>
      </c>
      <c r="F192">
        <v>3.5</v>
      </c>
      <c r="G192" s="6">
        <v>1</v>
      </c>
      <c r="H192">
        <v>0</v>
      </c>
      <c r="I192">
        <f>VLOOKUP(A192,[1]Sheet1!$A:$V,19,0)</f>
        <v>148</v>
      </c>
      <c r="J192">
        <f>VLOOKUP(A192,[1]Sheet1!$A:$V,20,0)</f>
        <v>125</v>
      </c>
      <c r="K192">
        <f>VLOOKUP(A192,[1]Sheet1!$A:$V,21,0)</f>
        <v>0.43</v>
      </c>
      <c r="L192">
        <f>VLOOKUP(A192,[1]Sheet1!$A:$V,22,0)</f>
        <v>0.36</v>
      </c>
      <c r="M192">
        <f>VLOOKUP(A192,[1]Sheet1!$A:$W,23,0)</f>
        <v>147</v>
      </c>
      <c r="N192">
        <f>VLOOKUP(A192,[1]Sheet1!$A:$BJ,24,0)</f>
        <v>133</v>
      </c>
      <c r="O192">
        <f>VLOOKUP(A192,[1]Sheet1!$A:$BJ,25,0)</f>
        <v>120</v>
      </c>
      <c r="P192">
        <f>VLOOKUP(A192,[1]Sheet1!$A:$BJ,26,0)</f>
        <v>113</v>
      </c>
      <c r="Q192">
        <f>VLOOKUP(A192,[1]Sheet1!$A:$BJ,27,0)</f>
        <v>24.7</v>
      </c>
      <c r="R192">
        <f>VLOOKUP(A192,[1]Sheet1!$A:$BJ,28,0)</f>
        <v>25.3</v>
      </c>
      <c r="U192">
        <f>VLOOKUP(A192,[1]Sheet1!$A:$BJ,31,0)</f>
        <v>0.82</v>
      </c>
      <c r="V192">
        <f>VLOOKUP(A192,[1]Sheet1!$A:$BJ,32,0)</f>
        <v>1.27</v>
      </c>
      <c r="Y192">
        <f>VLOOKUP(A192,[1]Sheet1!$A:$BJ,35,0)</f>
        <v>10.7</v>
      </c>
      <c r="Z192">
        <f>VLOOKUP(A192,[1]Sheet1!$A:$BJ,36,0)</f>
        <v>18.7</v>
      </c>
      <c r="AA192">
        <f>VLOOKUP(A192,[1]Sheet1!$A:$BJ,37,0)</f>
        <v>20.6</v>
      </c>
      <c r="AB192">
        <f>VLOOKUP(A192,[1]Sheet1!$A:$BJ,38,0)</f>
        <v>22.6</v>
      </c>
      <c r="AC192">
        <f>VLOOKUP(A192,[1]Sheet1!$A:$AN,39,0)</f>
        <v>41.8</v>
      </c>
      <c r="AD192">
        <f>VLOOKUP(A192,[1]Sheet1!$A:$AN,40,0)</f>
        <v>26.2</v>
      </c>
      <c r="AE192">
        <f>VLOOKUP(A192,[1]Sheet1!$A:$BJ,41,0)</f>
        <v>28.1</v>
      </c>
      <c r="AF192">
        <f>VLOOKUP(A192,[1]Sheet1!$A:$BJ,42,0)</f>
        <v>30</v>
      </c>
      <c r="AG192">
        <f>VLOOKUP(A192,[1]Sheet1!$A:$BJ,43,0)</f>
        <v>24</v>
      </c>
      <c r="AH192">
        <f>VLOOKUP(A192,[1]Sheet1!$A:$BJ,44,0)</f>
        <v>404</v>
      </c>
      <c r="AI192">
        <f>VLOOKUP(A192,[1]Sheet1!$A:$BJ,45,0)</f>
        <v>303</v>
      </c>
      <c r="AJ192">
        <f>VLOOKUP(A192,[1]Sheet1!$A:$BJ,46,0)</f>
        <v>187</v>
      </c>
      <c r="AK192">
        <f>VLOOKUP(A192,[1]Sheet1!$A:$BJ,47,0)</f>
        <v>27</v>
      </c>
      <c r="AL192">
        <f>VLOOKUP(A192,[1]Sheet1!$A:$BJ,48,0)</f>
        <v>440</v>
      </c>
      <c r="AM192">
        <f>VLOOKUP(A192,[1]Sheet1!$A:$BJ,49,0)</f>
        <v>208</v>
      </c>
      <c r="AN192">
        <f>VLOOKUP(A192,[1]Sheet1!$A:$BJ,50,0)</f>
        <v>90</v>
      </c>
      <c r="AO192">
        <v>92.38</v>
      </c>
      <c r="AP192">
        <f>VLOOKUP(A192,[1]Sheet1!$A:$BJ,52,0)</f>
        <v>75.400000000000006</v>
      </c>
      <c r="AQ192">
        <f>VLOOKUP(A192,[1]Sheet1!$A:$BJ,53,0)</f>
        <v>99.83</v>
      </c>
      <c r="AR192">
        <f>VLOOKUP(A192,[1]Sheet1!$A:$BJ,54,0)</f>
        <v>102.2</v>
      </c>
      <c r="AS192">
        <f>VLOOKUP(A192,[1]Sheet1!$A:$BJ,55,0)</f>
        <v>82</v>
      </c>
      <c r="AT192">
        <f>VLOOKUP(A192,[1]Sheet1!$A:$BJ,56,0)</f>
        <v>97</v>
      </c>
      <c r="AU192">
        <f>VLOOKUP(A192,[1]Sheet1!$A:$BJ,57,0)</f>
        <v>72</v>
      </c>
      <c r="AV192">
        <f>VLOOKUP(A192,[1]Sheet1!$A:$BJ,58,0)</f>
        <v>68</v>
      </c>
      <c r="AW192">
        <f>VLOOKUP(A192,[1]Sheet1!$A:$BJ,59,0)</f>
        <v>8.3000000000000007</v>
      </c>
      <c r="AX192">
        <f>VLOOKUP(A192,[1]Sheet1!$A:$BJ,60,0)</f>
        <v>6.5</v>
      </c>
      <c r="AY192">
        <f>VLOOKUP(A192,[1]Sheet1!$A:$BJ,61,0)</f>
        <v>4.7</v>
      </c>
      <c r="AZ192">
        <f>VLOOKUP(A192,[1]Sheet1!$A:$BJ,62,0)</f>
        <v>5.7</v>
      </c>
      <c r="BA192" s="6">
        <v>6</v>
      </c>
      <c r="BB192">
        <f>VLOOKUP(A192,'[2]基于7.24英文版收集麻醉记录单信息+最后整理最全面'!$J:$CK,78,0)</f>
        <v>0</v>
      </c>
      <c r="BC192">
        <f>VLOOKUP(A192,'[2]基于7.24英文版收集麻醉记录单信息+最后整理最全面'!$J:$CK,80,0)</f>
        <v>0</v>
      </c>
    </row>
    <row r="193" spans="1:55" x14ac:dyDescent="0.25">
      <c r="A193" s="3">
        <v>21533458</v>
      </c>
      <c r="B193">
        <v>2</v>
      </c>
      <c r="C193" s="6">
        <v>2</v>
      </c>
      <c r="D193" s="6">
        <v>168</v>
      </c>
      <c r="E193" s="6">
        <v>69</v>
      </c>
      <c r="F193">
        <v>0</v>
      </c>
      <c r="G193" s="6">
        <v>0</v>
      </c>
      <c r="H193">
        <v>0</v>
      </c>
      <c r="I193">
        <f>VLOOKUP(A193,[1]Sheet1!$A:$V,19,0)</f>
        <v>166</v>
      </c>
      <c r="J193">
        <f>VLOOKUP(A193,[1]Sheet1!$A:$V,20,0)</f>
        <v>145</v>
      </c>
      <c r="K193">
        <f>VLOOKUP(A193,[1]Sheet1!$A:$V,21,0)</f>
        <v>0.49</v>
      </c>
      <c r="L193">
        <f>VLOOKUP(A193,[1]Sheet1!$A:$V,22,0)</f>
        <v>0.44</v>
      </c>
      <c r="M193">
        <f>VLOOKUP(A193,[1]Sheet1!$A:$W,23,0)</f>
        <v>267</v>
      </c>
      <c r="N193">
        <f>VLOOKUP(A193,[1]Sheet1!$A:$BJ,24,0)</f>
        <v>179</v>
      </c>
      <c r="Q193">
        <f>VLOOKUP(A193,[1]Sheet1!$A:$BJ,27,0)</f>
        <v>30.5</v>
      </c>
      <c r="R193">
        <f>VLOOKUP(A193,[1]Sheet1!$A:$BJ,28,0)</f>
        <v>46.5</v>
      </c>
      <c r="U193">
        <f>VLOOKUP(A193,[1]Sheet1!$A:$BJ,31,0)</f>
        <v>0.99</v>
      </c>
      <c r="V193">
        <f>VLOOKUP(A193,[1]Sheet1!$A:$BJ,32,0)</f>
        <v>1.63</v>
      </c>
      <c r="Y193">
        <f>VLOOKUP(A193,[1]Sheet1!$A:$BJ,35,0)</f>
        <v>11.5</v>
      </c>
      <c r="Z193">
        <f>VLOOKUP(A193,[1]Sheet1!$A:$BJ,36,0)</f>
        <v>56.3</v>
      </c>
      <c r="AC193">
        <f>VLOOKUP(A193,[1]Sheet1!$A:$AN,39,0)</f>
        <v>43.6</v>
      </c>
      <c r="AD193">
        <f>VLOOKUP(A193,[1]Sheet1!$A:$AN,40,0)</f>
        <v>37.9</v>
      </c>
      <c r="AG193">
        <f>VLOOKUP(A193,[1]Sheet1!$A:$BJ,43,0)</f>
        <v>60</v>
      </c>
      <c r="AH193">
        <f>VLOOKUP(A193,[1]Sheet1!$A:$BJ,44,0)</f>
        <v>198</v>
      </c>
      <c r="AK193">
        <f>VLOOKUP(A193,[1]Sheet1!$A:$BJ,47,0)</f>
        <v>130</v>
      </c>
      <c r="AL193">
        <f>VLOOKUP(A193,[1]Sheet1!$A:$BJ,48,0)</f>
        <v>144</v>
      </c>
      <c r="AO193">
        <f>VLOOKUP(A193,[1]Sheet1!$A:$BJ,51,0)</f>
        <v>103.14</v>
      </c>
      <c r="AP193">
        <f>VLOOKUP(A193,[1]Sheet1!$A:$BJ,52,0)</f>
        <v>111.32</v>
      </c>
      <c r="AS193">
        <f>VLOOKUP(A193,[1]Sheet1!$A:$BJ,55,0)</f>
        <v>59</v>
      </c>
      <c r="AT193">
        <f>VLOOKUP(A193,[1]Sheet1!$A:$BJ,56,0)</f>
        <v>49</v>
      </c>
      <c r="AW193">
        <f>VLOOKUP(A193,[1]Sheet1!$A:$BJ,59,0)</f>
        <v>4.9800000000000004</v>
      </c>
      <c r="AX193">
        <f>VLOOKUP(A193,[1]Sheet1!$A:$BJ,60,0)</f>
        <v>5.58</v>
      </c>
      <c r="BA193" s="6">
        <v>6</v>
      </c>
      <c r="BB193">
        <f>VLOOKUP(A193,'[2]基于7.24英文版收集麻醉记录单信息+最后整理最全面'!$J:$CK,78,0)</f>
        <v>0</v>
      </c>
      <c r="BC193">
        <f>VLOOKUP(A193,'[2]基于7.24英文版收集麻醉记录单信息+最后整理最全面'!$J:$CK,80,0)</f>
        <v>0</v>
      </c>
    </row>
    <row r="194" spans="1:55" x14ac:dyDescent="0.25">
      <c r="A194" s="3">
        <v>32894470</v>
      </c>
      <c r="B194">
        <v>2</v>
      </c>
      <c r="C194" s="6">
        <v>1</v>
      </c>
      <c r="D194" s="6">
        <v>167</v>
      </c>
      <c r="E194" s="6">
        <v>57</v>
      </c>
      <c r="F194">
        <v>3</v>
      </c>
      <c r="G194" s="6">
        <v>1</v>
      </c>
      <c r="H194">
        <v>0</v>
      </c>
      <c r="I194">
        <f>VLOOKUP(A194,[1]Sheet1!$A:$V,19,0)</f>
        <v>157</v>
      </c>
      <c r="J194">
        <f>VLOOKUP(A194,[1]Sheet1!$A:$V,20,0)</f>
        <v>150</v>
      </c>
      <c r="K194">
        <f>VLOOKUP(A194,[1]Sheet1!$A:$V,21,0)</f>
        <v>0.47</v>
      </c>
      <c r="L194">
        <f>VLOOKUP(A194,[1]Sheet1!$A:$V,22,0)</f>
        <v>0.44</v>
      </c>
      <c r="M194">
        <f>VLOOKUP(A194,[1]Sheet1!$A:$W,23,0)</f>
        <v>190</v>
      </c>
      <c r="N194">
        <f>VLOOKUP(A194,[1]Sheet1!$A:$BJ,24,0)</f>
        <v>163</v>
      </c>
      <c r="Q194">
        <f>VLOOKUP(A194,[1]Sheet1!$A:$BJ,27,0)</f>
        <v>29.4</v>
      </c>
      <c r="U194">
        <f>VLOOKUP(A194,[1]Sheet1!$A:$BJ,31,0)</f>
        <v>0.92</v>
      </c>
      <c r="Y194">
        <f>VLOOKUP(A194,[1]Sheet1!$A:$BJ,35,0)</f>
        <v>16.3</v>
      </c>
      <c r="Z194">
        <f>VLOOKUP(A194,[1]Sheet1!$A:$BJ,36,0)</f>
        <v>24.9</v>
      </c>
      <c r="AC194">
        <f>VLOOKUP(A194,[1]Sheet1!$A:$AN,39,0)</f>
        <v>48.8</v>
      </c>
      <c r="AD194">
        <f>VLOOKUP(A194,[1]Sheet1!$A:$AN,40,0)</f>
        <v>39.6</v>
      </c>
      <c r="AG194">
        <f>VLOOKUP(A194,[1]Sheet1!$A:$BJ,43,0)</f>
        <v>36</v>
      </c>
      <c r="AH194">
        <f>VLOOKUP(A194,[1]Sheet1!$A:$BJ,44,0)</f>
        <v>456</v>
      </c>
      <c r="AK194">
        <f>VLOOKUP(A194,[1]Sheet1!$A:$BJ,47,0)</f>
        <v>24</v>
      </c>
      <c r="AL194">
        <f>VLOOKUP(A194,[1]Sheet1!$A:$BJ,48,0)</f>
        <v>370</v>
      </c>
      <c r="AO194">
        <f>VLOOKUP(A194,[1]Sheet1!$A:$BJ,51,0)</f>
        <v>107.9</v>
      </c>
      <c r="AP194">
        <f>VLOOKUP(A194,[1]Sheet1!$A:$BJ,52,0)</f>
        <v>113.6</v>
      </c>
      <c r="AS194">
        <f>VLOOKUP(A194,[1]Sheet1!$A:$BJ,55,0)</f>
        <v>81</v>
      </c>
      <c r="AT194">
        <f>VLOOKUP(A194,[1]Sheet1!$A:$BJ,56,0)</f>
        <v>74</v>
      </c>
      <c r="AW194">
        <f>VLOOKUP(A194,[1]Sheet1!$A:$BJ,59,0)</f>
        <v>4.5</v>
      </c>
      <c r="AX194">
        <f>VLOOKUP(A194,[1]Sheet1!$A:$BJ,60,0)</f>
        <v>3.1</v>
      </c>
      <c r="BA194" s="6">
        <v>12</v>
      </c>
      <c r="BB194">
        <f>VLOOKUP(A194,'[2]基于7.24英文版收集麻醉记录单信息+最后整理最全面'!$J:$CK,78,0)</f>
        <v>0</v>
      </c>
      <c r="BC194">
        <f>VLOOKUP(A194,'[2]基于7.24英文版收集麻醉记录单信息+最后整理最全面'!$J:$CK,80,0)</f>
        <v>0</v>
      </c>
    </row>
    <row r="195" spans="1:55" x14ac:dyDescent="0.25">
      <c r="A195" s="3">
        <v>32820466</v>
      </c>
      <c r="B195">
        <v>2</v>
      </c>
      <c r="C195" s="6">
        <v>1</v>
      </c>
      <c r="D195" s="6">
        <v>160</v>
      </c>
      <c r="E195" s="6">
        <v>44</v>
      </c>
      <c r="F195">
        <v>1.5</v>
      </c>
      <c r="G195" s="6">
        <v>1</v>
      </c>
      <c r="H195">
        <v>0</v>
      </c>
      <c r="I195">
        <f>VLOOKUP(A195,[1]Sheet1!$A:$V,19,0)</f>
        <v>163</v>
      </c>
      <c r="J195">
        <f>VLOOKUP(A195,[1]Sheet1!$A:$V,20,0)</f>
        <v>133</v>
      </c>
      <c r="K195">
        <f>VLOOKUP(A195,[1]Sheet1!$A:$V,21,0)</f>
        <v>0.48</v>
      </c>
      <c r="L195">
        <f>VLOOKUP(A195,[1]Sheet1!$A:$V,22,0)</f>
        <v>0.46</v>
      </c>
      <c r="M195">
        <f>VLOOKUP(A195,[1]Sheet1!$A:$W,23,0)</f>
        <v>239</v>
      </c>
      <c r="N195">
        <f>VLOOKUP(A195,[1]Sheet1!$A:$BJ,24,0)</f>
        <v>206</v>
      </c>
      <c r="Q195">
        <f>VLOOKUP(A195,[1]Sheet1!$A:$BJ,27,0)</f>
        <v>29</v>
      </c>
      <c r="R195">
        <f>VLOOKUP(A195,[1]Sheet1!$A:$BJ,28,0)</f>
        <v>26.3</v>
      </c>
      <c r="U195">
        <f>VLOOKUP(A195,[1]Sheet1!$A:$BJ,31,0)</f>
        <v>0.97</v>
      </c>
      <c r="V195">
        <f>VLOOKUP(A195,[1]Sheet1!$A:$BJ,32,0)</f>
        <v>1.1499999999999999</v>
      </c>
      <c r="Y195">
        <f>VLOOKUP(A195,[1]Sheet1!$A:$BJ,35,0)</f>
        <v>9.6</v>
      </c>
      <c r="Z195">
        <f>VLOOKUP(A195,[1]Sheet1!$A:$BJ,36,0)</f>
        <v>26.5</v>
      </c>
      <c r="AC195">
        <f>VLOOKUP(A195,[1]Sheet1!$A:$AN,39,0)</f>
        <v>50.3</v>
      </c>
      <c r="AD195">
        <f>VLOOKUP(A195,[1]Sheet1!$A:$AN,40,0)</f>
        <v>42</v>
      </c>
      <c r="AG195">
        <f>VLOOKUP(A195,[1]Sheet1!$A:$BJ,43,0)</f>
        <v>39</v>
      </c>
      <c r="AH195">
        <f>VLOOKUP(A195,[1]Sheet1!$A:$BJ,44,0)</f>
        <v>294</v>
      </c>
      <c r="AK195">
        <f>VLOOKUP(A195,[1]Sheet1!$A:$BJ,47,0)</f>
        <v>28</v>
      </c>
      <c r="AL195">
        <f>VLOOKUP(A195,[1]Sheet1!$A:$BJ,48,0)</f>
        <v>274</v>
      </c>
      <c r="AO195">
        <f>VLOOKUP(A195,[1]Sheet1!$A:$BJ,51,0)</f>
        <v>118.63</v>
      </c>
      <c r="AP195">
        <f>VLOOKUP(A195,[1]Sheet1!$A:$BJ,52,0)</f>
        <v>137.66999999999999</v>
      </c>
      <c r="AS195">
        <f>VLOOKUP(A195,[1]Sheet1!$A:$BJ,55,0)</f>
        <v>79</v>
      </c>
      <c r="AT195">
        <f>VLOOKUP(A195,[1]Sheet1!$A:$BJ,56,0)</f>
        <v>55</v>
      </c>
      <c r="AW195">
        <f>VLOOKUP(A195,[1]Sheet1!$A:$BJ,59,0)</f>
        <v>4.7</v>
      </c>
      <c r="AX195">
        <f>VLOOKUP(A195,[1]Sheet1!$A:$BJ,60,0)</f>
        <v>2.1</v>
      </c>
      <c r="BA195" s="6">
        <v>8</v>
      </c>
      <c r="BB195">
        <f>VLOOKUP(A195,'[2]基于7.24英文版收集麻醉记录单信息+最后整理最全面'!$J:$CK,78,0)</f>
        <v>0</v>
      </c>
      <c r="BC195">
        <f>VLOOKUP(A195,'[2]基于7.24英文版收集麻醉记录单信息+最后整理最全面'!$J:$CK,80,0)</f>
        <v>0</v>
      </c>
    </row>
    <row r="196" spans="1:55" x14ac:dyDescent="0.25">
      <c r="A196" s="3">
        <v>6840498</v>
      </c>
      <c r="B196">
        <v>2</v>
      </c>
      <c r="C196" s="6">
        <v>1</v>
      </c>
      <c r="D196" s="6">
        <v>168</v>
      </c>
      <c r="E196" s="6">
        <v>56</v>
      </c>
      <c r="F196">
        <v>0</v>
      </c>
      <c r="G196" s="6">
        <v>0</v>
      </c>
      <c r="H196">
        <v>0</v>
      </c>
      <c r="I196">
        <f>VLOOKUP(A196,[1]Sheet1!$A:$V,19,0)</f>
        <v>138</v>
      </c>
      <c r="J196">
        <f>VLOOKUP(A196,[1]Sheet1!$A:$V,20,0)</f>
        <v>113</v>
      </c>
      <c r="K196">
        <f>VLOOKUP(A196,[1]Sheet1!$A:$V,21,0)</f>
        <v>0.42</v>
      </c>
      <c r="L196">
        <f>VLOOKUP(A196,[1]Sheet1!$A:$V,22,0)</f>
        <v>0.34</v>
      </c>
      <c r="M196">
        <f>VLOOKUP(A196,[1]Sheet1!$A:$W,23,0)</f>
        <v>138</v>
      </c>
      <c r="N196">
        <f>VLOOKUP(A196,[1]Sheet1!$A:$BJ,24,0)</f>
        <v>168</v>
      </c>
      <c r="P196">
        <f>VLOOKUP(A196,[1]Sheet1!$A:$BJ,26,0)</f>
        <v>109</v>
      </c>
      <c r="Q196">
        <f>VLOOKUP(A196,[1]Sheet1!$A:$BJ,27,0)</f>
        <v>30.1</v>
      </c>
      <c r="R196">
        <f>VLOOKUP(A196,[1]Sheet1!$A:$BJ,28,0)</f>
        <v>27.5</v>
      </c>
      <c r="U196">
        <f>VLOOKUP(A196,[1]Sheet1!$A:$BJ,31,0)</f>
        <v>0.99</v>
      </c>
      <c r="V196">
        <f>VLOOKUP(A196,[1]Sheet1!$A:$BJ,32,0)</f>
        <v>1.36</v>
      </c>
      <c r="Y196">
        <f>VLOOKUP(A196,[1]Sheet1!$A:$BJ,35,0)</f>
        <v>11.7</v>
      </c>
      <c r="Z196">
        <f>VLOOKUP(A196,[1]Sheet1!$A:$BJ,36,0)</f>
        <v>18.399999999999999</v>
      </c>
      <c r="AB196">
        <f>VLOOKUP(A196,[1]Sheet1!$A:$BJ,38,0)</f>
        <v>22.8</v>
      </c>
      <c r="AC196">
        <f>VLOOKUP(A196,[1]Sheet1!$A:$AN,39,0)</f>
        <v>42.8</v>
      </c>
      <c r="AD196">
        <f>VLOOKUP(A196,[1]Sheet1!$A:$AN,40,0)</f>
        <v>28.5</v>
      </c>
      <c r="AF196">
        <f>VLOOKUP(A196,[1]Sheet1!$A:$BJ,42,0)</f>
        <v>29.5</v>
      </c>
      <c r="AG196">
        <f>VLOOKUP(A196,[1]Sheet1!$A:$BJ,43,0)</f>
        <v>59</v>
      </c>
      <c r="AH196">
        <f>VLOOKUP(A196,[1]Sheet1!$A:$BJ,44,0)</f>
        <v>153</v>
      </c>
      <c r="AJ196">
        <f>VLOOKUP(A196,[1]Sheet1!$A:$BJ,46,0)</f>
        <v>114</v>
      </c>
      <c r="AK196">
        <f>VLOOKUP(A196,[1]Sheet1!$A:$BJ,47,0)</f>
        <v>120</v>
      </c>
      <c r="AL196">
        <f>VLOOKUP(A196,[1]Sheet1!$A:$BJ,48,0)</f>
        <v>377</v>
      </c>
      <c r="AN196">
        <f>VLOOKUP(A196,[1]Sheet1!$A:$BJ,50,0)</f>
        <v>121</v>
      </c>
      <c r="AO196">
        <f>VLOOKUP(A196,[1]Sheet1!$A:$BJ,51,0)</f>
        <v>93.51</v>
      </c>
      <c r="AP196">
        <f>VLOOKUP(A196,[1]Sheet1!$A:$BJ,52,0)</f>
        <v>107.89</v>
      </c>
      <c r="AR196">
        <f>VLOOKUP(A196,[1]Sheet1!$A:$BJ,54,0)</f>
        <v>105.7</v>
      </c>
      <c r="AS196">
        <f>VLOOKUP(A196,[1]Sheet1!$A:$BJ,55,0)</f>
        <v>65</v>
      </c>
      <c r="AT196">
        <f>VLOOKUP(A196,[1]Sheet1!$A:$BJ,56,0)</f>
        <v>48</v>
      </c>
      <c r="AV196">
        <f>VLOOKUP(A196,[1]Sheet1!$A:$BJ,58,0)</f>
        <v>50</v>
      </c>
      <c r="AW196">
        <f>VLOOKUP(A196,[1]Sheet1!$A:$BJ,59,0)</f>
        <v>4.3</v>
      </c>
      <c r="AX196">
        <f>VLOOKUP(A196,[1]Sheet1!$A:$BJ,60,0)</f>
        <v>6.2</v>
      </c>
      <c r="AZ196">
        <f>VLOOKUP(A196,[1]Sheet1!$A:$BJ,62,0)</f>
        <v>4.0999999999999996</v>
      </c>
      <c r="BA196" s="6">
        <v>5</v>
      </c>
      <c r="BB196">
        <f>VLOOKUP(A196,'[2]基于7.24英文版收集麻醉记录单信息+最后整理最全面'!$J:$CK,78,0)</f>
        <v>0</v>
      </c>
      <c r="BC196">
        <f>VLOOKUP(A196,'[2]基于7.24英文版收集麻醉记录单信息+最后整理最全面'!$J:$CK,80,0)</f>
        <v>0</v>
      </c>
    </row>
    <row r="197" spans="1:55" x14ac:dyDescent="0.25">
      <c r="A197" s="3">
        <v>32194099</v>
      </c>
      <c r="B197">
        <v>2</v>
      </c>
      <c r="C197" s="6">
        <v>1</v>
      </c>
      <c r="D197" s="6">
        <v>167</v>
      </c>
      <c r="E197" s="6">
        <v>67</v>
      </c>
      <c r="F197">
        <v>0</v>
      </c>
      <c r="G197" s="6">
        <v>0</v>
      </c>
      <c r="H197">
        <v>0</v>
      </c>
      <c r="I197">
        <f>VLOOKUP(A197,[1]Sheet1!$A:$V,19,0)</f>
        <v>139</v>
      </c>
      <c r="J197">
        <f>VLOOKUP(A197,[1]Sheet1!$A:$V,20,0)</f>
        <v>118</v>
      </c>
      <c r="K197">
        <f>VLOOKUP(A197,[1]Sheet1!$A:$V,21,0)</f>
        <v>0.42</v>
      </c>
      <c r="L197">
        <f>VLOOKUP(A197,[1]Sheet1!$A:$V,22,0)</f>
        <v>0.36</v>
      </c>
      <c r="M197">
        <f>VLOOKUP(A197,[1]Sheet1!$A:$W,23,0)</f>
        <v>168</v>
      </c>
      <c r="N197">
        <f>VLOOKUP(A197,[1]Sheet1!$A:$BJ,24,0)</f>
        <v>124</v>
      </c>
      <c r="P197">
        <f>VLOOKUP(A197,[1]Sheet1!$A:$BJ,26,0)</f>
        <v>111</v>
      </c>
      <c r="Q197">
        <f>VLOOKUP(A197,[1]Sheet1!$A:$BJ,27,0)</f>
        <v>26.9</v>
      </c>
      <c r="R197">
        <f>VLOOKUP(A197,[1]Sheet1!$A:$BJ,28,0)</f>
        <v>27.3</v>
      </c>
      <c r="T197">
        <f>VLOOKUP(A197,[1]Sheet1!$A:$BJ,30,0)</f>
        <v>27.6</v>
      </c>
      <c r="U197">
        <f>VLOOKUP(A197,[1]Sheet1!$A:$BJ,31,0)</f>
        <v>0.99</v>
      </c>
      <c r="V197">
        <f>VLOOKUP(A197,[1]Sheet1!$A:$BJ,32,0)</f>
        <v>1.28</v>
      </c>
      <c r="X197">
        <f>VLOOKUP(A197,[1]Sheet1!$A:$BJ,34,0)</f>
        <v>1.1599999999999999</v>
      </c>
      <c r="Y197">
        <f>VLOOKUP(A197,[1]Sheet1!$A:$BJ,35,0)</f>
        <v>9.5</v>
      </c>
      <c r="Z197">
        <f>VLOOKUP(A197,[1]Sheet1!$A:$BJ,36,0)</f>
        <v>27.1</v>
      </c>
      <c r="AB197">
        <f>VLOOKUP(A197,[1]Sheet1!$A:$BJ,38,0)</f>
        <v>17.2</v>
      </c>
      <c r="AC197">
        <f>VLOOKUP(A197,[1]Sheet1!$A:$AN,39,0)</f>
        <v>41.1</v>
      </c>
      <c r="AD197">
        <f>VLOOKUP(A197,[1]Sheet1!$A:$AN,40,0)</f>
        <v>31.3</v>
      </c>
      <c r="AF197">
        <f>VLOOKUP(A197,[1]Sheet1!$A:$BJ,42,0)</f>
        <v>33.799999999999997</v>
      </c>
      <c r="AG197">
        <f>VLOOKUP(A197,[1]Sheet1!$A:$BJ,43,0)</f>
        <v>40</v>
      </c>
      <c r="AH197">
        <f>VLOOKUP(A197,[1]Sheet1!$A:$BJ,44,0)</f>
        <v>697</v>
      </c>
      <c r="AJ197">
        <f>VLOOKUP(A197,[1]Sheet1!$A:$BJ,46,0)</f>
        <v>580</v>
      </c>
      <c r="AK197">
        <f>VLOOKUP(A197,[1]Sheet1!$A:$BJ,47,0)</f>
        <v>46</v>
      </c>
      <c r="AL197">
        <f>VLOOKUP(A197,[1]Sheet1!$A:$BJ,48,0)</f>
        <v>816</v>
      </c>
      <c r="AN197">
        <f>VLOOKUP(A197,[1]Sheet1!$A:$BJ,50,0)</f>
        <v>281</v>
      </c>
      <c r="AO197">
        <f>VLOOKUP(A197,[1]Sheet1!$A:$BJ,51,0)</f>
        <v>72.69</v>
      </c>
      <c r="AP197">
        <f>VLOOKUP(A197,[1]Sheet1!$A:$BJ,52,0)</f>
        <v>66.760000000000005</v>
      </c>
      <c r="AR197">
        <f>VLOOKUP(A197,[1]Sheet1!$A:$BJ,54,0)</f>
        <v>84.21</v>
      </c>
      <c r="AS197">
        <f>VLOOKUP(A197,[1]Sheet1!$A:$BJ,55,0)</f>
        <v>96</v>
      </c>
      <c r="AT197">
        <f>VLOOKUP(A197,[1]Sheet1!$A:$BJ,56,0)</f>
        <v>103</v>
      </c>
      <c r="AV197">
        <f>VLOOKUP(A197,[1]Sheet1!$A:$BJ,58,0)</f>
        <v>85</v>
      </c>
      <c r="AW197">
        <f>VLOOKUP(A197,[1]Sheet1!$A:$BJ,59,0)</f>
        <v>7.1</v>
      </c>
      <c r="AX197">
        <f>VLOOKUP(A197,[1]Sheet1!$A:$BJ,60,0)</f>
        <v>6.9</v>
      </c>
      <c r="AZ197">
        <f>VLOOKUP(A197,[1]Sheet1!$A:$BJ,62,0)</f>
        <v>6.2</v>
      </c>
      <c r="BA197" s="6">
        <v>6</v>
      </c>
      <c r="BB197">
        <f>VLOOKUP(A197,'[2]基于7.24英文版收集麻醉记录单信息+最后整理最全面'!$J:$CK,78,0)</f>
        <v>0</v>
      </c>
      <c r="BC197">
        <f>VLOOKUP(A197,'[2]基于7.24英文版收集麻醉记录单信息+最后整理最全面'!$J:$CK,80,0)</f>
        <v>0</v>
      </c>
    </row>
    <row r="198" spans="1:55" x14ac:dyDescent="0.25">
      <c r="A198" s="3">
        <v>15677928</v>
      </c>
      <c r="B198">
        <v>1</v>
      </c>
      <c r="C198" s="6">
        <v>1</v>
      </c>
      <c r="D198" s="6">
        <v>165</v>
      </c>
      <c r="E198" s="6">
        <v>59</v>
      </c>
      <c r="F198">
        <v>0</v>
      </c>
      <c r="G198" s="6">
        <v>0</v>
      </c>
      <c r="H198">
        <v>0</v>
      </c>
      <c r="I198">
        <f>VLOOKUP(A198,[1]Sheet1!$A:$V,19,0)</f>
        <v>148</v>
      </c>
      <c r="J198">
        <f>VLOOKUP(A198,[1]Sheet1!$A:$V,20,0)</f>
        <v>128</v>
      </c>
      <c r="K198">
        <f>VLOOKUP(A198,[1]Sheet1!$A:$V,21,0)</f>
        <v>0.45</v>
      </c>
      <c r="L198">
        <f>VLOOKUP(A198,[1]Sheet1!$A:$V,22,0)</f>
        <v>0.41</v>
      </c>
      <c r="M198">
        <f>VLOOKUP(A198,[1]Sheet1!$A:$W,23,0)</f>
        <v>314</v>
      </c>
      <c r="N198">
        <f>VLOOKUP(A198,[1]Sheet1!$A:$BJ,24,0)</f>
        <v>199</v>
      </c>
      <c r="P198">
        <f>VLOOKUP(A198,[1]Sheet1!$A:$BJ,26,0)</f>
        <v>197</v>
      </c>
      <c r="Q198">
        <f>VLOOKUP(A198,[1]Sheet1!$A:$BJ,27,0)</f>
        <v>30.5</v>
      </c>
      <c r="R198">
        <f>VLOOKUP(A198,[1]Sheet1!$A:$BJ,28,0)</f>
        <v>25.9</v>
      </c>
      <c r="U198">
        <f>VLOOKUP(A198,[1]Sheet1!$A:$BJ,31,0)</f>
        <v>0.86</v>
      </c>
      <c r="V198">
        <f>VLOOKUP(A198,[1]Sheet1!$A:$BJ,32,0)</f>
        <v>1.1100000000000001</v>
      </c>
      <c r="Y198">
        <f>VLOOKUP(A198,[1]Sheet1!$A:$BJ,35,0)</f>
        <v>10.4</v>
      </c>
      <c r="Z198">
        <f>VLOOKUP(A198,[1]Sheet1!$A:$BJ,36,0)</f>
        <v>21.5</v>
      </c>
      <c r="AB198">
        <f>VLOOKUP(A198,[1]Sheet1!$A:$BJ,38,0)</f>
        <v>18.100000000000001</v>
      </c>
      <c r="AC198">
        <f>VLOOKUP(A198,[1]Sheet1!$A:$AN,39,0)</f>
        <v>45.2</v>
      </c>
      <c r="AD198">
        <f>VLOOKUP(A198,[1]Sheet1!$A:$AN,40,0)</f>
        <v>32.6</v>
      </c>
      <c r="AF198">
        <f>VLOOKUP(A198,[1]Sheet1!$A:$BJ,42,0)</f>
        <v>32.4</v>
      </c>
      <c r="AG198">
        <f>VLOOKUP(A198,[1]Sheet1!$A:$BJ,43,0)</f>
        <v>35</v>
      </c>
      <c r="AH198">
        <f>VLOOKUP(A198,[1]Sheet1!$A:$BJ,44,0)</f>
        <v>203</v>
      </c>
      <c r="AJ198">
        <f>VLOOKUP(A198,[1]Sheet1!$A:$BJ,46,0)</f>
        <v>125</v>
      </c>
      <c r="AK198">
        <f>VLOOKUP(A198,[1]Sheet1!$A:$BJ,47,0)</f>
        <v>24</v>
      </c>
      <c r="AL198">
        <f>VLOOKUP(A198,[1]Sheet1!$A:$BJ,48,0)</f>
        <v>244</v>
      </c>
      <c r="AN198">
        <f>VLOOKUP(A198,[1]Sheet1!$A:$BJ,50,0)</f>
        <v>75</v>
      </c>
      <c r="AO198">
        <f>VLOOKUP(A198,[1]Sheet1!$A:$BJ,51,0)</f>
        <v>105.46</v>
      </c>
      <c r="AP198">
        <f>VLOOKUP(A198,[1]Sheet1!$A:$BJ,52,0)</f>
        <v>104.11</v>
      </c>
      <c r="AR198">
        <f>VLOOKUP(A198,[1]Sheet1!$A:$BJ,54,0)</f>
        <v>110.69</v>
      </c>
      <c r="AS198">
        <f>VLOOKUP(A198,[1]Sheet1!$A:$BJ,55,0)</f>
        <v>63</v>
      </c>
      <c r="AT198">
        <f>VLOOKUP(A198,[1]Sheet1!$A:$BJ,56,0)</f>
        <v>65</v>
      </c>
      <c r="AV198">
        <f>VLOOKUP(A198,[1]Sheet1!$A:$BJ,58,0)</f>
        <v>56</v>
      </c>
      <c r="AW198">
        <f>VLOOKUP(A198,[1]Sheet1!$A:$BJ,59,0)</f>
        <v>3.4</v>
      </c>
      <c r="AX198">
        <f>VLOOKUP(A198,[1]Sheet1!$A:$BJ,60,0)</f>
        <v>2.6</v>
      </c>
      <c r="AZ198">
        <f>VLOOKUP(A198,[1]Sheet1!$A:$BJ,62,0)</f>
        <v>4.2</v>
      </c>
      <c r="BA198" s="6">
        <v>5</v>
      </c>
      <c r="BB198">
        <f>VLOOKUP(A198,'[2]基于7.24英文版收集麻醉记录单信息+最后整理最全面'!$J:$CK,78,0)</f>
        <v>0</v>
      </c>
      <c r="BC198">
        <f>VLOOKUP(A198,'[2]基于7.24英文版收集麻醉记录单信息+最后整理最全面'!$J:$CK,80,0)</f>
        <v>0</v>
      </c>
    </row>
    <row r="199" spans="1:55" x14ac:dyDescent="0.25">
      <c r="A199" s="3">
        <v>10118044</v>
      </c>
      <c r="B199">
        <v>2</v>
      </c>
      <c r="C199" s="6">
        <v>1</v>
      </c>
      <c r="D199" s="6">
        <v>170</v>
      </c>
      <c r="E199" s="6">
        <v>67</v>
      </c>
      <c r="F199">
        <v>0</v>
      </c>
      <c r="G199" s="6">
        <v>0</v>
      </c>
      <c r="H199">
        <v>0</v>
      </c>
      <c r="I199">
        <f>VLOOKUP(A199,[1]Sheet1!$A:$V,19,0)</f>
        <v>112</v>
      </c>
      <c r="J199">
        <f>VLOOKUP(A199,[1]Sheet1!$A:$V,20,0)</f>
        <v>94</v>
      </c>
      <c r="K199">
        <f>VLOOKUP(A199,[1]Sheet1!$A:$V,21,0)</f>
        <v>0.37</v>
      </c>
      <c r="L199">
        <f>VLOOKUP(A199,[1]Sheet1!$A:$V,22,0)</f>
        <v>0.31</v>
      </c>
      <c r="M199">
        <f>VLOOKUP(A199,[1]Sheet1!$A:$W,23,0)</f>
        <v>114</v>
      </c>
      <c r="N199">
        <f>VLOOKUP(A199,[1]Sheet1!$A:$BJ,24,0)</f>
        <v>92</v>
      </c>
      <c r="P199">
        <f>VLOOKUP(A199,[1]Sheet1!$A:$BJ,26,0)</f>
        <v>82</v>
      </c>
      <c r="Q199">
        <f>VLOOKUP(A199,[1]Sheet1!$A:$BJ,27,0)</f>
        <v>27.9</v>
      </c>
      <c r="U199">
        <f>VLOOKUP(A199,[1]Sheet1!$A:$BJ,31,0)</f>
        <v>0.96</v>
      </c>
      <c r="Y199">
        <f>VLOOKUP(A199,[1]Sheet1!$A:$BJ,35,0)</f>
        <v>10.9</v>
      </c>
      <c r="Z199">
        <f>VLOOKUP(A199,[1]Sheet1!$A:$BJ,36,0)</f>
        <v>13.7</v>
      </c>
      <c r="AB199">
        <f>VLOOKUP(A199,[1]Sheet1!$A:$BJ,38,0)</f>
        <v>19.600000000000001</v>
      </c>
      <c r="AC199">
        <f>VLOOKUP(A199,[1]Sheet1!$A:$AN,39,0)</f>
        <v>36.9</v>
      </c>
      <c r="AD199">
        <f>VLOOKUP(A199,[1]Sheet1!$A:$AN,40,0)</f>
        <v>25.8</v>
      </c>
      <c r="AF199">
        <f>VLOOKUP(A199,[1]Sheet1!$A:$BJ,42,0)</f>
        <v>32.200000000000003</v>
      </c>
      <c r="AG199">
        <f>VLOOKUP(A199,[1]Sheet1!$A:$BJ,43,0)</f>
        <v>48</v>
      </c>
      <c r="AH199">
        <f>VLOOKUP(A199,[1]Sheet1!$A:$BJ,44,0)</f>
        <v>99</v>
      </c>
      <c r="AJ199">
        <f>VLOOKUP(A199,[1]Sheet1!$A:$BJ,46,0)</f>
        <v>85</v>
      </c>
      <c r="AK199">
        <f>VLOOKUP(A199,[1]Sheet1!$A:$BJ,47,0)</f>
        <v>35</v>
      </c>
      <c r="AL199">
        <f>VLOOKUP(A199,[1]Sheet1!$A:$BJ,48,0)</f>
        <v>105</v>
      </c>
      <c r="AN199">
        <f>VLOOKUP(A199,[1]Sheet1!$A:$BJ,50,0)</f>
        <v>51</v>
      </c>
      <c r="AO199">
        <f>VLOOKUP(A199,[1]Sheet1!$A:$BJ,51,0)</f>
        <v>44.9</v>
      </c>
      <c r="AP199">
        <f>VLOOKUP(A199,[1]Sheet1!$A:$BJ,52,0)</f>
        <v>45.28</v>
      </c>
      <c r="AR199">
        <f>VLOOKUP(A199,[1]Sheet1!$A:$BJ,54,0)</f>
        <v>42.04</v>
      </c>
      <c r="AS199">
        <f>VLOOKUP(A199,[1]Sheet1!$A:$BJ,55,0)</f>
        <v>143</v>
      </c>
      <c r="AT199">
        <f>VLOOKUP(A199,[1]Sheet1!$A:$BJ,56,0)</f>
        <v>142</v>
      </c>
      <c r="AV199">
        <f>VLOOKUP(A199,[1]Sheet1!$A:$BJ,58,0)</f>
        <v>151</v>
      </c>
      <c r="AW199">
        <f>VLOOKUP(A199,[1]Sheet1!$A:$BJ,59,0)</f>
        <v>12.8</v>
      </c>
      <c r="AX199">
        <f>VLOOKUP(A199,[1]Sheet1!$A:$BJ,60,0)</f>
        <v>8.1999999999999993</v>
      </c>
      <c r="AZ199">
        <f>VLOOKUP(A199,[1]Sheet1!$A:$BJ,62,0)</f>
        <v>7.6</v>
      </c>
      <c r="BA199" s="6">
        <v>6</v>
      </c>
      <c r="BB199">
        <f>VLOOKUP(A199,'[2]基于7.24英文版收集麻醉记录单信息+最后整理最全面'!$J:$CK,78,0)</f>
        <v>0</v>
      </c>
      <c r="BC199">
        <f>VLOOKUP(A199,'[2]基于7.24英文版收集麻醉记录单信息+最后整理最全面'!$J:$CK,80,0)</f>
        <v>0</v>
      </c>
    </row>
    <row r="200" spans="1:55" x14ac:dyDescent="0.25">
      <c r="A200" s="3">
        <v>19834796</v>
      </c>
      <c r="B200">
        <v>2</v>
      </c>
      <c r="C200" s="6">
        <v>1</v>
      </c>
      <c r="D200" s="6">
        <v>164</v>
      </c>
      <c r="E200" s="6">
        <v>64</v>
      </c>
      <c r="F200">
        <v>0</v>
      </c>
      <c r="G200" s="6">
        <v>0</v>
      </c>
      <c r="H200">
        <v>0</v>
      </c>
      <c r="I200">
        <f>VLOOKUP(A200,[1]Sheet1!$A:$V,19,0)</f>
        <v>125</v>
      </c>
      <c r="J200">
        <f>VLOOKUP(A200,[1]Sheet1!$A:$V,20,0)</f>
        <v>117</v>
      </c>
      <c r="K200">
        <f>VLOOKUP(A200,[1]Sheet1!$A:$V,21,0)</f>
        <v>0.35</v>
      </c>
      <c r="L200">
        <f>VLOOKUP(A200,[1]Sheet1!$A:$V,22,0)</f>
        <v>0.34</v>
      </c>
      <c r="M200">
        <f>VLOOKUP(A200,[1]Sheet1!$A:$W,23,0)</f>
        <v>311</v>
      </c>
      <c r="N200">
        <f>VLOOKUP(A200,[1]Sheet1!$A:$BJ,24,0)</f>
        <v>412</v>
      </c>
      <c r="Q200">
        <f>VLOOKUP(A200,[1]Sheet1!$A:$BJ,27,0)</f>
        <v>24.9</v>
      </c>
      <c r="R200">
        <f>VLOOKUP(A200,[1]Sheet1!$A:$BJ,28,0)</f>
        <v>27.8</v>
      </c>
      <c r="U200">
        <f>VLOOKUP(A200,[1]Sheet1!$A:$BJ,31,0)</f>
        <v>1.1399999999999999</v>
      </c>
      <c r="V200">
        <f>VLOOKUP(A200,[1]Sheet1!$A:$BJ,32,0)</f>
        <v>1.1399999999999999</v>
      </c>
      <c r="Y200">
        <f>VLOOKUP(A200,[1]Sheet1!$A:$BJ,35,0)</f>
        <v>16.8</v>
      </c>
      <c r="Z200">
        <f>VLOOKUP(A200,[1]Sheet1!$A:$BJ,36,0)</f>
        <v>12.9</v>
      </c>
      <c r="AC200">
        <f>VLOOKUP(A200,[1]Sheet1!$A:$AN,39,0)</f>
        <v>32</v>
      </c>
      <c r="AD200">
        <f>VLOOKUP(A200,[1]Sheet1!$A:$AN,40,0)</f>
        <v>29</v>
      </c>
      <c r="AG200">
        <f>VLOOKUP(A200,[1]Sheet1!$A:$BJ,43,0)</f>
        <v>19</v>
      </c>
      <c r="AH200">
        <f>VLOOKUP(A200,[1]Sheet1!$A:$BJ,44,0)</f>
        <v>581</v>
      </c>
      <c r="AK200">
        <f>VLOOKUP(A200,[1]Sheet1!$A:$BJ,47,0)</f>
        <v>15</v>
      </c>
      <c r="AL200">
        <f>VLOOKUP(A200,[1]Sheet1!$A:$BJ,48,0)</f>
        <v>1131</v>
      </c>
      <c r="AO200">
        <f>VLOOKUP(A200,[1]Sheet1!$A:$BJ,51,0)</f>
        <v>138.41</v>
      </c>
      <c r="AP200">
        <f>VLOOKUP(A200,[1]Sheet1!$A:$BJ,52,0)</f>
        <v>162.83000000000001</v>
      </c>
      <c r="AS200">
        <f>VLOOKUP(A200,[1]Sheet1!$A:$BJ,55,0)</f>
        <v>49</v>
      </c>
      <c r="AT200">
        <f>VLOOKUP(A200,[1]Sheet1!$A:$BJ,56,0)</f>
        <v>33</v>
      </c>
      <c r="AW200">
        <f>VLOOKUP(A200,[1]Sheet1!$A:$BJ,59,0)</f>
        <v>4.22</v>
      </c>
      <c r="AX200">
        <f>VLOOKUP(A200,[1]Sheet1!$A:$BJ,60,0)</f>
        <v>3.5</v>
      </c>
      <c r="BA200" s="6">
        <v>6</v>
      </c>
      <c r="BB200">
        <f>VLOOKUP(A200,'[2]基于7.24英文版收集麻醉记录单信息+最后整理最全面'!$J:$CK,78,0)</f>
        <v>0</v>
      </c>
      <c r="BC200">
        <f>VLOOKUP(A200,'[2]基于7.24英文版收集麻醉记录单信息+最后整理最全面'!$J:$CK,80,0)</f>
        <v>0</v>
      </c>
    </row>
    <row r="201" spans="1:55" x14ac:dyDescent="0.25">
      <c r="A201" s="3">
        <v>14832502</v>
      </c>
      <c r="B201">
        <v>1</v>
      </c>
      <c r="C201" s="6">
        <v>1</v>
      </c>
      <c r="D201" s="6">
        <v>173</v>
      </c>
      <c r="E201" s="6">
        <v>62</v>
      </c>
      <c r="F201">
        <v>0</v>
      </c>
      <c r="G201" s="6">
        <v>0</v>
      </c>
      <c r="H201">
        <v>0</v>
      </c>
      <c r="I201">
        <f>VLOOKUP(A201,[1]Sheet1!$A:$V,19,0)</f>
        <v>138</v>
      </c>
      <c r="J201">
        <f>VLOOKUP(A201,[1]Sheet1!$A:$V,20,0)</f>
        <v>129</v>
      </c>
      <c r="K201">
        <f>VLOOKUP(A201,[1]Sheet1!$A:$V,21,0)</f>
        <v>0.42</v>
      </c>
      <c r="L201">
        <f>VLOOKUP(A201,[1]Sheet1!$A:$V,22,0)</f>
        <v>0.39</v>
      </c>
      <c r="M201">
        <f>VLOOKUP(A201,[1]Sheet1!$A:$W,23,0)</f>
        <v>239</v>
      </c>
      <c r="N201">
        <f>VLOOKUP(A201,[1]Sheet1!$A:$BJ,24,0)</f>
        <v>193</v>
      </c>
      <c r="P201">
        <f>VLOOKUP(A201,[1]Sheet1!$A:$BJ,26,0)</f>
        <v>201</v>
      </c>
      <c r="Q201">
        <f>VLOOKUP(A201,[1]Sheet1!$A:$BJ,27,0)</f>
        <v>26.8</v>
      </c>
      <c r="R201">
        <f>VLOOKUP(A201,[1]Sheet1!$A:$BJ,28,0)</f>
        <v>29.1</v>
      </c>
      <c r="T201">
        <f>VLOOKUP(A201,[1]Sheet1!$A:$BJ,30,0)</f>
        <v>25.9</v>
      </c>
      <c r="U201">
        <f>VLOOKUP(A201,[1]Sheet1!$A:$BJ,31,0)</f>
        <v>0.93</v>
      </c>
      <c r="V201">
        <f>VLOOKUP(A201,[1]Sheet1!$A:$BJ,32,0)</f>
        <v>1.1200000000000001</v>
      </c>
      <c r="X201">
        <f>VLOOKUP(A201,[1]Sheet1!$A:$BJ,34,0)</f>
        <v>0.97</v>
      </c>
      <c r="Y201">
        <f>VLOOKUP(A201,[1]Sheet1!$A:$BJ,35,0)</f>
        <v>8.6</v>
      </c>
      <c r="Z201">
        <f>VLOOKUP(A201,[1]Sheet1!$A:$BJ,36,0)</f>
        <v>17.399999999999999</v>
      </c>
      <c r="AB201">
        <f>VLOOKUP(A201,[1]Sheet1!$A:$BJ,38,0)</f>
        <v>19.3</v>
      </c>
      <c r="AC201">
        <f>VLOOKUP(A201,[1]Sheet1!$A:$AN,39,0)</f>
        <v>46</v>
      </c>
      <c r="AD201">
        <f>VLOOKUP(A201,[1]Sheet1!$A:$AN,40,0)</f>
        <v>35.6</v>
      </c>
      <c r="AF201">
        <f>VLOOKUP(A201,[1]Sheet1!$A:$BJ,42,0)</f>
        <v>39.299999999999997</v>
      </c>
      <c r="AG201">
        <f>VLOOKUP(A201,[1]Sheet1!$A:$BJ,43,0)</f>
        <v>11</v>
      </c>
      <c r="AH201">
        <f>VLOOKUP(A201,[1]Sheet1!$A:$BJ,44,0)</f>
        <v>115</v>
      </c>
      <c r="AJ201">
        <f>VLOOKUP(A201,[1]Sheet1!$A:$BJ,46,0)</f>
        <v>174</v>
      </c>
      <c r="AK201">
        <f>VLOOKUP(A201,[1]Sheet1!$A:$BJ,47,0)</f>
        <v>20</v>
      </c>
      <c r="AL201">
        <f>VLOOKUP(A201,[1]Sheet1!$A:$BJ,48,0)</f>
        <v>93</v>
      </c>
      <c r="AN201">
        <f>VLOOKUP(A201,[1]Sheet1!$A:$BJ,50,0)</f>
        <v>66</v>
      </c>
      <c r="AO201">
        <f>VLOOKUP(A201,[1]Sheet1!$A:$BJ,51,0)</f>
        <v>104.56</v>
      </c>
      <c r="AP201">
        <f>VLOOKUP(A201,[1]Sheet1!$A:$BJ,52,0)</f>
        <v>113.31</v>
      </c>
      <c r="AR201">
        <f>VLOOKUP(A201,[1]Sheet1!$A:$BJ,54,0)</f>
        <v>115.8</v>
      </c>
      <c r="AS201">
        <f>VLOOKUP(A201,[1]Sheet1!$A:$BJ,55,0)</f>
        <v>60</v>
      </c>
      <c r="AT201">
        <f>VLOOKUP(A201,[1]Sheet1!$A:$BJ,56,0)</f>
        <v>47</v>
      </c>
      <c r="AV201">
        <f>VLOOKUP(A201,[1]Sheet1!$A:$BJ,58,0)</f>
        <v>44</v>
      </c>
      <c r="AW201">
        <f>VLOOKUP(A201,[1]Sheet1!$A:$BJ,59,0)</f>
        <v>3.4</v>
      </c>
      <c r="AX201">
        <f>VLOOKUP(A201,[1]Sheet1!$A:$BJ,60,0)</f>
        <v>1.5</v>
      </c>
      <c r="AZ201">
        <f>VLOOKUP(A201,[1]Sheet1!$A:$BJ,62,0)</f>
        <v>1.9</v>
      </c>
      <c r="BA201" s="6">
        <v>4</v>
      </c>
      <c r="BB201">
        <f>VLOOKUP(A201,'[2]基于7.24英文版收集麻醉记录单信息+最后整理最全面'!$J:$CK,78,0)</f>
        <v>0</v>
      </c>
      <c r="BC201">
        <f>VLOOKUP(A201,'[2]基于7.24英文版收集麻醉记录单信息+最后整理最全面'!$J:$CK,80,0)</f>
        <v>0</v>
      </c>
    </row>
    <row r="202" spans="1:55" x14ac:dyDescent="0.25">
      <c r="A202" s="3">
        <v>1497341</v>
      </c>
      <c r="B202">
        <v>2</v>
      </c>
      <c r="C202" s="6">
        <v>1</v>
      </c>
      <c r="D202" s="6">
        <v>168</v>
      </c>
      <c r="E202" s="6">
        <v>60</v>
      </c>
      <c r="F202">
        <v>0</v>
      </c>
      <c r="G202" s="6">
        <v>0</v>
      </c>
      <c r="H202">
        <v>0</v>
      </c>
      <c r="I202">
        <f>VLOOKUP(A202,[1]Sheet1!$A:$V,19,0)</f>
        <v>131</v>
      </c>
      <c r="J202">
        <f>VLOOKUP(A202,[1]Sheet1!$A:$V,20,0)</f>
        <v>117</v>
      </c>
      <c r="K202">
        <f>VLOOKUP(A202,[1]Sheet1!$A:$V,21,0)</f>
        <v>0.41</v>
      </c>
      <c r="L202">
        <f>VLOOKUP(A202,[1]Sheet1!$A:$V,22,0)</f>
        <v>0.4</v>
      </c>
      <c r="M202">
        <f>VLOOKUP(A202,[1]Sheet1!$A:$W,23,0)</f>
        <v>148</v>
      </c>
      <c r="N202">
        <f>VLOOKUP(A202,[1]Sheet1!$A:$BJ,24,0)</f>
        <v>186</v>
      </c>
      <c r="P202">
        <f>VLOOKUP(A202,[1]Sheet1!$A:$BJ,26,0)</f>
        <v>195</v>
      </c>
      <c r="Q202">
        <f>VLOOKUP(A202,[1]Sheet1!$A:$BJ,27,0)</f>
        <v>26.2</v>
      </c>
      <c r="R202">
        <f>VLOOKUP(A202,[1]Sheet1!$A:$BJ,28,0)</f>
        <v>28.2</v>
      </c>
      <c r="T202">
        <f>VLOOKUP(A202,[1]Sheet1!$A:$BJ,30,0)</f>
        <v>30.4</v>
      </c>
      <c r="U202">
        <v>1.03</v>
      </c>
      <c r="V202">
        <f>VLOOKUP(A202,[1]Sheet1!$A:$BJ,32,0)</f>
        <v>0.95</v>
      </c>
      <c r="X202">
        <f>VLOOKUP(A202,[1]Sheet1!$A:$BJ,34,0)</f>
        <v>0.96</v>
      </c>
      <c r="Y202">
        <f>VLOOKUP(A202,[1]Sheet1!$A:$BJ,35,0)</f>
        <v>181.4</v>
      </c>
      <c r="Z202">
        <f>VLOOKUP(A202,[1]Sheet1!$A:$BJ,36,0)</f>
        <v>111.3</v>
      </c>
      <c r="AB202">
        <f>VLOOKUP(A202,[1]Sheet1!$A:$BJ,38,0)</f>
        <v>63.3</v>
      </c>
      <c r="AC202">
        <f>VLOOKUP(A202,[1]Sheet1!$A:$AN,39,0)</f>
        <v>37</v>
      </c>
      <c r="AD202">
        <f>VLOOKUP(A202,[1]Sheet1!$A:$AN,40,0)</f>
        <v>27.7</v>
      </c>
      <c r="AF202">
        <f>VLOOKUP(A202,[1]Sheet1!$A:$BJ,42,0)</f>
        <v>33.5</v>
      </c>
      <c r="AG202">
        <f>VLOOKUP(A202,[1]Sheet1!$A:$BJ,43,0)</f>
        <v>125</v>
      </c>
      <c r="AH202">
        <f>VLOOKUP(A202,[1]Sheet1!$A:$BJ,44,0)</f>
        <v>184</v>
      </c>
      <c r="AJ202">
        <f>VLOOKUP(A202,[1]Sheet1!$A:$BJ,46,0)</f>
        <v>82</v>
      </c>
      <c r="AK202">
        <f>VLOOKUP(A202,[1]Sheet1!$A:$BJ,47,0)</f>
        <v>127</v>
      </c>
      <c r="AL202">
        <f>VLOOKUP(A202,[1]Sheet1!$A:$BJ,48,0)</f>
        <v>238</v>
      </c>
      <c r="AN202">
        <f>VLOOKUP(A202,[1]Sheet1!$A:$BJ,50,0)</f>
        <v>54</v>
      </c>
      <c r="AO202">
        <f>VLOOKUP(A202,[1]Sheet1!$A:$BJ,51,0)</f>
        <v>72.25</v>
      </c>
      <c r="AP202">
        <f>VLOOKUP(A202,[1]Sheet1!$A:$BJ,52,0)</f>
        <v>82.04</v>
      </c>
      <c r="AR202">
        <f>VLOOKUP(A202,[1]Sheet1!$A:$BJ,54,0)</f>
        <v>87.35</v>
      </c>
      <c r="AS202">
        <f>VLOOKUP(A202,[1]Sheet1!$A:$BJ,55,0)</f>
        <v>87</v>
      </c>
      <c r="AT202">
        <f>VLOOKUP(A202,[1]Sheet1!$A:$BJ,56,0)</f>
        <v>81</v>
      </c>
      <c r="AV202">
        <f>VLOOKUP(A202,[1]Sheet1!$A:$BJ,58,0)</f>
        <v>72</v>
      </c>
      <c r="AW202">
        <f>VLOOKUP(A202,[1]Sheet1!$A:$BJ,59,0)</f>
        <v>3.3</v>
      </c>
      <c r="AX202">
        <f>VLOOKUP(A202,[1]Sheet1!$A:$BJ,60,0)</f>
        <v>4.2</v>
      </c>
      <c r="AZ202">
        <f>VLOOKUP(A202,[1]Sheet1!$A:$BJ,62,0)</f>
        <v>3.7</v>
      </c>
      <c r="BA202" s="6">
        <v>7</v>
      </c>
      <c r="BB202">
        <f>VLOOKUP(A202,'[2]基于7.24英文版收集麻醉记录单信息+最后整理最全面'!$J:$CK,78,0)</f>
        <v>0</v>
      </c>
      <c r="BC202">
        <f>VLOOKUP(A202,'[2]基于7.24英文版收集麻醉记录单信息+最后整理最全面'!$J:$CK,80,0)</f>
        <v>0</v>
      </c>
    </row>
    <row r="203" spans="1:55" x14ac:dyDescent="0.25">
      <c r="A203" s="3">
        <v>19431479</v>
      </c>
      <c r="B203">
        <v>2</v>
      </c>
      <c r="C203" s="6">
        <v>2</v>
      </c>
      <c r="D203" s="6">
        <v>155</v>
      </c>
      <c r="E203" s="6">
        <v>51.5</v>
      </c>
      <c r="F203">
        <v>0</v>
      </c>
      <c r="G203" s="6">
        <v>0</v>
      </c>
      <c r="H203">
        <v>0</v>
      </c>
      <c r="I203">
        <f>VLOOKUP(A203,[1]Sheet1!$A:$V,19,0)</f>
        <v>161</v>
      </c>
      <c r="J203">
        <f>VLOOKUP(A203,[1]Sheet1!$A:$V,20,0)</f>
        <v>136</v>
      </c>
      <c r="K203">
        <f>VLOOKUP(A203,[1]Sheet1!$A:$V,21,0)</f>
        <v>0.51</v>
      </c>
      <c r="L203">
        <f>VLOOKUP(A203,[1]Sheet1!$A:$V,22,0)</f>
        <v>0.44</v>
      </c>
      <c r="M203">
        <f>VLOOKUP(A203,[1]Sheet1!$A:$W,23,0)</f>
        <v>76</v>
      </c>
      <c r="N203">
        <f>VLOOKUP(A203,[1]Sheet1!$A:$BJ,24,0)</f>
        <v>72</v>
      </c>
      <c r="P203">
        <f>VLOOKUP(A203,[1]Sheet1!$A:$BJ,26,0)</f>
        <v>79</v>
      </c>
      <c r="Q203">
        <f>VLOOKUP(A203,[1]Sheet1!$A:$BJ,27,0)</f>
        <v>26.2</v>
      </c>
      <c r="R203">
        <f>VLOOKUP(A203,[1]Sheet1!$A:$BJ,28,0)</f>
        <v>30</v>
      </c>
      <c r="U203">
        <f>VLOOKUP(A203,[1]Sheet1!$A:$BJ,31,0)</f>
        <v>0.99</v>
      </c>
      <c r="V203">
        <f>VLOOKUP(A203,[1]Sheet1!$A:$BJ,32,0)</f>
        <v>1.03</v>
      </c>
      <c r="Y203">
        <f>VLOOKUP(A203,[1]Sheet1!$A:$BJ,35,0)</f>
        <v>22.8</v>
      </c>
      <c r="Z203">
        <f>VLOOKUP(A203,[1]Sheet1!$A:$BJ,36,0)</f>
        <v>55.2</v>
      </c>
      <c r="AB203">
        <f>VLOOKUP(A203,[1]Sheet1!$A:$BJ,38,0)</f>
        <v>48.7</v>
      </c>
      <c r="AC203">
        <f>VLOOKUP(A203,[1]Sheet1!$A:$AN,39,0)</f>
        <v>44.8</v>
      </c>
      <c r="AD203">
        <f>VLOOKUP(A203,[1]Sheet1!$A:$AN,40,0)</f>
        <v>37.799999999999997</v>
      </c>
      <c r="AF203">
        <f>VLOOKUP(A203,[1]Sheet1!$A:$BJ,42,0)</f>
        <v>40.4</v>
      </c>
      <c r="AG203">
        <f>VLOOKUP(A203,[1]Sheet1!$A:$BJ,43,0)</f>
        <v>43</v>
      </c>
      <c r="AH203">
        <f>VLOOKUP(A203,[1]Sheet1!$A:$BJ,44,0)</f>
        <v>233</v>
      </c>
      <c r="AJ203">
        <f>VLOOKUP(A203,[1]Sheet1!$A:$BJ,46,0)</f>
        <v>141</v>
      </c>
      <c r="AK203">
        <f>VLOOKUP(A203,[1]Sheet1!$A:$BJ,47,0)</f>
        <v>33</v>
      </c>
      <c r="AL203">
        <f>VLOOKUP(A203,[1]Sheet1!$A:$BJ,48,0)</f>
        <v>180</v>
      </c>
      <c r="AN203">
        <f>VLOOKUP(A203,[1]Sheet1!$A:$BJ,50,0)</f>
        <v>53</v>
      </c>
      <c r="AO203">
        <f>VLOOKUP(A203,[1]Sheet1!$A:$BJ,51,0)</f>
        <v>88.55</v>
      </c>
      <c r="AP203">
        <f>VLOOKUP(A203,[1]Sheet1!$A:$BJ,52,0)</f>
        <v>89.76</v>
      </c>
      <c r="AR203">
        <f>VLOOKUP(A203,[1]Sheet1!$A:$BJ,54,0)</f>
        <v>94.89</v>
      </c>
      <c r="AS203">
        <f>VLOOKUP(A203,[1]Sheet1!$A:$BJ,55,0)</f>
        <v>90</v>
      </c>
      <c r="AT203">
        <f>VLOOKUP(A203,[1]Sheet1!$A:$BJ,56,0)</f>
        <v>89</v>
      </c>
      <c r="AV203">
        <f>VLOOKUP(A203,[1]Sheet1!$A:$BJ,58,0)</f>
        <v>85</v>
      </c>
      <c r="AW203">
        <f>VLOOKUP(A203,[1]Sheet1!$A:$BJ,59,0)</f>
        <v>5.6</v>
      </c>
      <c r="AX203">
        <f>VLOOKUP(A203,[1]Sheet1!$A:$BJ,60,0)</f>
        <v>4.0999999999999996</v>
      </c>
      <c r="AZ203">
        <f>VLOOKUP(A203,[1]Sheet1!$A:$BJ,62,0)</f>
        <v>7</v>
      </c>
      <c r="BA203" s="6">
        <v>9</v>
      </c>
      <c r="BB203">
        <f>VLOOKUP(A203,'[2]基于7.24英文版收集麻醉记录单信息+最后整理最全面'!$J:$CK,78,0)</f>
        <v>0</v>
      </c>
      <c r="BC203">
        <f>VLOOKUP(A203,'[2]基于7.24英文版收集麻醉记录单信息+最后整理最全面'!$J:$CK,80,0)</f>
        <v>0</v>
      </c>
    </row>
    <row r="204" spans="1:55" x14ac:dyDescent="0.25">
      <c r="A204" s="3">
        <v>32995586</v>
      </c>
      <c r="B204">
        <v>2</v>
      </c>
      <c r="C204" s="6">
        <v>1</v>
      </c>
      <c r="D204" s="6">
        <v>172</v>
      </c>
      <c r="E204" s="6">
        <v>68</v>
      </c>
      <c r="F204">
        <v>0</v>
      </c>
      <c r="G204" s="6">
        <v>0</v>
      </c>
      <c r="H204">
        <v>0</v>
      </c>
      <c r="I204">
        <f>VLOOKUP(A204,[1]Sheet1!$A:$V,19,0)</f>
        <v>140</v>
      </c>
      <c r="J204">
        <f>VLOOKUP(A204,[1]Sheet1!$A:$V,20,0)</f>
        <v>135</v>
      </c>
      <c r="K204">
        <f>VLOOKUP(A204,[1]Sheet1!$A:$V,21,0)</f>
        <v>0.43</v>
      </c>
      <c r="L204">
        <f>VLOOKUP(A204,[1]Sheet1!$A:$V,22,0)</f>
        <v>0.41</v>
      </c>
      <c r="M204">
        <f>VLOOKUP(A204,[1]Sheet1!$A:$W,23,0)</f>
        <v>97</v>
      </c>
      <c r="N204">
        <f>VLOOKUP(A204,[1]Sheet1!$A:$BJ,24,0)</f>
        <v>80</v>
      </c>
      <c r="P204">
        <f>VLOOKUP(A204,[1]Sheet1!$A:$BJ,26,0)</f>
        <v>51</v>
      </c>
      <c r="Q204">
        <f>VLOOKUP(A204,[1]Sheet1!$A:$BJ,27,0)</f>
        <v>29.4</v>
      </c>
      <c r="R204">
        <f>VLOOKUP(A204,[1]Sheet1!$A:$BJ,28,0)</f>
        <v>34.4</v>
      </c>
      <c r="T204">
        <f>VLOOKUP(A204,[1]Sheet1!$A:$BJ,30,0)</f>
        <v>32</v>
      </c>
      <c r="U204">
        <f>VLOOKUP(A204,[1]Sheet1!$A:$BJ,31,0)</f>
        <v>1.06</v>
      </c>
      <c r="V204">
        <f>VLOOKUP(A204,[1]Sheet1!$A:$BJ,32,0)</f>
        <v>1.39</v>
      </c>
      <c r="X204">
        <f>VLOOKUP(A204,[1]Sheet1!$A:$BJ,34,0)</f>
        <v>1.1399999999999999</v>
      </c>
      <c r="Y204">
        <f>VLOOKUP(A204,[1]Sheet1!$A:$BJ,35,0)</f>
        <v>7.7</v>
      </c>
      <c r="Z204">
        <f>VLOOKUP(A204,[1]Sheet1!$A:$BJ,36,0)</f>
        <v>13.7</v>
      </c>
      <c r="AB204">
        <f>VLOOKUP(A204,[1]Sheet1!$A:$BJ,38,0)</f>
        <v>19.5</v>
      </c>
      <c r="AC204">
        <f>VLOOKUP(A204,[1]Sheet1!$A:$AN,39,0)</f>
        <v>44.6</v>
      </c>
      <c r="AD204">
        <f>VLOOKUP(A204,[1]Sheet1!$A:$AN,40,0)</f>
        <v>36.9</v>
      </c>
      <c r="AF204">
        <f>VLOOKUP(A204,[1]Sheet1!$A:$BJ,42,0)</f>
        <v>39.6</v>
      </c>
      <c r="AG204">
        <f>VLOOKUP(A204,[1]Sheet1!$A:$BJ,43,0)</f>
        <v>104</v>
      </c>
      <c r="AH204">
        <f>VLOOKUP(A204,[1]Sheet1!$A:$BJ,44,0)</f>
        <v>244</v>
      </c>
      <c r="AJ204">
        <f>VLOOKUP(A204,[1]Sheet1!$A:$BJ,46,0)</f>
        <v>579</v>
      </c>
      <c r="AK204">
        <f>VLOOKUP(A204,[1]Sheet1!$A:$BJ,47,0)</f>
        <v>60</v>
      </c>
      <c r="AL204">
        <f>VLOOKUP(A204,[1]Sheet1!$A:$BJ,48,0)</f>
        <v>266</v>
      </c>
      <c r="AN204">
        <f>VLOOKUP(A204,[1]Sheet1!$A:$BJ,50,0)</f>
        <v>274</v>
      </c>
      <c r="AO204">
        <f>VLOOKUP(A204,[1]Sheet1!$A:$BJ,51,0)</f>
        <v>106.83</v>
      </c>
      <c r="AP204">
        <f>VLOOKUP(A204,[1]Sheet1!$A:$BJ,52,0)</f>
        <v>112.29</v>
      </c>
      <c r="AR204">
        <f>VLOOKUP(A204,[1]Sheet1!$A:$BJ,54,0)</f>
        <v>107.46</v>
      </c>
      <c r="AS204">
        <f>VLOOKUP(A204,[1]Sheet1!$A:$BJ,55,0)</f>
        <v>70</v>
      </c>
      <c r="AT204">
        <f>VLOOKUP(A204,[1]Sheet1!$A:$BJ,56,0)</f>
        <v>62</v>
      </c>
      <c r="AV204">
        <f>VLOOKUP(A204,[1]Sheet1!$A:$BJ,58,0)</f>
        <v>69</v>
      </c>
      <c r="AW204">
        <f>VLOOKUP(A204,[1]Sheet1!$A:$BJ,59,0)</f>
        <v>6.3</v>
      </c>
      <c r="AX204">
        <f>VLOOKUP(A204,[1]Sheet1!$A:$BJ,60,0)</f>
        <v>4.3</v>
      </c>
      <c r="AZ204">
        <f>VLOOKUP(A204,[1]Sheet1!$A:$BJ,62,0)</f>
        <v>4.5999999999999996</v>
      </c>
      <c r="BA204" s="6">
        <v>6</v>
      </c>
      <c r="BB204">
        <f>VLOOKUP(A204,'[2]基于7.24英文版收集麻醉记录单信息+最后整理最全面'!$J:$CK,78,0)</f>
        <v>0</v>
      </c>
      <c r="BC204">
        <f>VLOOKUP(A204,'[2]基于7.24英文版收集麻醉记录单信息+最后整理最全面'!$J:$CK,80,0)</f>
        <v>0</v>
      </c>
    </row>
    <row r="205" spans="1:55" x14ac:dyDescent="0.25">
      <c r="A205" s="3">
        <v>32777753</v>
      </c>
      <c r="B205">
        <v>2</v>
      </c>
      <c r="C205" s="6">
        <v>1</v>
      </c>
      <c r="D205" s="6">
        <v>160</v>
      </c>
      <c r="E205" s="6">
        <v>50</v>
      </c>
      <c r="F205">
        <v>5</v>
      </c>
      <c r="G205" s="6">
        <v>1</v>
      </c>
      <c r="H205">
        <v>0</v>
      </c>
      <c r="I205">
        <f>VLOOKUP(A205,[1]Sheet1!$A:$V,19,0)</f>
        <v>125</v>
      </c>
      <c r="J205">
        <f>VLOOKUP(A205,[1]Sheet1!$A:$V,20,0)</f>
        <v>108</v>
      </c>
      <c r="K205">
        <f>VLOOKUP(A205,[1]Sheet1!$A:$V,21,0)</f>
        <v>0.38</v>
      </c>
      <c r="L205">
        <f>VLOOKUP(A205,[1]Sheet1!$A:$V,22,0)</f>
        <v>0.32</v>
      </c>
      <c r="M205">
        <f>VLOOKUP(A205,[1]Sheet1!$A:$W,23,0)</f>
        <v>174</v>
      </c>
      <c r="N205">
        <f>VLOOKUP(A205,[1]Sheet1!$A:$BJ,24,0)</f>
        <v>125</v>
      </c>
      <c r="P205">
        <f>VLOOKUP(A205,[1]Sheet1!$A:$BJ,26,0)</f>
        <v>137</v>
      </c>
      <c r="Q205">
        <f>VLOOKUP(A205,[1]Sheet1!$A:$BJ,27,0)</f>
        <v>34.200000000000003</v>
      </c>
      <c r="R205">
        <f>VLOOKUP(A205,[1]Sheet1!$A:$BJ,28,0)</f>
        <v>45.8</v>
      </c>
      <c r="T205">
        <f>VLOOKUP(A205,[1]Sheet1!$A:$BJ,30,0)</f>
        <v>35.200000000000003</v>
      </c>
      <c r="U205">
        <f>VLOOKUP(A205,[1]Sheet1!$A:$BJ,31,0)</f>
        <v>0.95</v>
      </c>
      <c r="V205">
        <f>VLOOKUP(A205,[1]Sheet1!$A:$BJ,32,0)</f>
        <v>1.18</v>
      </c>
      <c r="X205">
        <f>VLOOKUP(A205,[1]Sheet1!$A:$BJ,34,0)</f>
        <v>1.1399999999999999</v>
      </c>
      <c r="Y205">
        <f>VLOOKUP(A205,[1]Sheet1!$A:$BJ,35,0)</f>
        <v>12</v>
      </c>
      <c r="Z205">
        <f>VLOOKUP(A205,[1]Sheet1!$A:$BJ,36,0)</f>
        <v>34</v>
      </c>
      <c r="AB205">
        <f>VLOOKUP(A205,[1]Sheet1!$A:$BJ,38,0)</f>
        <v>34.5</v>
      </c>
      <c r="AC205">
        <f>VLOOKUP(A205,[1]Sheet1!$A:$AN,39,0)</f>
        <v>43.3</v>
      </c>
      <c r="AD205">
        <f>VLOOKUP(A205,[1]Sheet1!$A:$AN,40,0)</f>
        <v>34.5</v>
      </c>
      <c r="AF205">
        <f>VLOOKUP(A205,[1]Sheet1!$A:$BJ,42,0)</f>
        <v>33.6</v>
      </c>
      <c r="AG205">
        <f>VLOOKUP(A205,[1]Sheet1!$A:$BJ,43,0)</f>
        <v>13</v>
      </c>
      <c r="AH205">
        <f>VLOOKUP(A205,[1]Sheet1!$A:$BJ,44,0)</f>
        <v>202</v>
      </c>
      <c r="AJ205">
        <f>VLOOKUP(A205,[1]Sheet1!$A:$BJ,46,0)</f>
        <v>507</v>
      </c>
      <c r="AK205">
        <f>VLOOKUP(A205,[1]Sheet1!$A:$BJ,47,0)</f>
        <v>28</v>
      </c>
      <c r="AL205">
        <f>VLOOKUP(A205,[1]Sheet1!$A:$BJ,48,0)</f>
        <v>309</v>
      </c>
      <c r="AN205">
        <f>VLOOKUP(A205,[1]Sheet1!$A:$BJ,50,0)</f>
        <v>213</v>
      </c>
      <c r="AO205">
        <f>VLOOKUP(A205,[1]Sheet1!$A:$BJ,51,0)</f>
        <v>106.9</v>
      </c>
      <c r="AP205">
        <f>VLOOKUP(A205,[1]Sheet1!$A:$BJ,52,0)</f>
        <v>108.35</v>
      </c>
      <c r="AR205">
        <f>VLOOKUP(A205,[1]Sheet1!$A:$BJ,54,0)</f>
        <v>109.87</v>
      </c>
      <c r="AS205">
        <f>VLOOKUP(A205,[1]Sheet1!$A:$BJ,55,0)</f>
        <v>62</v>
      </c>
      <c r="AT205">
        <f>VLOOKUP(A205,[1]Sheet1!$A:$BJ,56,0)</f>
        <v>60</v>
      </c>
      <c r="AV205">
        <f>VLOOKUP(A205,[1]Sheet1!$A:$BJ,58,0)</f>
        <v>58</v>
      </c>
      <c r="AW205">
        <f>VLOOKUP(A205,[1]Sheet1!$A:$BJ,59,0)</f>
        <v>3.9</v>
      </c>
      <c r="AX205">
        <f>VLOOKUP(A205,[1]Sheet1!$A:$BJ,60,0)</f>
        <v>3.06</v>
      </c>
      <c r="AZ205">
        <f>VLOOKUP(A205,[1]Sheet1!$A:$BJ,62,0)</f>
        <v>2.2999999999999998</v>
      </c>
      <c r="BA205" s="6">
        <v>7</v>
      </c>
      <c r="BB205">
        <f>VLOOKUP(A205,'[2]基于7.24英文版收集麻醉记录单信息+最后整理最全面'!$J:$CK,78,0)</f>
        <v>0</v>
      </c>
      <c r="BC205">
        <f>VLOOKUP(A205,'[2]基于7.24英文版收集麻醉记录单信息+最后整理最全面'!$J:$CK,80,0)</f>
        <v>0</v>
      </c>
    </row>
    <row r="206" spans="1:55" x14ac:dyDescent="0.25">
      <c r="A206" s="3">
        <v>32986637</v>
      </c>
      <c r="B206">
        <v>2</v>
      </c>
      <c r="C206" s="6">
        <v>1</v>
      </c>
      <c r="D206" s="6">
        <v>173</v>
      </c>
      <c r="E206" s="6">
        <v>56</v>
      </c>
      <c r="F206">
        <v>0</v>
      </c>
      <c r="G206" s="6">
        <v>0</v>
      </c>
      <c r="H206">
        <v>0</v>
      </c>
      <c r="I206">
        <f>VLOOKUP(A206,[1]Sheet1!$A:$V,19,0)</f>
        <v>158</v>
      </c>
      <c r="J206">
        <f>VLOOKUP(A206,[1]Sheet1!$A:$V,20,0)</f>
        <v>146</v>
      </c>
      <c r="K206">
        <f>VLOOKUP(A206,[1]Sheet1!$A:$V,21,0)</f>
        <v>0.46</v>
      </c>
      <c r="L206">
        <f>VLOOKUP(A206,[1]Sheet1!$A:$V,22,0)</f>
        <v>0.43</v>
      </c>
      <c r="M206">
        <f>VLOOKUP(A206,[1]Sheet1!$A:$W,23,0)</f>
        <v>248</v>
      </c>
      <c r="N206">
        <f>VLOOKUP(A206,[1]Sheet1!$A:$BJ,24,0)</f>
        <v>242</v>
      </c>
      <c r="Q206">
        <f>VLOOKUP(A206,[1]Sheet1!$A:$BJ,27,0)</f>
        <v>27.4</v>
      </c>
      <c r="R206">
        <f>VLOOKUP(A206,[1]Sheet1!$A:$BJ,28,0)</f>
        <v>36.6</v>
      </c>
      <c r="U206">
        <f>VLOOKUP(A206,[1]Sheet1!$A:$BJ,31,0)</f>
        <v>1</v>
      </c>
      <c r="V206">
        <f>VLOOKUP(A206,[1]Sheet1!$A:$BJ,32,0)</f>
        <v>1.34</v>
      </c>
      <c r="Y206">
        <f>VLOOKUP(A206,[1]Sheet1!$A:$BJ,35,0)</f>
        <v>6.8</v>
      </c>
      <c r="Z206">
        <f>VLOOKUP(A206,[1]Sheet1!$A:$BJ,36,0)</f>
        <v>26.5</v>
      </c>
      <c r="AC206">
        <f>VLOOKUP(A206,[1]Sheet1!$A:$AN,39,0)</f>
        <v>42.7</v>
      </c>
      <c r="AD206">
        <f>VLOOKUP(A206,[1]Sheet1!$A:$AN,40,0)</f>
        <v>35.5</v>
      </c>
      <c r="AG206">
        <f>VLOOKUP(A206,[1]Sheet1!$A:$BJ,43,0)</f>
        <v>111</v>
      </c>
      <c r="AH206">
        <f>VLOOKUP(A206,[1]Sheet1!$A:$BJ,44,0)</f>
        <v>580</v>
      </c>
      <c r="AK206">
        <f>VLOOKUP(A206,[1]Sheet1!$A:$BJ,47,0)</f>
        <v>66</v>
      </c>
      <c r="AL206">
        <f>VLOOKUP(A206,[1]Sheet1!$A:$BJ,48,0)</f>
        <v>431</v>
      </c>
      <c r="AO206">
        <f>VLOOKUP(A206,[1]Sheet1!$A:$BJ,51,0)</f>
        <v>108.77</v>
      </c>
      <c r="AP206">
        <f>VLOOKUP(A206,[1]Sheet1!$A:$BJ,52,0)</f>
        <v>115.41</v>
      </c>
      <c r="AS206">
        <f>VLOOKUP(A206,[1]Sheet1!$A:$BJ,55,0)</f>
        <v>67</v>
      </c>
      <c r="AT206">
        <f>VLOOKUP(A206,[1]Sheet1!$A:$BJ,56,0)</f>
        <v>58</v>
      </c>
      <c r="AW206">
        <f>VLOOKUP(A206,[1]Sheet1!$A:$BJ,59,0)</f>
        <v>5.98</v>
      </c>
      <c r="AX206">
        <f>VLOOKUP(A206,[1]Sheet1!$A:$BJ,60,0)</f>
        <v>5.3</v>
      </c>
      <c r="BA206" s="6">
        <v>5</v>
      </c>
      <c r="BB206">
        <f>VLOOKUP(A206,'[2]基于7.24英文版收集麻醉记录单信息+最后整理最全面'!$J:$CK,78,0)</f>
        <v>0</v>
      </c>
      <c r="BC206">
        <f>VLOOKUP(A206,'[2]基于7.24英文版收集麻醉记录单信息+最后整理最全面'!$J:$CK,80,0)</f>
        <v>1</v>
      </c>
    </row>
    <row r="207" spans="1:55" x14ac:dyDescent="0.25">
      <c r="A207" s="3">
        <v>32822908</v>
      </c>
      <c r="B207">
        <v>2</v>
      </c>
      <c r="C207" s="6">
        <v>1</v>
      </c>
      <c r="D207" s="6">
        <v>160</v>
      </c>
      <c r="E207" s="6">
        <v>60</v>
      </c>
      <c r="F207">
        <v>0</v>
      </c>
      <c r="G207" s="6">
        <v>0</v>
      </c>
      <c r="H207">
        <v>0</v>
      </c>
      <c r="I207">
        <f>VLOOKUP(A207,[1]Sheet1!$A:$V,19,0)</f>
        <v>115</v>
      </c>
      <c r="J207">
        <f>VLOOKUP(A207,[1]Sheet1!$A:$V,20,0)</f>
        <v>108</v>
      </c>
      <c r="K207">
        <f>VLOOKUP(A207,[1]Sheet1!$A:$V,21,0)</f>
        <v>0.35</v>
      </c>
      <c r="L207">
        <f>VLOOKUP(A207,[1]Sheet1!$A:$V,22,0)</f>
        <v>0.33</v>
      </c>
      <c r="M207">
        <f>VLOOKUP(A207,[1]Sheet1!$A:$W,23,0)</f>
        <v>224</v>
      </c>
      <c r="N207">
        <f>VLOOKUP(A207,[1]Sheet1!$A:$BJ,24,0)</f>
        <v>211</v>
      </c>
      <c r="Q207">
        <f>VLOOKUP(A207,[1]Sheet1!$A:$BJ,27,0)</f>
        <v>25.3</v>
      </c>
      <c r="R207">
        <f>VLOOKUP(A207,[1]Sheet1!$A:$BJ,28,0)</f>
        <v>11.6</v>
      </c>
      <c r="U207">
        <f>VLOOKUP(A207,[1]Sheet1!$A:$BJ,31,0)</f>
        <v>1.03</v>
      </c>
      <c r="V207">
        <f>VLOOKUP(A207,[1]Sheet1!$A:$BJ,32,0)</f>
        <v>0.98</v>
      </c>
      <c r="Y207">
        <f>VLOOKUP(A207,[1]Sheet1!$A:$BJ,35,0)</f>
        <v>49.5</v>
      </c>
      <c r="Z207">
        <f>VLOOKUP(A207,[1]Sheet1!$A:$BJ,36,0)</f>
        <v>54.9</v>
      </c>
      <c r="AC207">
        <f>VLOOKUP(A207,[1]Sheet1!$A:$AN,39,0)</f>
        <v>36.1</v>
      </c>
      <c r="AD207">
        <f>VLOOKUP(A207,[1]Sheet1!$A:$AN,40,0)</f>
        <v>28.2</v>
      </c>
      <c r="AG207">
        <f>VLOOKUP(A207,[1]Sheet1!$A:$BJ,43,0)</f>
        <v>113</v>
      </c>
      <c r="AH207">
        <f>VLOOKUP(A207,[1]Sheet1!$A:$BJ,44,0)</f>
        <v>118</v>
      </c>
      <c r="AK207">
        <f>VLOOKUP(A207,[1]Sheet1!$A:$BJ,47,0)</f>
        <v>79</v>
      </c>
      <c r="AL207">
        <f>VLOOKUP(A207,[1]Sheet1!$A:$BJ,48,0)</f>
        <v>191</v>
      </c>
      <c r="AO207">
        <f>VLOOKUP(A207,[1]Sheet1!$A:$BJ,51,0)</f>
        <v>106.57</v>
      </c>
      <c r="AP207">
        <f>VLOOKUP(A207,[1]Sheet1!$A:$BJ,52,0)</f>
        <v>105.25</v>
      </c>
      <c r="AS207">
        <f>VLOOKUP(A207,[1]Sheet1!$A:$BJ,55,0)</f>
        <v>52</v>
      </c>
      <c r="AT207">
        <f>VLOOKUP(A207,[1]Sheet1!$A:$BJ,56,0)</f>
        <v>54</v>
      </c>
      <c r="AW207">
        <f>VLOOKUP(A207,[1]Sheet1!$A:$BJ,59,0)</f>
        <v>5.22</v>
      </c>
      <c r="AX207">
        <f>VLOOKUP(A207,[1]Sheet1!$A:$BJ,60,0)</f>
        <v>4.2</v>
      </c>
      <c r="BA207" s="6">
        <v>6</v>
      </c>
      <c r="BB207">
        <f>VLOOKUP(A207,'[2]基于7.24英文版收集麻醉记录单信息+最后整理最全面'!$J:$CK,78,0)</f>
        <v>0</v>
      </c>
      <c r="BC207">
        <f>VLOOKUP(A207,'[2]基于7.24英文版收集麻醉记录单信息+最后整理最全面'!$J:$CK,80,0)</f>
        <v>0</v>
      </c>
    </row>
    <row r="208" spans="1:55" x14ac:dyDescent="0.25">
      <c r="A208" s="3">
        <v>19683671</v>
      </c>
      <c r="B208">
        <v>1</v>
      </c>
      <c r="C208" s="6">
        <v>2</v>
      </c>
      <c r="D208" s="6">
        <v>163</v>
      </c>
      <c r="E208" s="6">
        <v>67</v>
      </c>
      <c r="F208">
        <v>7</v>
      </c>
      <c r="G208" s="6">
        <v>1</v>
      </c>
      <c r="H208">
        <v>0</v>
      </c>
      <c r="I208">
        <f>VLOOKUP(A208,[1]Sheet1!$A:$V,19,0)</f>
        <v>135</v>
      </c>
      <c r="J208">
        <f>VLOOKUP(A208,[1]Sheet1!$A:$V,20,0)</f>
        <v>90</v>
      </c>
      <c r="K208">
        <f>VLOOKUP(A208,[1]Sheet1!$A:$V,21,0)</f>
        <v>0.42</v>
      </c>
      <c r="L208">
        <f>VLOOKUP(A208,[1]Sheet1!$A:$V,22,0)</f>
        <v>0.28000000000000003</v>
      </c>
      <c r="M208">
        <f>VLOOKUP(A208,[1]Sheet1!$A:$W,23,0)</f>
        <v>210</v>
      </c>
      <c r="N208">
        <f>VLOOKUP(A208,[1]Sheet1!$A:$BJ,24,0)</f>
        <v>199</v>
      </c>
      <c r="P208">
        <f>VLOOKUP(A208,[1]Sheet1!$A:$BJ,26,0)</f>
        <v>164</v>
      </c>
      <c r="Q208">
        <f>VLOOKUP(A208,[1]Sheet1!$A:$BJ,27,0)</f>
        <v>28.2</v>
      </c>
      <c r="R208">
        <f>VLOOKUP(A208,[1]Sheet1!$A:$BJ,28,0)</f>
        <v>27.8</v>
      </c>
      <c r="T208">
        <f>VLOOKUP(A208,[1]Sheet1!$A:$BJ,30,0)</f>
        <v>26.9</v>
      </c>
      <c r="U208">
        <f>VLOOKUP(A208,[1]Sheet1!$A:$BJ,31,0)</f>
        <v>0.87</v>
      </c>
      <c r="V208">
        <f>VLOOKUP(A208,[1]Sheet1!$A:$BJ,32,0)</f>
        <v>1.1399999999999999</v>
      </c>
      <c r="X208">
        <f>VLOOKUP(A208,[1]Sheet1!$A:$BJ,34,0)</f>
        <v>1.06</v>
      </c>
      <c r="Y208">
        <f>VLOOKUP(A208,[1]Sheet1!$A:$BJ,35,0)</f>
        <v>8</v>
      </c>
      <c r="Z208">
        <f>VLOOKUP(A208,[1]Sheet1!$A:$BJ,36,0)</f>
        <v>18</v>
      </c>
      <c r="AB208">
        <f>VLOOKUP(A208,[1]Sheet1!$A:$BJ,38,0)</f>
        <v>29.2</v>
      </c>
      <c r="AC208">
        <f>VLOOKUP(A208,[1]Sheet1!$A:$AN,39,0)</f>
        <v>43.2</v>
      </c>
      <c r="AD208">
        <f>VLOOKUP(A208,[1]Sheet1!$A:$AN,40,0)</f>
        <v>27.6</v>
      </c>
      <c r="AF208">
        <f>VLOOKUP(A208,[1]Sheet1!$A:$BJ,42,0)</f>
        <v>41.5</v>
      </c>
      <c r="AG208">
        <f>VLOOKUP(A208,[1]Sheet1!$A:$BJ,43,0)</f>
        <v>39</v>
      </c>
      <c r="AH208">
        <f>VLOOKUP(A208,[1]Sheet1!$A:$BJ,44,0)</f>
        <v>531</v>
      </c>
      <c r="AJ208">
        <f>VLOOKUP(A208,[1]Sheet1!$A:$BJ,46,0)</f>
        <v>408</v>
      </c>
      <c r="AK208">
        <f>VLOOKUP(A208,[1]Sheet1!$A:$BJ,47,0)</f>
        <v>47</v>
      </c>
      <c r="AL208">
        <f>VLOOKUP(A208,[1]Sheet1!$A:$BJ,48,0)</f>
        <v>399</v>
      </c>
      <c r="AN208">
        <f>VLOOKUP(A208,[1]Sheet1!$A:$BJ,50,0)</f>
        <v>137</v>
      </c>
      <c r="AO208">
        <f>VLOOKUP(A208,[1]Sheet1!$A:$BJ,51,0)</f>
        <v>104.28</v>
      </c>
      <c r="AP208">
        <f>VLOOKUP(A208,[1]Sheet1!$A:$BJ,52,0)</f>
        <v>106.95</v>
      </c>
      <c r="AR208">
        <f>VLOOKUP(A208,[1]Sheet1!$A:$BJ,54,0)</f>
        <v>107.66</v>
      </c>
      <c r="AS208">
        <f>VLOOKUP(A208,[1]Sheet1!$A:$BJ,55,0)</f>
        <v>67</v>
      </c>
      <c r="AT208">
        <f>VLOOKUP(A208,[1]Sheet1!$A:$BJ,56,0)</f>
        <v>63</v>
      </c>
      <c r="AV208">
        <f>VLOOKUP(A208,[1]Sheet1!$A:$BJ,58,0)</f>
        <v>62</v>
      </c>
      <c r="AW208">
        <f>VLOOKUP(A208,[1]Sheet1!$A:$BJ,59,0)</f>
        <v>4.3</v>
      </c>
      <c r="AX208">
        <f>VLOOKUP(A208,[1]Sheet1!$A:$BJ,60,0)</f>
        <v>3.4</v>
      </c>
      <c r="AZ208">
        <f>VLOOKUP(A208,[1]Sheet1!$A:$BJ,62,0)</f>
        <v>2.9</v>
      </c>
      <c r="BA208" s="6">
        <v>9</v>
      </c>
      <c r="BB208">
        <f>VLOOKUP(A208,'[2]基于7.24英文版收集麻醉记录单信息+最后整理最全面'!$J:$CK,78,0)</f>
        <v>0</v>
      </c>
      <c r="BC208">
        <f>VLOOKUP(A208,'[2]基于7.24英文版收集麻醉记录单信息+最后整理最全面'!$J:$CK,80,0)</f>
        <v>1</v>
      </c>
    </row>
    <row r="209" spans="1:55" x14ac:dyDescent="0.25">
      <c r="A209" s="3">
        <v>32849866</v>
      </c>
      <c r="B209">
        <v>2</v>
      </c>
      <c r="C209" s="6">
        <v>1</v>
      </c>
      <c r="D209" s="6">
        <v>172</v>
      </c>
      <c r="E209" s="6">
        <v>62</v>
      </c>
      <c r="F209">
        <v>0</v>
      </c>
      <c r="G209" s="6">
        <v>0</v>
      </c>
      <c r="H209">
        <v>0</v>
      </c>
      <c r="I209">
        <f>VLOOKUP(A209,[1]Sheet1!$A:$V,19,0)</f>
        <v>187</v>
      </c>
      <c r="J209">
        <f>VLOOKUP(A209,[1]Sheet1!$A:$V,20,0)</f>
        <v>168</v>
      </c>
      <c r="K209">
        <f>VLOOKUP(A209,[1]Sheet1!$A:$V,21,0)</f>
        <v>0.52</v>
      </c>
      <c r="L209">
        <f>VLOOKUP(A209,[1]Sheet1!$A:$V,22,0)</f>
        <v>0.45</v>
      </c>
      <c r="M209">
        <f>VLOOKUP(A209,[1]Sheet1!$A:$W,23,0)</f>
        <v>219</v>
      </c>
      <c r="N209">
        <f>VLOOKUP(A209,[1]Sheet1!$A:$BJ,24,0)</f>
        <v>227</v>
      </c>
      <c r="P209">
        <f>VLOOKUP(A209,[1]Sheet1!$A:$BJ,26,0)</f>
        <v>203</v>
      </c>
      <c r="Q209">
        <f>VLOOKUP(A209,[1]Sheet1!$A:$BJ,27,0)</f>
        <v>26.6</v>
      </c>
      <c r="R209">
        <f>VLOOKUP(A209,[1]Sheet1!$A:$BJ,28,0)</f>
        <v>25.5</v>
      </c>
      <c r="T209">
        <f>VLOOKUP(A209,[1]Sheet1!$A:$BJ,30,0)</f>
        <v>34.1</v>
      </c>
      <c r="U209">
        <f>VLOOKUP(A209,[1]Sheet1!$A:$BJ,31,0)</f>
        <v>0.91</v>
      </c>
      <c r="V209">
        <f>VLOOKUP(A209,[1]Sheet1!$A:$BJ,32,0)</f>
        <v>0.83</v>
      </c>
      <c r="X209">
        <f>VLOOKUP(A209,[1]Sheet1!$A:$BJ,34,0)</f>
        <v>1.0900000000000001</v>
      </c>
      <c r="Y209">
        <f>VLOOKUP(A209,[1]Sheet1!$A:$BJ,35,0)</f>
        <v>4.5999999999999996</v>
      </c>
      <c r="Z209">
        <f>VLOOKUP(A209,[1]Sheet1!$A:$BJ,36,0)</f>
        <v>5.9</v>
      </c>
      <c r="AB209">
        <f>VLOOKUP(A209,[1]Sheet1!$A:$BJ,38,0)</f>
        <v>9.6999999999999993</v>
      </c>
      <c r="AC209">
        <f>VLOOKUP(A209,[1]Sheet1!$A:$AN,39,0)</f>
        <v>43.3</v>
      </c>
      <c r="AD209">
        <f>VLOOKUP(A209,[1]Sheet1!$A:$AN,40,0)</f>
        <v>41.6</v>
      </c>
      <c r="AF209">
        <f>VLOOKUP(A209,[1]Sheet1!$A:$BJ,42,0)</f>
        <v>29.4</v>
      </c>
      <c r="AG209">
        <f>VLOOKUP(A209,[1]Sheet1!$A:$BJ,43,0)</f>
        <v>66</v>
      </c>
      <c r="AH209">
        <f>VLOOKUP(A209,[1]Sheet1!$A:$BJ,44,0)</f>
        <v>68</v>
      </c>
      <c r="AJ209">
        <f>VLOOKUP(A209,[1]Sheet1!$A:$BJ,46,0)</f>
        <v>305</v>
      </c>
      <c r="AK209">
        <f>VLOOKUP(A209,[1]Sheet1!$A:$BJ,47,0)</f>
        <v>41</v>
      </c>
      <c r="AL209">
        <f>VLOOKUP(A209,[1]Sheet1!$A:$BJ,48,0)</f>
        <v>36</v>
      </c>
      <c r="AN209">
        <f>VLOOKUP(A209,[1]Sheet1!$A:$BJ,50,0)</f>
        <v>142</v>
      </c>
      <c r="AO209">
        <f>VLOOKUP(A209,[1]Sheet1!$A:$BJ,51,0)</f>
        <v>91.03</v>
      </c>
      <c r="AP209">
        <f>VLOOKUP(A209,[1]Sheet1!$A:$BJ,52,0)</f>
        <v>88.61</v>
      </c>
      <c r="AR209">
        <f>VLOOKUP(A209,[1]Sheet1!$A:$BJ,54,0)</f>
        <v>93.56</v>
      </c>
      <c r="AS209">
        <f>VLOOKUP(A209,[1]Sheet1!$A:$BJ,55,0)</f>
        <v>89</v>
      </c>
      <c r="AT209">
        <f>VLOOKUP(A209,[1]Sheet1!$A:$BJ,56,0)</f>
        <v>91</v>
      </c>
      <c r="AV209">
        <f>VLOOKUP(A209,[1]Sheet1!$A:$BJ,58,0)</f>
        <v>87</v>
      </c>
      <c r="AW209">
        <f>VLOOKUP(A209,[1]Sheet1!$A:$BJ,59,0)</f>
        <v>7</v>
      </c>
      <c r="AX209">
        <f>VLOOKUP(A209,[1]Sheet1!$A:$BJ,60,0)</f>
        <v>5.3</v>
      </c>
      <c r="AZ209">
        <f>VLOOKUP(A209,[1]Sheet1!$A:$BJ,62,0)</f>
        <v>3.8</v>
      </c>
      <c r="BA209" s="6">
        <v>4</v>
      </c>
      <c r="BB209">
        <f>VLOOKUP(A209,'[2]基于7.24英文版收集麻醉记录单信息+最后整理最全面'!$J:$CK,78,0)</f>
        <v>0</v>
      </c>
      <c r="BC209">
        <f>VLOOKUP(A209,'[2]基于7.24英文版收集麻醉记录单信息+最后整理最全面'!$J:$CK,80,0)</f>
        <v>0</v>
      </c>
    </row>
    <row r="210" spans="1:55" x14ac:dyDescent="0.25">
      <c r="A210" s="3">
        <v>15202884</v>
      </c>
      <c r="B210">
        <v>2</v>
      </c>
      <c r="C210" s="6">
        <v>2</v>
      </c>
      <c r="D210" s="6">
        <v>154</v>
      </c>
      <c r="E210" s="6">
        <v>40</v>
      </c>
      <c r="F210">
        <v>0</v>
      </c>
      <c r="G210" s="6">
        <v>0</v>
      </c>
      <c r="H210">
        <v>0</v>
      </c>
      <c r="I210">
        <f>VLOOKUP(A210,[1]Sheet1!$A:$V,19,0)</f>
        <v>156</v>
      </c>
      <c r="J210">
        <f>VLOOKUP(A210,[1]Sheet1!$A:$V,20,0)</f>
        <v>120</v>
      </c>
      <c r="K210">
        <f>VLOOKUP(A210,[1]Sheet1!$A:$V,21,0)</f>
        <v>0.49</v>
      </c>
      <c r="L210">
        <f>VLOOKUP(A210,[1]Sheet1!$A:$V,22,0)</f>
        <v>0.36</v>
      </c>
      <c r="M210">
        <f>VLOOKUP(A210,[1]Sheet1!$A:$W,23,0)</f>
        <v>274</v>
      </c>
      <c r="N210">
        <f>VLOOKUP(A210,[1]Sheet1!$A:$BJ,24,0)</f>
        <v>151</v>
      </c>
      <c r="P210">
        <f>VLOOKUP(A210,[1]Sheet1!$A:$BJ,26,0)</f>
        <v>134</v>
      </c>
      <c r="Q210">
        <f>VLOOKUP(A210,[1]Sheet1!$A:$BJ,27,0)</f>
        <v>29.5</v>
      </c>
      <c r="R210">
        <f>VLOOKUP(A210,[1]Sheet1!$A:$BJ,28,0)</f>
        <v>32.6</v>
      </c>
      <c r="T210">
        <f>VLOOKUP(A210,[1]Sheet1!$A:$BJ,30,0)</f>
        <v>29.5</v>
      </c>
      <c r="U210">
        <f>VLOOKUP(A210,[1]Sheet1!$A:$BJ,31,0)</f>
        <v>0.94</v>
      </c>
      <c r="V210">
        <f>VLOOKUP(A210,[1]Sheet1!$A:$BJ,32,0)</f>
        <v>1.45</v>
      </c>
      <c r="X210">
        <f>VLOOKUP(A210,[1]Sheet1!$A:$BJ,34,0)</f>
        <v>1.1200000000000001</v>
      </c>
      <c r="Y210">
        <f>VLOOKUP(A210,[1]Sheet1!$A:$BJ,35,0)</f>
        <v>32.6</v>
      </c>
      <c r="Z210">
        <f>VLOOKUP(A210,[1]Sheet1!$A:$BJ,36,0)</f>
        <v>31.8</v>
      </c>
      <c r="AB210">
        <f>VLOOKUP(A210,[1]Sheet1!$A:$BJ,38,0)</f>
        <v>51.1</v>
      </c>
      <c r="AC210">
        <f>VLOOKUP(A210,[1]Sheet1!$A:$AN,39,0)</f>
        <v>43.2</v>
      </c>
      <c r="AD210">
        <f>VLOOKUP(A210,[1]Sheet1!$A:$AN,40,0)</f>
        <v>21.4</v>
      </c>
      <c r="AF210">
        <f>VLOOKUP(A210,[1]Sheet1!$A:$BJ,42,0)</f>
        <v>28.1</v>
      </c>
      <c r="AG210">
        <f>VLOOKUP(A210,[1]Sheet1!$A:$BJ,43,0)</f>
        <v>12</v>
      </c>
      <c r="AH210">
        <f>VLOOKUP(A210,[1]Sheet1!$A:$BJ,44,0)</f>
        <v>1916</v>
      </c>
      <c r="AJ210">
        <f>VLOOKUP(A210,[1]Sheet1!$A:$BJ,46,0)</f>
        <v>1057</v>
      </c>
      <c r="AK210">
        <f>VLOOKUP(A210,[1]Sheet1!$A:$BJ,47,0)</f>
        <v>14</v>
      </c>
      <c r="AL210">
        <f>VLOOKUP(A210,[1]Sheet1!$A:$BJ,48,0)</f>
        <v>1498</v>
      </c>
      <c r="AN210">
        <f>VLOOKUP(A210,[1]Sheet1!$A:$BJ,50,0)</f>
        <v>310</v>
      </c>
      <c r="AO210">
        <f>VLOOKUP(A210,[1]Sheet1!$A:$BJ,51,0)</f>
        <v>83.33</v>
      </c>
      <c r="AP210">
        <f>VLOOKUP(A210,[1]Sheet1!$A:$BJ,52,0)</f>
        <v>82.26</v>
      </c>
      <c r="AR210">
        <f>VLOOKUP(A210,[1]Sheet1!$A:$BJ,54,0)</f>
        <v>106.71</v>
      </c>
      <c r="AS210">
        <f>VLOOKUP(A210,[1]Sheet1!$A:$BJ,55,0)</f>
        <v>93</v>
      </c>
      <c r="AT210">
        <f>VLOOKUP(A210,[1]Sheet1!$A:$BJ,56,0)</f>
        <v>94</v>
      </c>
      <c r="AV210">
        <f>VLOOKUP(A210,[1]Sheet1!$A:$BJ,58,0)</f>
        <v>69</v>
      </c>
      <c r="AW210">
        <f>VLOOKUP(A210,[1]Sheet1!$A:$BJ,59,0)</f>
        <v>4.3</v>
      </c>
      <c r="AX210">
        <f>VLOOKUP(A210,[1]Sheet1!$A:$BJ,60,0)</f>
        <v>4.9000000000000004</v>
      </c>
      <c r="AZ210">
        <f>VLOOKUP(A210,[1]Sheet1!$A:$BJ,62,0)</f>
        <v>3.8</v>
      </c>
      <c r="BA210" s="6">
        <v>6</v>
      </c>
      <c r="BB210">
        <f>VLOOKUP(A210,'[2]基于7.24英文版收集麻醉记录单信息+最后整理最全面'!$J:$CK,78,0)</f>
        <v>0</v>
      </c>
      <c r="BC210">
        <f>VLOOKUP(A210,'[2]基于7.24英文版收集麻醉记录单信息+最后整理最全面'!$J:$CK,80,0)</f>
        <v>0</v>
      </c>
    </row>
    <row r="211" spans="1:55" x14ac:dyDescent="0.25">
      <c r="A211" s="3">
        <v>15196043</v>
      </c>
      <c r="B211">
        <v>1</v>
      </c>
      <c r="C211" s="6">
        <v>1</v>
      </c>
      <c r="D211" s="6">
        <v>164</v>
      </c>
      <c r="E211" s="6">
        <v>61</v>
      </c>
      <c r="F211">
        <v>0</v>
      </c>
      <c r="G211" s="6">
        <v>0</v>
      </c>
      <c r="H211">
        <v>0</v>
      </c>
      <c r="I211">
        <f>VLOOKUP(A211,[1]Sheet1!$A:$V,19,0)</f>
        <v>136</v>
      </c>
      <c r="J211">
        <f>VLOOKUP(A211,[1]Sheet1!$A:$V,20,0)</f>
        <v>106</v>
      </c>
      <c r="K211">
        <f>VLOOKUP(A211,[1]Sheet1!$A:$V,21,0)</f>
        <v>0.42</v>
      </c>
      <c r="L211">
        <f>VLOOKUP(A211,[1]Sheet1!$A:$V,22,0)</f>
        <v>0.35</v>
      </c>
      <c r="M211">
        <f>VLOOKUP(A211,[1]Sheet1!$A:$W,23,0)</f>
        <v>187</v>
      </c>
      <c r="N211">
        <f>VLOOKUP(A211,[1]Sheet1!$A:$BJ,24,0)</f>
        <v>186</v>
      </c>
      <c r="O211">
        <f>VLOOKUP(A211,[1]Sheet1!$A:$BJ,25,0)</f>
        <v>141</v>
      </c>
      <c r="P211">
        <f>VLOOKUP(A211,[1]Sheet1!$A:$BJ,26,0)</f>
        <v>128</v>
      </c>
      <c r="Q211">
        <f>VLOOKUP(A211,[1]Sheet1!$A:$BJ,27,0)</f>
        <v>27.9</v>
      </c>
      <c r="R211">
        <f>VLOOKUP(A211,[1]Sheet1!$A:$BJ,28,0)</f>
        <v>28.5</v>
      </c>
      <c r="T211">
        <f>VLOOKUP(A211,[1]Sheet1!$A:$BJ,30,0)</f>
        <v>32.200000000000003</v>
      </c>
      <c r="U211">
        <f>VLOOKUP(A211,[1]Sheet1!$A:$BJ,31,0)</f>
        <v>0.96</v>
      </c>
      <c r="V211">
        <f>VLOOKUP(A211,[1]Sheet1!$A:$BJ,32,0)</f>
        <v>1.4</v>
      </c>
      <c r="X211">
        <f>VLOOKUP(A211,[1]Sheet1!$A:$BJ,34,0)</f>
        <v>1.37</v>
      </c>
      <c r="Y211">
        <f>VLOOKUP(A211,[1]Sheet1!$A:$BJ,35,0)</f>
        <v>15.3</v>
      </c>
      <c r="Z211">
        <f>VLOOKUP(A211,[1]Sheet1!$A:$BJ,36,0)</f>
        <v>27.8</v>
      </c>
      <c r="AA211">
        <f>VLOOKUP(A211,[1]Sheet1!$A:$BJ,37,0)</f>
        <v>40.5</v>
      </c>
      <c r="AB211">
        <f>VLOOKUP(A211,[1]Sheet1!$A:$BJ,38,0)</f>
        <v>42.4</v>
      </c>
      <c r="AC211">
        <f>VLOOKUP(A211,[1]Sheet1!$A:$AN,39,0)</f>
        <v>34.700000000000003</v>
      </c>
      <c r="AD211">
        <f>VLOOKUP(A211,[1]Sheet1!$A:$AN,40,0)</f>
        <v>23.7</v>
      </c>
      <c r="AE211">
        <f>VLOOKUP(A211,[1]Sheet1!$A:$BJ,41,0)</f>
        <v>32</v>
      </c>
      <c r="AF211">
        <f>VLOOKUP(A211,[1]Sheet1!$A:$BJ,42,0)</f>
        <v>34.700000000000003</v>
      </c>
      <c r="AG211">
        <f>VLOOKUP(A211,[1]Sheet1!$A:$BJ,43,0)</f>
        <v>48</v>
      </c>
      <c r="AH211">
        <f>VLOOKUP(A211,[1]Sheet1!$A:$BJ,44,0)</f>
        <v>219</v>
      </c>
      <c r="AI211">
        <f>VLOOKUP(A211,[1]Sheet1!$A:$BJ,45,0)</f>
        <v>228</v>
      </c>
      <c r="AJ211">
        <f>VLOOKUP(A211,[1]Sheet1!$A:$BJ,46,0)</f>
        <v>174</v>
      </c>
      <c r="AK211">
        <f>VLOOKUP(A211,[1]Sheet1!$A:$BJ,47,0)</f>
        <v>41</v>
      </c>
      <c r="AL211">
        <f>VLOOKUP(A211,[1]Sheet1!$A:$BJ,48,0)</f>
        <v>264</v>
      </c>
      <c r="AM211">
        <f>VLOOKUP(A211,[1]Sheet1!$A:$BJ,49,0)</f>
        <v>226</v>
      </c>
      <c r="AN211">
        <f>VLOOKUP(A211,[1]Sheet1!$A:$BJ,50,0)</f>
        <v>165</v>
      </c>
      <c r="AO211">
        <f>VLOOKUP(A211,[1]Sheet1!$A:$BJ,51,0)</f>
        <v>117.87</v>
      </c>
      <c r="AP211">
        <f>VLOOKUP(A211,[1]Sheet1!$A:$BJ,52,0)</f>
        <v>112.48</v>
      </c>
      <c r="AQ211">
        <f>VLOOKUP(A211,[1]Sheet1!$A:$BJ,53,0)</f>
        <v>118.72</v>
      </c>
      <c r="AR211">
        <f>VLOOKUP(A211,[1]Sheet1!$A:$BJ,54,0)</f>
        <v>122.32</v>
      </c>
      <c r="AS211">
        <f>VLOOKUP(A211,[1]Sheet1!$A:$BJ,55,0)</f>
        <v>58</v>
      </c>
      <c r="AT211">
        <f>VLOOKUP(A211,[1]Sheet1!$A:$BJ,56,0)</f>
        <v>65</v>
      </c>
      <c r="AU211">
        <f>VLOOKUP(A211,[1]Sheet1!$A:$BJ,57,0)</f>
        <v>57</v>
      </c>
      <c r="AV211">
        <f>VLOOKUP(A211,[1]Sheet1!$A:$BJ,58,0)</f>
        <v>57</v>
      </c>
      <c r="AW211">
        <f>VLOOKUP(A211,[1]Sheet1!$A:$BJ,59,0)</f>
        <v>2.7</v>
      </c>
      <c r="AX211">
        <f>VLOOKUP(A211,[1]Sheet1!$A:$BJ,60,0)</f>
        <v>2.4</v>
      </c>
      <c r="AY211">
        <f>VLOOKUP(A211,[1]Sheet1!$A:$BJ,61,0)</f>
        <v>2.2000000000000002</v>
      </c>
      <c r="AZ211">
        <f>VLOOKUP(A211,[1]Sheet1!$A:$BJ,62,0)</f>
        <v>3.2</v>
      </c>
      <c r="BA211" s="6">
        <v>4</v>
      </c>
      <c r="BB211">
        <f>VLOOKUP(A211,'[2]基于7.24英文版收集麻醉记录单信息+最后整理最全面'!$J:$CK,78,0)</f>
        <v>0</v>
      </c>
      <c r="BC211">
        <f>VLOOKUP(A211,'[2]基于7.24英文版收集麻醉记录单信息+最后整理最全面'!$J:$CK,80,0)</f>
        <v>0</v>
      </c>
    </row>
    <row r="212" spans="1:55" x14ac:dyDescent="0.25">
      <c r="A212" s="3">
        <v>33068757</v>
      </c>
      <c r="B212">
        <v>2</v>
      </c>
      <c r="C212" s="6">
        <v>2</v>
      </c>
      <c r="D212" s="6">
        <v>147</v>
      </c>
      <c r="E212" s="6">
        <v>45</v>
      </c>
      <c r="F212">
        <v>0</v>
      </c>
      <c r="G212" s="6">
        <v>0</v>
      </c>
      <c r="H212">
        <v>0</v>
      </c>
      <c r="I212">
        <f>VLOOKUP(A212,[1]Sheet1!$A:$V,19,0)</f>
        <v>113</v>
      </c>
      <c r="J212">
        <f>VLOOKUP(A212,[1]Sheet1!$A:$V,20,0)</f>
        <v>98</v>
      </c>
      <c r="K212">
        <f>VLOOKUP(A212,[1]Sheet1!$A:$V,21,0)</f>
        <v>0.36</v>
      </c>
      <c r="L212">
        <f>VLOOKUP(A212,[1]Sheet1!$A:$V,22,0)</f>
        <v>0.31</v>
      </c>
      <c r="M212">
        <f>VLOOKUP(A212,[1]Sheet1!$A:$W,23,0)</f>
        <v>505</v>
      </c>
      <c r="N212">
        <f>VLOOKUP(A212,[1]Sheet1!$A:$BJ,24,0)</f>
        <v>462</v>
      </c>
      <c r="O212">
        <f>VLOOKUP(A212,[1]Sheet1!$A:$BJ,25,0)</f>
        <v>429</v>
      </c>
      <c r="P212">
        <f>VLOOKUP(A212,[1]Sheet1!$A:$BJ,26,0)</f>
        <v>432</v>
      </c>
      <c r="Q212">
        <f>VLOOKUP(A212,[1]Sheet1!$A:$BJ,27,0)</f>
        <v>37.9</v>
      </c>
      <c r="R212">
        <f>VLOOKUP(A212,[1]Sheet1!$A:$BJ,28,0)</f>
        <v>42.5</v>
      </c>
      <c r="S212">
        <f>VLOOKUP(A212,[1]Sheet1!$A:$BJ,29,0)</f>
        <v>41.2</v>
      </c>
      <c r="T212">
        <f>VLOOKUP(A212,[1]Sheet1!$A:$BJ,30,0)</f>
        <v>40.5</v>
      </c>
      <c r="U212">
        <f>VLOOKUP(A212,[1]Sheet1!$A:$BJ,31,0)</f>
        <v>1.08</v>
      </c>
      <c r="V212">
        <f>VLOOKUP(A212,[1]Sheet1!$A:$BJ,32,0)</f>
        <v>1.44</v>
      </c>
      <c r="W212">
        <f>VLOOKUP(A212,[1]Sheet1!$A:$BJ,33,0)</f>
        <v>1.43</v>
      </c>
      <c r="X212">
        <f>VLOOKUP(A212,[1]Sheet1!$A:$BJ,34,0)</f>
        <v>1.34</v>
      </c>
      <c r="Y212">
        <f>VLOOKUP(A212,[1]Sheet1!$A:$BJ,35,0)</f>
        <v>8.9</v>
      </c>
      <c r="Z212">
        <f>VLOOKUP(A212,[1]Sheet1!$A:$BJ,36,0)</f>
        <v>11.5</v>
      </c>
      <c r="AA212">
        <f>VLOOKUP(A212,[1]Sheet1!$A:$BJ,37,0)</f>
        <v>7.8</v>
      </c>
      <c r="AB212">
        <f>VLOOKUP(A212,[1]Sheet1!$A:$BJ,38,0)</f>
        <v>12.1</v>
      </c>
      <c r="AC212">
        <f>VLOOKUP(A212,[1]Sheet1!$A:$AN,39,0)</f>
        <v>41.7</v>
      </c>
      <c r="AD212">
        <f>VLOOKUP(A212,[1]Sheet1!$A:$AN,40,0)</f>
        <v>27.9</v>
      </c>
      <c r="AE212">
        <f>VLOOKUP(A212,[1]Sheet1!$A:$BJ,41,0)</f>
        <v>35</v>
      </c>
      <c r="AF212">
        <f>VLOOKUP(A212,[1]Sheet1!$A:$BJ,42,0)</f>
        <v>39</v>
      </c>
      <c r="AG212">
        <f>VLOOKUP(A212,[1]Sheet1!$A:$BJ,43,0)</f>
        <v>16</v>
      </c>
      <c r="AH212">
        <f>VLOOKUP(A212,[1]Sheet1!$A:$BJ,44,0)</f>
        <v>198</v>
      </c>
      <c r="AI212">
        <f>VLOOKUP(A212,[1]Sheet1!$A:$BJ,45,0)</f>
        <v>224</v>
      </c>
      <c r="AJ212">
        <f>VLOOKUP(A212,[1]Sheet1!$A:$BJ,46,0)</f>
        <v>157</v>
      </c>
      <c r="AK212">
        <f>VLOOKUP(A212,[1]Sheet1!$A:$BJ,47,0)</f>
        <v>21</v>
      </c>
      <c r="AL212">
        <f>VLOOKUP(A212,[1]Sheet1!$A:$BJ,48,0)</f>
        <v>316</v>
      </c>
      <c r="AM212">
        <f>VLOOKUP(A212,[1]Sheet1!$A:$BJ,49,0)</f>
        <v>282</v>
      </c>
      <c r="AN212">
        <f>VLOOKUP(A212,[1]Sheet1!$A:$BJ,50,0)</f>
        <v>163</v>
      </c>
      <c r="AO212">
        <f>VLOOKUP(A212,[1]Sheet1!$A:$BJ,51,0)</f>
        <v>119.99</v>
      </c>
      <c r="AP212">
        <f>VLOOKUP(A212,[1]Sheet1!$A:$BJ,52,0)</f>
        <v>123.6</v>
      </c>
      <c r="AQ212">
        <f>VLOOKUP(A212,[1]Sheet1!$A:$BJ,53,0)</f>
        <v>130.44</v>
      </c>
      <c r="AR212">
        <f>VLOOKUP(A212,[1]Sheet1!$A:$BJ,54,0)</f>
        <v>140.37</v>
      </c>
      <c r="AS212">
        <f>VLOOKUP(A212,[1]Sheet1!$A:$BJ,55,0)</f>
        <v>58</v>
      </c>
      <c r="AT212">
        <f>VLOOKUP(A212,[1]Sheet1!$A:$BJ,56,0)</f>
        <v>53</v>
      </c>
      <c r="AU212">
        <f>VLOOKUP(A212,[1]Sheet1!$A:$BJ,57,0)</f>
        <v>45</v>
      </c>
      <c r="AV212">
        <f>VLOOKUP(A212,[1]Sheet1!$A:$BJ,58,0)</f>
        <v>36</v>
      </c>
      <c r="AW212">
        <f>VLOOKUP(A212,[1]Sheet1!$A:$BJ,59,0)</f>
        <v>4.2</v>
      </c>
      <c r="AX212">
        <f>VLOOKUP(A212,[1]Sheet1!$A:$BJ,60,0)</f>
        <v>3.5</v>
      </c>
      <c r="AY212">
        <f>VLOOKUP(A212,[1]Sheet1!$A:$BJ,61,0)</f>
        <v>2.7</v>
      </c>
      <c r="AZ212">
        <f>VLOOKUP(A212,[1]Sheet1!$A:$BJ,62,0)</f>
        <v>1.7</v>
      </c>
      <c r="BA212" s="6">
        <v>5</v>
      </c>
      <c r="BB212">
        <f>VLOOKUP(A212,'[2]基于7.24英文版收集麻醉记录单信息+最后整理最全面'!$J:$CK,78,0)</f>
        <v>0</v>
      </c>
      <c r="BC212">
        <f>VLOOKUP(A212,'[2]基于7.24英文版收集麻醉记录单信息+最后整理最全面'!$J:$CK,80,0)</f>
        <v>0</v>
      </c>
    </row>
    <row r="213" spans="1:55" x14ac:dyDescent="0.25">
      <c r="A213" s="3">
        <v>7884814</v>
      </c>
      <c r="B213">
        <v>2</v>
      </c>
      <c r="C213" s="6">
        <v>1</v>
      </c>
      <c r="D213" s="6">
        <v>167</v>
      </c>
      <c r="E213" s="6">
        <v>60</v>
      </c>
      <c r="F213">
        <v>0</v>
      </c>
      <c r="G213" s="6">
        <v>0</v>
      </c>
      <c r="H213">
        <v>0</v>
      </c>
      <c r="I213">
        <f>VLOOKUP(A213,[1]Sheet1!$A:$V,19,0)</f>
        <v>126</v>
      </c>
      <c r="J213">
        <f>VLOOKUP(A213,[1]Sheet1!$A:$V,20,0)</f>
        <v>99</v>
      </c>
      <c r="K213">
        <f>VLOOKUP(A213,[1]Sheet1!$A:$V,21,0)</f>
        <v>0.4</v>
      </c>
      <c r="L213">
        <f>VLOOKUP(A213,[1]Sheet1!$A:$V,22,0)</f>
        <v>0.31</v>
      </c>
      <c r="M213">
        <f>VLOOKUP(A213,[1]Sheet1!$A:$W,23,0)</f>
        <v>221</v>
      </c>
      <c r="N213">
        <f>VLOOKUP(A213,[1]Sheet1!$A:$BJ,24,0)</f>
        <v>160</v>
      </c>
      <c r="P213">
        <f>VLOOKUP(A213,[1]Sheet1!$A:$BJ,26,0)</f>
        <v>176</v>
      </c>
      <c r="Q213">
        <f>VLOOKUP(A213,[1]Sheet1!$A:$BJ,27,0)</f>
        <v>26.5</v>
      </c>
      <c r="R213">
        <f>VLOOKUP(A213,[1]Sheet1!$A:$BJ,28,0)</f>
        <v>28.8</v>
      </c>
      <c r="T213">
        <f>VLOOKUP(A213,[1]Sheet1!$A:$BJ,30,0)</f>
        <v>28</v>
      </c>
      <c r="U213">
        <f>VLOOKUP(A213,[1]Sheet1!$A:$BJ,31,0)</f>
        <v>0.92</v>
      </c>
      <c r="V213">
        <f>VLOOKUP(A213,[1]Sheet1!$A:$BJ,32,0)</f>
        <v>1.18</v>
      </c>
      <c r="X213">
        <f>VLOOKUP(A213,[1]Sheet1!$A:$BJ,34,0)</f>
        <v>1.1200000000000001</v>
      </c>
      <c r="Y213">
        <f>VLOOKUP(A213,[1]Sheet1!$A:$BJ,35,0)</f>
        <v>7.5</v>
      </c>
      <c r="Z213">
        <f>VLOOKUP(A213,[1]Sheet1!$A:$BJ,36,0)</f>
        <v>17</v>
      </c>
      <c r="AB213">
        <f>VLOOKUP(A213,[1]Sheet1!$A:$BJ,38,0)</f>
        <v>19.7</v>
      </c>
      <c r="AC213">
        <f>VLOOKUP(A213,[1]Sheet1!$A:$AN,39,0)</f>
        <v>44.6</v>
      </c>
      <c r="AD213">
        <f>VLOOKUP(A213,[1]Sheet1!$A:$AN,40,0)</f>
        <v>27.6</v>
      </c>
      <c r="AF213">
        <f>VLOOKUP(A213,[1]Sheet1!$A:$BJ,42,0)</f>
        <v>35.1</v>
      </c>
      <c r="AG213">
        <f>VLOOKUP(A213,[1]Sheet1!$A:$BJ,43,0)</f>
        <v>10</v>
      </c>
      <c r="AH213">
        <f>VLOOKUP(A213,[1]Sheet1!$A:$BJ,44,0)</f>
        <v>875</v>
      </c>
      <c r="AJ213">
        <f>VLOOKUP(A213,[1]Sheet1!$A:$BJ,46,0)</f>
        <v>544</v>
      </c>
      <c r="AK213">
        <f>VLOOKUP(A213,[1]Sheet1!$A:$BJ,47,0)</f>
        <v>17</v>
      </c>
      <c r="AL213">
        <f>VLOOKUP(A213,[1]Sheet1!$A:$BJ,48,0)</f>
        <v>1294</v>
      </c>
      <c r="AN213">
        <f>VLOOKUP(A213,[1]Sheet1!$A:$BJ,50,0)</f>
        <v>161</v>
      </c>
      <c r="AO213">
        <f>VLOOKUP(A213,[1]Sheet1!$A:$BJ,51,0)</f>
        <v>71.69</v>
      </c>
      <c r="AP213">
        <f>VLOOKUP(A213,[1]Sheet1!$A:$BJ,52,0)</f>
        <v>82.33</v>
      </c>
      <c r="AR213">
        <f>VLOOKUP(A213,[1]Sheet1!$A:$BJ,54,0)</f>
        <v>75.790000000000006</v>
      </c>
      <c r="AS213">
        <f>VLOOKUP(A213,[1]Sheet1!$A:$BJ,55,0)</f>
        <v>89</v>
      </c>
      <c r="AT213">
        <f>VLOOKUP(A213,[1]Sheet1!$A:$BJ,56,0)</f>
        <v>79</v>
      </c>
      <c r="AV213">
        <f>VLOOKUP(A213,[1]Sheet1!$A:$BJ,58,0)</f>
        <v>85</v>
      </c>
      <c r="AW213">
        <f>VLOOKUP(A213,[1]Sheet1!$A:$BJ,59,0)</f>
        <v>4.7</v>
      </c>
      <c r="AX213">
        <f>VLOOKUP(A213,[1]Sheet1!$A:$BJ,60,0)</f>
        <v>4.5</v>
      </c>
      <c r="AZ213">
        <f>VLOOKUP(A213,[1]Sheet1!$A:$BJ,62,0)</f>
        <v>5.5</v>
      </c>
      <c r="BA213" s="6">
        <v>7</v>
      </c>
      <c r="BB213">
        <f>VLOOKUP(A213,'[2]基于7.24英文版收集麻醉记录单信息+最后整理最全面'!$J:$CK,78,0)</f>
        <v>0</v>
      </c>
      <c r="BC213">
        <f>VLOOKUP(A213,'[2]基于7.24英文版收集麻醉记录单信息+最后整理最全面'!$J:$CK,80,0)</f>
        <v>0</v>
      </c>
    </row>
    <row r="214" spans="1:55" x14ac:dyDescent="0.25">
      <c r="A214" s="3">
        <v>21619694</v>
      </c>
      <c r="B214">
        <v>2</v>
      </c>
      <c r="C214" s="6">
        <v>2</v>
      </c>
      <c r="D214" s="6">
        <v>158</v>
      </c>
      <c r="E214" s="6">
        <v>75</v>
      </c>
      <c r="F214">
        <v>0</v>
      </c>
      <c r="G214" s="6">
        <v>0</v>
      </c>
      <c r="H214">
        <v>0</v>
      </c>
      <c r="I214">
        <f>VLOOKUP(A214,[1]Sheet1!$A:$V,19,0)</f>
        <v>144</v>
      </c>
      <c r="J214">
        <f>VLOOKUP(A214,[1]Sheet1!$A:$V,20,0)</f>
        <v>128</v>
      </c>
      <c r="K214">
        <f>VLOOKUP(A214,[1]Sheet1!$A:$V,21,0)</f>
        <v>0.43</v>
      </c>
      <c r="L214">
        <f>VLOOKUP(A214,[1]Sheet1!$A:$V,22,0)</f>
        <v>0.39</v>
      </c>
      <c r="M214">
        <f>VLOOKUP(A214,[1]Sheet1!$A:$W,23,0)</f>
        <v>177</v>
      </c>
      <c r="N214">
        <f>VLOOKUP(A214,[1]Sheet1!$A:$BJ,24,0)</f>
        <v>162</v>
      </c>
      <c r="P214">
        <f>VLOOKUP(A214,[1]Sheet1!$A:$BJ,26,0)</f>
        <v>142</v>
      </c>
      <c r="Q214">
        <f>VLOOKUP(A214,[1]Sheet1!$A:$BJ,27,0)</f>
        <v>29.2</v>
      </c>
      <c r="R214">
        <f>VLOOKUP(A214,[1]Sheet1!$A:$BJ,28,0)</f>
        <v>27</v>
      </c>
      <c r="T214">
        <f>VLOOKUP(A214,[1]Sheet1!$A:$BJ,30,0)</f>
        <v>28</v>
      </c>
      <c r="U214">
        <f>VLOOKUP(A214,[1]Sheet1!$A:$BJ,31,0)</f>
        <v>0.95</v>
      </c>
      <c r="V214">
        <f>VLOOKUP(A214,[1]Sheet1!$A:$BJ,32,0)</f>
        <v>1.1200000000000001</v>
      </c>
      <c r="X214">
        <f>VLOOKUP(A214,[1]Sheet1!$A:$BJ,34,0)</f>
        <v>1.1000000000000001</v>
      </c>
      <c r="Y214">
        <f>VLOOKUP(A214,[1]Sheet1!$A:$BJ,35,0)</f>
        <v>16.5</v>
      </c>
      <c r="Z214">
        <f>VLOOKUP(A214,[1]Sheet1!$A:$BJ,36,0)</f>
        <v>29.6</v>
      </c>
      <c r="AB214">
        <f>VLOOKUP(A214,[1]Sheet1!$A:$BJ,38,0)</f>
        <v>40</v>
      </c>
      <c r="AC214">
        <f>VLOOKUP(A214,[1]Sheet1!$A:$AN,39,0)</f>
        <v>46.4</v>
      </c>
      <c r="AD214">
        <f>VLOOKUP(A214,[1]Sheet1!$A:$AN,40,0)</f>
        <v>37.6</v>
      </c>
      <c r="AF214">
        <f>VLOOKUP(A214,[1]Sheet1!$A:$BJ,42,0)</f>
        <v>35.799999999999997</v>
      </c>
      <c r="AG214">
        <f>VLOOKUP(A214,[1]Sheet1!$A:$BJ,43,0)</f>
        <v>38</v>
      </c>
      <c r="AH214">
        <f>VLOOKUP(A214,[1]Sheet1!$A:$BJ,44,0)</f>
        <v>323</v>
      </c>
      <c r="AJ214">
        <f>VLOOKUP(A214,[1]Sheet1!$A:$BJ,46,0)</f>
        <v>187</v>
      </c>
      <c r="AK214">
        <f>VLOOKUP(A214,[1]Sheet1!$A:$BJ,47,0)</f>
        <v>31</v>
      </c>
      <c r="AL214">
        <f>VLOOKUP(A214,[1]Sheet1!$A:$BJ,48,0)</f>
        <v>228</v>
      </c>
      <c r="AN214">
        <f>VLOOKUP(A214,[1]Sheet1!$A:$BJ,50,0)</f>
        <v>65</v>
      </c>
      <c r="AO214">
        <f>VLOOKUP(A214,[1]Sheet1!$A:$BJ,51,0)</f>
        <v>106.15</v>
      </c>
      <c r="AP214">
        <f>VLOOKUP(A214,[1]Sheet1!$A:$BJ,52,0)</f>
        <v>107.6</v>
      </c>
      <c r="AR214">
        <f>VLOOKUP(A214,[1]Sheet1!$A:$BJ,54,0)</f>
        <v>116.93</v>
      </c>
      <c r="AS214">
        <f>VLOOKUP(A214,[1]Sheet1!$A:$BJ,55,0)</f>
        <v>62</v>
      </c>
      <c r="AT214">
        <f>VLOOKUP(A214,[1]Sheet1!$A:$BJ,56,0)</f>
        <v>60</v>
      </c>
      <c r="AV214">
        <f>VLOOKUP(A214,[1]Sheet1!$A:$BJ,58,0)</f>
        <v>49</v>
      </c>
      <c r="AW214">
        <f>VLOOKUP(A214,[1]Sheet1!$A:$BJ,59,0)</f>
        <v>5.2</v>
      </c>
      <c r="AX214">
        <f>VLOOKUP(A214,[1]Sheet1!$A:$BJ,60,0)</f>
        <v>5.0999999999999996</v>
      </c>
      <c r="AZ214">
        <f>VLOOKUP(A214,[1]Sheet1!$A:$BJ,62,0)</f>
        <v>3.9</v>
      </c>
      <c r="BA214" s="6">
        <v>5</v>
      </c>
      <c r="BB214">
        <f>VLOOKUP(A214,'[2]基于7.24英文版收集麻醉记录单信息+最后整理最全面'!$J:$CK,78,0)</f>
        <v>0</v>
      </c>
      <c r="BC214">
        <f>VLOOKUP(A214,'[2]基于7.24英文版收集麻醉记录单信息+最后整理最全面'!$J:$CK,80,0)</f>
        <v>0</v>
      </c>
    </row>
    <row r="215" spans="1:55" x14ac:dyDescent="0.25">
      <c r="A215" s="3">
        <v>33036287</v>
      </c>
      <c r="B215">
        <v>2</v>
      </c>
      <c r="C215" s="6">
        <v>1</v>
      </c>
      <c r="D215" s="6">
        <v>175</v>
      </c>
      <c r="E215" s="6">
        <v>75</v>
      </c>
      <c r="F215">
        <v>0</v>
      </c>
      <c r="G215" s="6">
        <v>0</v>
      </c>
      <c r="H215">
        <v>0</v>
      </c>
      <c r="I215">
        <f>VLOOKUP(A215,[1]Sheet1!$A:$V,19,0)</f>
        <v>145</v>
      </c>
      <c r="J215">
        <f>VLOOKUP(A215,[1]Sheet1!$A:$V,20,0)</f>
        <v>118</v>
      </c>
      <c r="K215">
        <f>VLOOKUP(A215,[1]Sheet1!$A:$V,21,0)</f>
        <v>0.44</v>
      </c>
      <c r="L215">
        <f>VLOOKUP(A215,[1]Sheet1!$A:$V,22,0)</f>
        <v>0.34</v>
      </c>
      <c r="M215">
        <f>VLOOKUP(A215,[1]Sheet1!$A:$W,23,0)</f>
        <v>120</v>
      </c>
      <c r="N215">
        <f>VLOOKUP(A215,[1]Sheet1!$A:$BJ,24,0)</f>
        <v>110</v>
      </c>
      <c r="Q215">
        <f>VLOOKUP(A215,[1]Sheet1!$A:$BJ,27,0)</f>
        <v>30.6</v>
      </c>
      <c r="R215">
        <f>VLOOKUP(A215,[1]Sheet1!$A:$BJ,28,0)</f>
        <v>44.6</v>
      </c>
      <c r="U215">
        <f>VLOOKUP(A215,[1]Sheet1!$A:$BJ,31,0)</f>
        <v>1.06</v>
      </c>
      <c r="V215">
        <f>VLOOKUP(A215,[1]Sheet1!$A:$BJ,32,0)</f>
        <v>1.21</v>
      </c>
      <c r="Y215">
        <f>VLOOKUP(A215,[1]Sheet1!$A:$BJ,35,0)</f>
        <v>157.19999999999999</v>
      </c>
      <c r="Z215">
        <f>VLOOKUP(A215,[1]Sheet1!$A:$BJ,36,0)</f>
        <v>194.5</v>
      </c>
      <c r="AC215">
        <f>VLOOKUP(A215,[1]Sheet1!$A:$AN,39,0)</f>
        <v>37.799999999999997</v>
      </c>
      <c r="AD215">
        <f>VLOOKUP(A215,[1]Sheet1!$A:$AN,40,0)</f>
        <v>20.8</v>
      </c>
      <c r="AG215">
        <f>VLOOKUP(A215,[1]Sheet1!$A:$BJ,43,0)</f>
        <v>85</v>
      </c>
      <c r="AH215">
        <f>VLOOKUP(A215,[1]Sheet1!$A:$BJ,44,0)</f>
        <v>86</v>
      </c>
      <c r="AK215">
        <f>VLOOKUP(A215,[1]Sheet1!$A:$BJ,47,0)</f>
        <v>90</v>
      </c>
      <c r="AL215">
        <f>VLOOKUP(A215,[1]Sheet1!$A:$BJ,48,0)</f>
        <v>129</v>
      </c>
      <c r="AO215">
        <f>VLOOKUP(A215,[1]Sheet1!$A:$BJ,51,0)</f>
        <v>98.31</v>
      </c>
      <c r="AP215">
        <f>VLOOKUP(A215,[1]Sheet1!$A:$BJ,52,0)</f>
        <v>82.45</v>
      </c>
      <c r="AS215">
        <f>VLOOKUP(A215,[1]Sheet1!$A:$BJ,55,0)</f>
        <v>63</v>
      </c>
      <c r="AT215">
        <f>VLOOKUP(A215,[1]Sheet1!$A:$BJ,56,0)</f>
        <v>85</v>
      </c>
      <c r="AW215">
        <f>VLOOKUP(A215,[1]Sheet1!$A:$BJ,59,0)</f>
        <v>3.4</v>
      </c>
      <c r="AX215">
        <f>VLOOKUP(A215,[1]Sheet1!$A:$BJ,60,0)</f>
        <v>4.9000000000000004</v>
      </c>
      <c r="BA215" s="6">
        <v>10</v>
      </c>
      <c r="BB215">
        <f>VLOOKUP(A215,'[2]基于7.24英文版收集麻醉记录单信息+最后整理最全面'!$J:$CK,78,0)</f>
        <v>0</v>
      </c>
      <c r="BC215">
        <f>VLOOKUP(A215,'[2]基于7.24英文版收集麻醉记录单信息+最后整理最全面'!$J:$CK,80,0)</f>
        <v>0</v>
      </c>
    </row>
    <row r="216" spans="1:55" x14ac:dyDescent="0.25">
      <c r="A216" s="3">
        <v>18899360</v>
      </c>
      <c r="B216">
        <v>2</v>
      </c>
      <c r="C216" s="6">
        <v>1</v>
      </c>
      <c r="D216" s="6">
        <v>174</v>
      </c>
      <c r="E216" s="6">
        <v>64.5</v>
      </c>
      <c r="F216">
        <v>0</v>
      </c>
      <c r="G216" s="6">
        <v>0</v>
      </c>
      <c r="H216">
        <v>0</v>
      </c>
      <c r="I216">
        <f>VLOOKUP(A216,[1]Sheet1!$A:$V,19,0)</f>
        <v>149</v>
      </c>
      <c r="J216">
        <f>VLOOKUP(A216,[1]Sheet1!$A:$V,20,0)</f>
        <v>76</v>
      </c>
      <c r="K216">
        <f>VLOOKUP(A216,[1]Sheet1!$A:$V,21,0)</f>
        <v>0.46</v>
      </c>
      <c r="L216">
        <f>VLOOKUP(A216,[1]Sheet1!$A:$V,22,0)</f>
        <v>0.23</v>
      </c>
      <c r="M216">
        <f>VLOOKUP(A216,[1]Sheet1!$A:$W,23,0)</f>
        <v>220</v>
      </c>
      <c r="N216">
        <f>VLOOKUP(A216,[1]Sheet1!$A:$BJ,24,0)</f>
        <v>133</v>
      </c>
      <c r="O216">
        <f>VLOOKUP(A216,[1]Sheet1!$A:$BJ,25,0)</f>
        <v>129</v>
      </c>
      <c r="P216">
        <f>VLOOKUP(A216,[1]Sheet1!$A:$BJ,26,0)</f>
        <v>137</v>
      </c>
      <c r="Q216">
        <f>VLOOKUP(A216,[1]Sheet1!$A:$BJ,27,0)</f>
        <v>26.5</v>
      </c>
      <c r="R216">
        <f>VLOOKUP(A216,[1]Sheet1!$A:$BJ,28,0)</f>
        <v>38.700000000000003</v>
      </c>
      <c r="U216">
        <f>VLOOKUP(A216,[1]Sheet1!$A:$BJ,31,0)</f>
        <v>0.9</v>
      </c>
      <c r="V216">
        <f>VLOOKUP(A216,[1]Sheet1!$A:$BJ,32,0)</f>
        <v>1.45</v>
      </c>
      <c r="Y216">
        <f>VLOOKUP(A216,[1]Sheet1!$A:$BJ,35,0)</f>
        <v>10.8</v>
      </c>
      <c r="Z216">
        <f>VLOOKUP(A216,[1]Sheet1!$A:$BJ,36,0)</f>
        <v>10.9</v>
      </c>
      <c r="AA216">
        <f>VLOOKUP(A216,[1]Sheet1!$A:$BJ,37,0)</f>
        <v>18.899999999999999</v>
      </c>
      <c r="AB216">
        <f>VLOOKUP(A216,[1]Sheet1!$A:$BJ,38,0)</f>
        <v>10.8</v>
      </c>
      <c r="AC216">
        <f>VLOOKUP(A216,[1]Sheet1!$A:$AN,39,0)</f>
        <v>48.8</v>
      </c>
      <c r="AD216">
        <f>VLOOKUP(A216,[1]Sheet1!$A:$AN,40,0)</f>
        <v>18.2</v>
      </c>
      <c r="AE216">
        <f>VLOOKUP(A216,[1]Sheet1!$A:$BJ,41,0)</f>
        <v>33.4</v>
      </c>
      <c r="AF216">
        <f>VLOOKUP(A216,[1]Sheet1!$A:$BJ,42,0)</f>
        <v>36.299999999999997</v>
      </c>
      <c r="AG216">
        <f>VLOOKUP(A216,[1]Sheet1!$A:$BJ,43,0)</f>
        <v>14</v>
      </c>
      <c r="AH216">
        <f>VLOOKUP(A216,[1]Sheet1!$A:$BJ,44,0)</f>
        <v>296</v>
      </c>
      <c r="AI216">
        <f>VLOOKUP(A216,[1]Sheet1!$A:$BJ,45,0)</f>
        <v>564</v>
      </c>
      <c r="AJ216">
        <f>VLOOKUP(A216,[1]Sheet1!$A:$BJ,46,0)</f>
        <v>360</v>
      </c>
      <c r="AK216">
        <f>VLOOKUP(A216,[1]Sheet1!$A:$BJ,47,0)</f>
        <v>25</v>
      </c>
      <c r="AL216">
        <f>VLOOKUP(A216,[1]Sheet1!$A:$BJ,48,0)</f>
        <v>413</v>
      </c>
      <c r="AM216">
        <f>VLOOKUP(A216,[1]Sheet1!$A:$BJ,49,0)</f>
        <v>452</v>
      </c>
      <c r="AN216">
        <f>VLOOKUP(A216,[1]Sheet1!$A:$BJ,50,0)</f>
        <v>157</v>
      </c>
      <c r="AO216">
        <f>VLOOKUP(A216,[1]Sheet1!$A:$BJ,51,0)</f>
        <v>97.79</v>
      </c>
      <c r="AP216">
        <f>VLOOKUP(A216,[1]Sheet1!$A:$BJ,52,0)</f>
        <v>100.53</v>
      </c>
      <c r="AR216">
        <f>VLOOKUP(A216,[1]Sheet1!$A:$BJ,54,0)</f>
        <v>108.35</v>
      </c>
      <c r="AS216">
        <f>VLOOKUP(A216,[1]Sheet1!$A:$BJ,55,0)</f>
        <v>77</v>
      </c>
      <c r="AT216">
        <f>VLOOKUP(A216,[1]Sheet1!$A:$BJ,56,0)</f>
        <v>72</v>
      </c>
      <c r="AU216">
        <f>VLOOKUP(A216,[1]Sheet1!$A:$BJ,57,0)</f>
        <v>81</v>
      </c>
      <c r="AV216">
        <f>VLOOKUP(A216,[1]Sheet1!$A:$BJ,58,0)</f>
        <v>60</v>
      </c>
      <c r="AW216">
        <f>VLOOKUP(A216,[1]Sheet1!$A:$BJ,59,0)</f>
        <v>5.2</v>
      </c>
      <c r="AX216">
        <f>VLOOKUP(A216,[1]Sheet1!$A:$BJ,60,0)</f>
        <v>4.0999999999999996</v>
      </c>
      <c r="AY216">
        <f>VLOOKUP(A216,[1]Sheet1!$A:$BJ,61,0)</f>
        <v>5.3</v>
      </c>
      <c r="AZ216">
        <f>VLOOKUP(A216,[1]Sheet1!$A:$BJ,62,0)</f>
        <v>5.0999999999999996</v>
      </c>
      <c r="BA216" s="6">
        <v>7</v>
      </c>
      <c r="BB216">
        <f>VLOOKUP(A216,'[2]基于7.24英文版收集麻醉记录单信息+最后整理最全面'!$J:$CK,78,0)</f>
        <v>0</v>
      </c>
      <c r="BC216">
        <f>VLOOKUP(A216,'[2]基于7.24英文版收集麻醉记录单信息+最后整理最全面'!$J:$CK,80,0)</f>
        <v>0</v>
      </c>
    </row>
    <row r="217" spans="1:55" x14ac:dyDescent="0.25">
      <c r="A217" s="3">
        <v>21582540</v>
      </c>
      <c r="B217">
        <v>1</v>
      </c>
      <c r="C217" s="6">
        <v>1</v>
      </c>
      <c r="D217" s="6">
        <v>168</v>
      </c>
      <c r="E217" s="6">
        <v>52.5</v>
      </c>
      <c r="F217">
        <v>0</v>
      </c>
      <c r="G217" s="6">
        <v>0</v>
      </c>
      <c r="H217">
        <v>0</v>
      </c>
      <c r="I217">
        <f>VLOOKUP(A217,[1]Sheet1!$A:$V,19,0)</f>
        <v>144</v>
      </c>
      <c r="J217">
        <f>VLOOKUP(A217,[1]Sheet1!$A:$V,20,0)</f>
        <v>130</v>
      </c>
      <c r="K217">
        <f>VLOOKUP(A217,[1]Sheet1!$A:$V,21,0)</f>
        <v>0.43</v>
      </c>
      <c r="L217">
        <f>VLOOKUP(A217,[1]Sheet1!$A:$V,22,0)</f>
        <v>0.39</v>
      </c>
      <c r="M217">
        <f>VLOOKUP(A217,[1]Sheet1!$A:$W,23,0)</f>
        <v>156</v>
      </c>
      <c r="N217">
        <f>VLOOKUP(A217,[1]Sheet1!$A:$BJ,24,0)</f>
        <v>150</v>
      </c>
      <c r="P217">
        <f>VLOOKUP(A217,[1]Sheet1!$A:$BJ,26,0)</f>
        <v>124</v>
      </c>
      <c r="Q217">
        <f>VLOOKUP(A217,[1]Sheet1!$A:$BJ,27,0)</f>
        <v>27.3</v>
      </c>
      <c r="R217">
        <f>VLOOKUP(A217,[1]Sheet1!$A:$BJ,28,0)</f>
        <v>27.3</v>
      </c>
      <c r="T217">
        <f>VLOOKUP(A217,[1]Sheet1!$A:$BJ,30,0)</f>
        <v>26.2</v>
      </c>
      <c r="U217">
        <f>VLOOKUP(A217,[1]Sheet1!$A:$BJ,31,0)</f>
        <v>1.02</v>
      </c>
      <c r="V217">
        <f>VLOOKUP(A217,[1]Sheet1!$A:$BJ,32,0)</f>
        <v>1.24</v>
      </c>
      <c r="X217">
        <f>VLOOKUP(A217,[1]Sheet1!$A:$BJ,34,0)</f>
        <v>1.1200000000000001</v>
      </c>
      <c r="Y217">
        <f>VLOOKUP(A217,[1]Sheet1!$A:$BJ,35,0)</f>
        <v>8.6999999999999993</v>
      </c>
      <c r="Z217">
        <f>VLOOKUP(A217,[1]Sheet1!$A:$BJ,36,0)</f>
        <v>18.3</v>
      </c>
      <c r="AB217">
        <f>VLOOKUP(A217,[1]Sheet1!$A:$BJ,38,0)</f>
        <v>20.6</v>
      </c>
      <c r="AC217">
        <f>VLOOKUP(A217,[1]Sheet1!$A:$AN,39,0)</f>
        <v>41</v>
      </c>
      <c r="AD217">
        <f>VLOOKUP(A217,[1]Sheet1!$A:$AN,40,0)</f>
        <v>31.4</v>
      </c>
      <c r="AF217">
        <f>VLOOKUP(A217,[1]Sheet1!$A:$BJ,42,0)</f>
        <v>37.799999999999997</v>
      </c>
      <c r="AG217">
        <f>VLOOKUP(A217,[1]Sheet1!$A:$BJ,43,0)</f>
        <v>16</v>
      </c>
      <c r="AH217">
        <f>VLOOKUP(A217,[1]Sheet1!$A:$BJ,44,0)</f>
        <v>345</v>
      </c>
      <c r="AJ217">
        <f>VLOOKUP(A217,[1]Sheet1!$A:$BJ,46,0)</f>
        <v>180</v>
      </c>
      <c r="AK217">
        <f>VLOOKUP(A217,[1]Sheet1!$A:$BJ,47,0)</f>
        <v>22</v>
      </c>
      <c r="AL217">
        <f>VLOOKUP(A217,[1]Sheet1!$A:$BJ,48,0)</f>
        <v>409</v>
      </c>
      <c r="AN217">
        <f>VLOOKUP(A217,[1]Sheet1!$A:$BJ,50,0)</f>
        <v>106</v>
      </c>
      <c r="AO217">
        <f>VLOOKUP(A217,[1]Sheet1!$A:$BJ,51,0)</f>
        <v>103.75</v>
      </c>
      <c r="AP217">
        <f>VLOOKUP(A217,[1]Sheet1!$A:$BJ,52,0)</f>
        <v>99.18</v>
      </c>
      <c r="AR217">
        <f>VLOOKUP(A217,[1]Sheet1!$A:$BJ,54,0)</f>
        <v>102.54</v>
      </c>
      <c r="AS217">
        <f>VLOOKUP(A217,[1]Sheet1!$A:$BJ,55,0)</f>
        <v>69</v>
      </c>
      <c r="AT217">
        <f>VLOOKUP(A217,[1]Sheet1!$A:$BJ,56,0)</f>
        <v>77</v>
      </c>
      <c r="AV217">
        <f>VLOOKUP(A217,[1]Sheet1!$A:$BJ,58,0)</f>
        <v>71</v>
      </c>
      <c r="AW217">
        <f>VLOOKUP(A217,[1]Sheet1!$A:$BJ,59,0)</f>
        <v>4.5999999999999996</v>
      </c>
      <c r="AX217">
        <f>VLOOKUP(A217,[1]Sheet1!$A:$BJ,60,0)</f>
        <v>5.4</v>
      </c>
      <c r="AZ217">
        <f>VLOOKUP(A217,[1]Sheet1!$A:$BJ,62,0)</f>
        <v>2.4</v>
      </c>
      <c r="BA217" s="6">
        <v>3</v>
      </c>
      <c r="BB217">
        <f>VLOOKUP(A217,'[2]基于7.24英文版收集麻醉记录单信息+最后整理最全面'!$J:$CK,78,0)</f>
        <v>0</v>
      </c>
      <c r="BC217">
        <f>VLOOKUP(A217,'[2]基于7.24英文版收集麻醉记录单信息+最后整理最全面'!$J:$CK,80,0)</f>
        <v>0</v>
      </c>
    </row>
    <row r="218" spans="1:55" x14ac:dyDescent="0.25">
      <c r="A218" s="3">
        <v>33002455</v>
      </c>
      <c r="B218">
        <v>2</v>
      </c>
      <c r="C218" s="6">
        <v>1</v>
      </c>
      <c r="D218" s="6">
        <v>165</v>
      </c>
      <c r="E218" s="6">
        <v>63.5</v>
      </c>
      <c r="F218">
        <v>0</v>
      </c>
      <c r="G218" s="6">
        <v>0</v>
      </c>
      <c r="H218">
        <v>0</v>
      </c>
      <c r="I218">
        <f>VLOOKUP(A218,[1]Sheet1!$A:$V,19,0)</f>
        <v>123</v>
      </c>
      <c r="J218">
        <f>VLOOKUP(A218,[1]Sheet1!$A:$V,20,0)</f>
        <v>97</v>
      </c>
      <c r="K218">
        <f>VLOOKUP(A218,[1]Sheet1!$A:$V,21,0)</f>
        <v>0.38</v>
      </c>
      <c r="L218">
        <f>VLOOKUP(A218,[1]Sheet1!$A:$V,22,0)</f>
        <v>0.3</v>
      </c>
      <c r="M218">
        <f>VLOOKUP(A218,[1]Sheet1!$A:$W,23,0)</f>
        <v>212</v>
      </c>
      <c r="N218">
        <f>VLOOKUP(A218,[1]Sheet1!$A:$BJ,24,0)</f>
        <v>154</v>
      </c>
      <c r="Q218">
        <f>VLOOKUP(A218,[1]Sheet1!$A:$BJ,27,0)</f>
        <v>29.8</v>
      </c>
      <c r="R218">
        <f>VLOOKUP(A218,[1]Sheet1!$A:$BJ,28,0)</f>
        <v>13.5</v>
      </c>
      <c r="U218">
        <f>VLOOKUP(A218,[1]Sheet1!$A:$BJ,31,0)</f>
        <v>0.94</v>
      </c>
      <c r="V218">
        <f>VLOOKUP(A218,[1]Sheet1!$A:$BJ,32,0)</f>
        <v>1.0900000000000001</v>
      </c>
      <c r="Y218">
        <f>VLOOKUP(A218,[1]Sheet1!$A:$BJ,35,0)</f>
        <v>15.7</v>
      </c>
      <c r="Z218">
        <f>VLOOKUP(A218,[1]Sheet1!$A:$BJ,36,0)</f>
        <v>17.3</v>
      </c>
      <c r="AC218">
        <f>VLOOKUP(A218,[1]Sheet1!$A:$AN,39,0)</f>
        <v>41.6</v>
      </c>
      <c r="AD218">
        <f>VLOOKUP(A218,[1]Sheet1!$A:$AN,40,0)</f>
        <v>27.3</v>
      </c>
      <c r="AG218">
        <f>VLOOKUP(A218,[1]Sheet1!$A:$BJ,43,0)</f>
        <v>24</v>
      </c>
      <c r="AH218">
        <f>VLOOKUP(A218,[1]Sheet1!$A:$BJ,44,0)</f>
        <v>142</v>
      </c>
      <c r="AK218">
        <f>VLOOKUP(A218,[1]Sheet1!$A:$BJ,47,0)</f>
        <v>49</v>
      </c>
      <c r="AL218">
        <f>VLOOKUP(A218,[1]Sheet1!$A:$BJ,48,0)</f>
        <v>234</v>
      </c>
      <c r="AO218">
        <f>VLOOKUP(A218,[1]Sheet1!$A:$BJ,51,0)</f>
        <v>92.02</v>
      </c>
      <c r="AP218">
        <f>VLOOKUP(A218,[1]Sheet1!$A:$BJ,52,0)</f>
        <v>106.48</v>
      </c>
      <c r="AS218">
        <f>VLOOKUP(A218,[1]Sheet1!$A:$BJ,55,0)</f>
        <v>69</v>
      </c>
      <c r="AT218">
        <f>VLOOKUP(A218,[1]Sheet1!$A:$BJ,56,0)</f>
        <v>58</v>
      </c>
      <c r="AW218">
        <f>VLOOKUP(A218,[1]Sheet1!$A:$BJ,59,0)</f>
        <v>4</v>
      </c>
      <c r="AX218">
        <f>VLOOKUP(A218,[1]Sheet1!$A:$BJ,60,0)</f>
        <v>2.2000000000000002</v>
      </c>
      <c r="BA218" s="6">
        <v>6</v>
      </c>
      <c r="BB218">
        <f>VLOOKUP(A218,'[2]基于7.24英文版收集麻醉记录单信息+最后整理最全面'!$J:$CK,78,0)</f>
        <v>0</v>
      </c>
      <c r="BC218">
        <f>VLOOKUP(A218,'[2]基于7.24英文版收集麻醉记录单信息+最后整理最全面'!$J:$CK,80,0)</f>
        <v>0</v>
      </c>
    </row>
    <row r="219" spans="1:55" x14ac:dyDescent="0.25">
      <c r="A219" s="3">
        <v>33090917</v>
      </c>
      <c r="B219">
        <v>2</v>
      </c>
      <c r="C219" s="6">
        <v>1</v>
      </c>
      <c r="D219" s="6">
        <v>168</v>
      </c>
      <c r="E219" s="6">
        <v>72.5</v>
      </c>
      <c r="F219">
        <v>0</v>
      </c>
      <c r="G219" s="6">
        <v>0</v>
      </c>
      <c r="H219">
        <v>0</v>
      </c>
      <c r="I219">
        <f>VLOOKUP(A219,[1]Sheet1!$A:$V,19,0)</f>
        <v>128</v>
      </c>
      <c r="J219">
        <f>VLOOKUP(A219,[1]Sheet1!$A:$V,20,0)</f>
        <v>106</v>
      </c>
      <c r="K219">
        <f>VLOOKUP(A219,[1]Sheet1!$A:$V,21,0)</f>
        <v>0.37</v>
      </c>
      <c r="L219">
        <f>VLOOKUP(A219,[1]Sheet1!$A:$V,22,0)</f>
        <v>0.33</v>
      </c>
      <c r="M219">
        <f>VLOOKUP(A219,[1]Sheet1!$A:$W,23,0)</f>
        <v>126</v>
      </c>
      <c r="N219">
        <f>VLOOKUP(A219,[1]Sheet1!$A:$BJ,24,0)</f>
        <v>105</v>
      </c>
      <c r="Q219">
        <f>VLOOKUP(A219,[1]Sheet1!$A:$BJ,27,0)</f>
        <v>27.6</v>
      </c>
      <c r="R219">
        <f>VLOOKUP(A219,[1]Sheet1!$A:$BJ,28,0)</f>
        <v>27.3</v>
      </c>
      <c r="U219">
        <f>VLOOKUP(A219,[1]Sheet1!$A:$BJ,31,0)</f>
        <v>0.92</v>
      </c>
      <c r="V219">
        <f>VLOOKUP(A219,[1]Sheet1!$A:$BJ,32,0)</f>
        <v>1.2</v>
      </c>
      <c r="Y219">
        <f>VLOOKUP(A219,[1]Sheet1!$A:$BJ,35,0)</f>
        <v>8.8000000000000007</v>
      </c>
      <c r="Z219">
        <f>VLOOKUP(A219,[1]Sheet1!$A:$BJ,36,0)</f>
        <v>14.2</v>
      </c>
      <c r="AC219">
        <f>VLOOKUP(A219,[1]Sheet1!$A:$AN,39,0)</f>
        <v>43.1</v>
      </c>
      <c r="AD219">
        <f>VLOOKUP(A219,[1]Sheet1!$A:$AN,40,0)</f>
        <v>27.1</v>
      </c>
      <c r="AG219">
        <f>VLOOKUP(A219,[1]Sheet1!$A:$BJ,43,0)</f>
        <v>68</v>
      </c>
      <c r="AH219">
        <f>VLOOKUP(A219,[1]Sheet1!$A:$BJ,44,0)</f>
        <v>310</v>
      </c>
      <c r="AK219">
        <f>VLOOKUP(A219,[1]Sheet1!$A:$BJ,47,0)</f>
        <v>47</v>
      </c>
      <c r="AL219">
        <f>VLOOKUP(A219,[1]Sheet1!$A:$BJ,48,0)</f>
        <v>351</v>
      </c>
      <c r="AO219">
        <f>VLOOKUP(A219,[1]Sheet1!$A:$BJ,51,0)</f>
        <v>101.24</v>
      </c>
      <c r="AP219">
        <f>VLOOKUP(A219,[1]Sheet1!$A:$BJ,52,0)</f>
        <v>93.68</v>
      </c>
      <c r="AS219">
        <f>VLOOKUP(A219,[1]Sheet1!$A:$BJ,55,0)</f>
        <v>72</v>
      </c>
      <c r="AT219">
        <f>VLOOKUP(A219,[1]Sheet1!$A:$BJ,56,0)</f>
        <v>82</v>
      </c>
      <c r="AW219">
        <f>VLOOKUP(A219,[1]Sheet1!$A:$BJ,59,0)</f>
        <v>6.5</v>
      </c>
      <c r="AX219">
        <f>VLOOKUP(A219,[1]Sheet1!$A:$BJ,60,0)</f>
        <v>7.9</v>
      </c>
      <c r="BA219" s="6">
        <v>7</v>
      </c>
      <c r="BB219">
        <f>VLOOKUP(A219,'[2]基于7.24英文版收集麻醉记录单信息+最后整理最全面'!$J:$CK,78,0)</f>
        <v>0</v>
      </c>
      <c r="BC219">
        <f>VLOOKUP(A219,'[2]基于7.24英文版收集麻醉记录单信息+最后整理最全面'!$J:$CK,80,0)</f>
        <v>0</v>
      </c>
    </row>
    <row r="220" spans="1:55" x14ac:dyDescent="0.25">
      <c r="A220" s="3">
        <v>33125202</v>
      </c>
      <c r="B220">
        <v>2</v>
      </c>
      <c r="C220" s="6">
        <v>1</v>
      </c>
      <c r="D220" s="6">
        <v>164</v>
      </c>
      <c r="E220" s="6">
        <v>62</v>
      </c>
      <c r="F220">
        <v>0</v>
      </c>
      <c r="G220" s="6">
        <v>0</v>
      </c>
      <c r="H220">
        <v>0</v>
      </c>
      <c r="I220">
        <f>VLOOKUP(A220,[1]Sheet1!$A:$V,19,0)</f>
        <v>125</v>
      </c>
      <c r="J220">
        <f>VLOOKUP(A220,[1]Sheet1!$A:$V,20,0)</f>
        <v>121</v>
      </c>
      <c r="K220">
        <f>VLOOKUP(A220,[1]Sheet1!$A:$V,21,0)</f>
        <v>0.39</v>
      </c>
      <c r="L220">
        <f>VLOOKUP(A220,[1]Sheet1!$A:$V,22,0)</f>
        <v>0.38</v>
      </c>
      <c r="M220">
        <f>VLOOKUP(A220,[1]Sheet1!$A:$W,23,0)</f>
        <v>117</v>
      </c>
      <c r="N220">
        <f>VLOOKUP(A220,[1]Sheet1!$A:$BJ,24,0)</f>
        <v>115</v>
      </c>
      <c r="Q220">
        <f>VLOOKUP(A220,[1]Sheet1!$A:$BJ,27,0)</f>
        <v>26.5</v>
      </c>
      <c r="R220">
        <f>VLOOKUP(A220,[1]Sheet1!$A:$BJ,28,0)</f>
        <v>27.8</v>
      </c>
      <c r="U220">
        <f>VLOOKUP(A220,[1]Sheet1!$A:$BJ,31,0)</f>
        <v>0.89</v>
      </c>
      <c r="V220">
        <f>VLOOKUP(A220,[1]Sheet1!$A:$BJ,32,0)</f>
        <v>1.17</v>
      </c>
      <c r="Y220">
        <f>VLOOKUP(A220,[1]Sheet1!$A:$BJ,35,0)</f>
        <v>9.9</v>
      </c>
      <c r="Z220">
        <f>VLOOKUP(A220,[1]Sheet1!$A:$BJ,36,0)</f>
        <v>17.5</v>
      </c>
      <c r="AC220">
        <f>VLOOKUP(A220,[1]Sheet1!$A:$AN,39,0)</f>
        <v>41.8</v>
      </c>
      <c r="AD220">
        <f>VLOOKUP(A220,[1]Sheet1!$A:$AN,40,0)</f>
        <v>35.1</v>
      </c>
      <c r="AG220">
        <f>VLOOKUP(A220,[1]Sheet1!$A:$BJ,43,0)</f>
        <v>32</v>
      </c>
      <c r="AH220">
        <f>VLOOKUP(A220,[1]Sheet1!$A:$BJ,44,0)</f>
        <v>278</v>
      </c>
      <c r="AK220">
        <f>VLOOKUP(A220,[1]Sheet1!$A:$BJ,47,0)</f>
        <v>20</v>
      </c>
      <c r="AL220">
        <f>VLOOKUP(A220,[1]Sheet1!$A:$BJ,48,0)</f>
        <v>219</v>
      </c>
      <c r="AO220">
        <f>VLOOKUP(A220,[1]Sheet1!$A:$BJ,51,0)</f>
        <v>102.54</v>
      </c>
      <c r="AP220">
        <f>VLOOKUP(A220,[1]Sheet1!$A:$BJ,52,0)</f>
        <v>86.62</v>
      </c>
      <c r="AS220">
        <f>VLOOKUP(A220,[1]Sheet1!$A:$BJ,55,0)</f>
        <v>71</v>
      </c>
      <c r="AT220">
        <f>VLOOKUP(A220,[1]Sheet1!$A:$BJ,56,0)</f>
        <v>88</v>
      </c>
      <c r="AW220">
        <f>VLOOKUP(A220,[1]Sheet1!$A:$BJ,59,0)</f>
        <v>5.0999999999999996</v>
      </c>
      <c r="AX220">
        <f>VLOOKUP(A220,[1]Sheet1!$A:$BJ,60,0)</f>
        <v>4.8</v>
      </c>
      <c r="BA220" s="6">
        <v>6</v>
      </c>
      <c r="BB220">
        <f>VLOOKUP(A220,'[2]基于7.24英文版收集麻醉记录单信息+最后整理最全面'!$J:$CK,78,0)</f>
        <v>1</v>
      </c>
      <c r="BC220">
        <f>VLOOKUP(A220,'[2]基于7.24英文版收集麻醉记录单信息+最后整理最全面'!$J:$CK,80,0)</f>
        <v>1</v>
      </c>
    </row>
    <row r="221" spans="1:55" x14ac:dyDescent="0.25">
      <c r="A221" s="3">
        <v>33144532</v>
      </c>
      <c r="B221">
        <v>2</v>
      </c>
      <c r="C221" s="6">
        <v>1</v>
      </c>
      <c r="D221" s="6">
        <v>154</v>
      </c>
      <c r="E221" s="6">
        <v>54</v>
      </c>
      <c r="F221">
        <v>0</v>
      </c>
      <c r="G221" s="6">
        <v>0</v>
      </c>
      <c r="H221">
        <v>0</v>
      </c>
      <c r="I221">
        <f>VLOOKUP(A221,[1]Sheet1!$A:$V,19,0)</f>
        <v>136</v>
      </c>
      <c r="J221">
        <f>VLOOKUP(A221,[1]Sheet1!$A:$V,20,0)</f>
        <v>121</v>
      </c>
      <c r="K221">
        <f>VLOOKUP(A221,[1]Sheet1!$A:$V,21,0)</f>
        <v>0.4</v>
      </c>
      <c r="L221">
        <f>VLOOKUP(A221,[1]Sheet1!$A:$V,22,0)</f>
        <v>0.35</v>
      </c>
      <c r="M221">
        <f>VLOOKUP(A221,[1]Sheet1!$A:$W,23,0)</f>
        <v>103</v>
      </c>
      <c r="N221">
        <f>VLOOKUP(A221,[1]Sheet1!$A:$BJ,24,0)</f>
        <v>105</v>
      </c>
      <c r="Q221">
        <f>VLOOKUP(A221,[1]Sheet1!$A:$BJ,27,0)</f>
        <v>25.1</v>
      </c>
      <c r="R221">
        <f>VLOOKUP(A221,[1]Sheet1!$A:$BJ,28,0)</f>
        <v>35.9</v>
      </c>
      <c r="U221">
        <f>VLOOKUP(A221,[1]Sheet1!$A:$BJ,31,0)</f>
        <v>0.94</v>
      </c>
      <c r="V221">
        <f>VLOOKUP(A221,[1]Sheet1!$A:$BJ,32,0)</f>
        <v>1.19</v>
      </c>
      <c r="Y221">
        <f>VLOOKUP(A221,[1]Sheet1!$A:$BJ,35,0)</f>
        <v>8.9</v>
      </c>
      <c r="Z221">
        <f>VLOOKUP(A221,[1]Sheet1!$A:$BJ,36,0)</f>
        <v>16</v>
      </c>
      <c r="AC221">
        <f>VLOOKUP(A221,[1]Sheet1!$A:$AN,39,0)</f>
        <v>43.3</v>
      </c>
      <c r="AD221">
        <f>VLOOKUP(A221,[1]Sheet1!$A:$AN,40,0)</f>
        <v>27.8</v>
      </c>
      <c r="AG221">
        <f>VLOOKUP(A221,[1]Sheet1!$A:$BJ,43,0)</f>
        <v>31</v>
      </c>
      <c r="AH221">
        <f>VLOOKUP(A221,[1]Sheet1!$A:$BJ,44,0)</f>
        <v>315</v>
      </c>
      <c r="AK221">
        <f>VLOOKUP(A221,[1]Sheet1!$A:$BJ,47,0)</f>
        <v>43</v>
      </c>
      <c r="AL221">
        <f>VLOOKUP(A221,[1]Sheet1!$A:$BJ,48,0)</f>
        <v>688</v>
      </c>
      <c r="AO221">
        <f>VLOOKUP(A221,[1]Sheet1!$A:$BJ,51,0)</f>
        <v>100.67</v>
      </c>
      <c r="AP221">
        <f>VLOOKUP(A221,[1]Sheet1!$A:$BJ,52,0)</f>
        <v>92.32</v>
      </c>
      <c r="AS221">
        <f>VLOOKUP(A221,[1]Sheet1!$A:$BJ,55,0)</f>
        <v>73</v>
      </c>
      <c r="AT221">
        <f>VLOOKUP(A221,[1]Sheet1!$A:$BJ,56,0)</f>
        <v>83</v>
      </c>
      <c r="AW221">
        <f>VLOOKUP(A221,[1]Sheet1!$A:$BJ,59,0)</f>
        <v>5.2</v>
      </c>
      <c r="AX221">
        <f>VLOOKUP(A221,[1]Sheet1!$A:$BJ,60,0)</f>
        <v>5.2</v>
      </c>
      <c r="BA221" s="6">
        <v>5</v>
      </c>
      <c r="BB221">
        <f>VLOOKUP(A221,'[2]基于7.24英文版收集麻醉记录单信息+最后整理最全面'!$J:$CK,78,0)</f>
        <v>0</v>
      </c>
      <c r="BC221">
        <f>VLOOKUP(A221,'[2]基于7.24英文版收集麻醉记录单信息+最后整理最全面'!$J:$CK,80,0)</f>
        <v>0</v>
      </c>
    </row>
    <row r="222" spans="1:55" x14ac:dyDescent="0.25">
      <c r="A222" s="3">
        <v>32447306</v>
      </c>
      <c r="B222">
        <v>1</v>
      </c>
      <c r="C222" s="6">
        <v>1</v>
      </c>
      <c r="D222" s="6">
        <v>172</v>
      </c>
      <c r="E222" s="6">
        <v>68</v>
      </c>
      <c r="F222">
        <v>4</v>
      </c>
      <c r="G222" s="6">
        <v>1</v>
      </c>
      <c r="H222">
        <v>0</v>
      </c>
      <c r="I222">
        <f>VLOOKUP(A222,[1]Sheet1!$A:$V,19,0)</f>
        <v>114</v>
      </c>
      <c r="J222">
        <f>VLOOKUP(A222,[1]Sheet1!$A:$V,20,0)</f>
        <v>103</v>
      </c>
      <c r="K222">
        <f>VLOOKUP(A222,[1]Sheet1!$A:$V,21,0)</f>
        <v>0.35</v>
      </c>
      <c r="L222">
        <f>VLOOKUP(A222,[1]Sheet1!$A:$V,22,0)</f>
        <v>0.32</v>
      </c>
      <c r="M222">
        <f>VLOOKUP(A222,[1]Sheet1!$A:$W,23,0)</f>
        <v>112</v>
      </c>
      <c r="N222">
        <f>VLOOKUP(A222,[1]Sheet1!$A:$BJ,24,0)</f>
        <v>85</v>
      </c>
      <c r="P222">
        <f>VLOOKUP(A222,[1]Sheet1!$A:$BJ,26,0)</f>
        <v>84</v>
      </c>
      <c r="Q222">
        <f>VLOOKUP(A222,[1]Sheet1!$A:$BJ,27,0)</f>
        <v>25.3</v>
      </c>
      <c r="U222">
        <f>VLOOKUP(A222,[1]Sheet1!$A:$BJ,31,0)</f>
        <v>1.01</v>
      </c>
      <c r="Y222">
        <f>VLOOKUP(A222,[1]Sheet1!$A:$BJ,35,0)</f>
        <v>17.600000000000001</v>
      </c>
      <c r="Z222">
        <f>VLOOKUP(A222,[1]Sheet1!$A:$BJ,36,0)</f>
        <v>27.4</v>
      </c>
      <c r="AB222">
        <f>VLOOKUP(A222,[1]Sheet1!$A:$BJ,38,0)</f>
        <v>21.5</v>
      </c>
      <c r="AC222">
        <f>VLOOKUP(A222,[1]Sheet1!$A:$AN,39,0)</f>
        <v>39.5</v>
      </c>
      <c r="AD222">
        <f>VLOOKUP(A222,[1]Sheet1!$A:$AN,40,0)</f>
        <v>33.700000000000003</v>
      </c>
      <c r="AF222">
        <f>VLOOKUP(A222,[1]Sheet1!$A:$BJ,42,0)</f>
        <v>34.4</v>
      </c>
      <c r="AG222">
        <f>VLOOKUP(A222,[1]Sheet1!$A:$BJ,43,0)</f>
        <v>27</v>
      </c>
      <c r="AH222">
        <f>VLOOKUP(A222,[1]Sheet1!$A:$BJ,44,0)</f>
        <v>93</v>
      </c>
      <c r="AJ222">
        <f>VLOOKUP(A222,[1]Sheet1!$A:$BJ,46,0)</f>
        <v>65</v>
      </c>
      <c r="AK222">
        <f>VLOOKUP(A222,[1]Sheet1!$A:$BJ,47,0)</f>
        <v>24</v>
      </c>
      <c r="AL222">
        <f>VLOOKUP(A222,[1]Sheet1!$A:$BJ,48,0)</f>
        <v>139</v>
      </c>
      <c r="AN222">
        <f>VLOOKUP(A222,[1]Sheet1!$A:$BJ,50,0)</f>
        <v>45</v>
      </c>
      <c r="AO222">
        <f>VLOOKUP(A222,[1]Sheet1!$A:$BJ,51,0)</f>
        <v>89.59</v>
      </c>
      <c r="AP222">
        <f>VLOOKUP(A222,[1]Sheet1!$A:$BJ,52,0)</f>
        <v>91.65</v>
      </c>
      <c r="AR222">
        <f>VLOOKUP(A222,[1]Sheet1!$A:$BJ,54,0)</f>
        <v>93.32</v>
      </c>
      <c r="AS222">
        <f>VLOOKUP(A222,[1]Sheet1!$A:$BJ,55,0)</f>
        <v>60</v>
      </c>
      <c r="AT222">
        <f>VLOOKUP(A222,[1]Sheet1!$A:$BJ,56,0)</f>
        <v>56</v>
      </c>
      <c r="AV222">
        <f>VLOOKUP(A222,[1]Sheet1!$A:$BJ,58,0)</f>
        <v>53</v>
      </c>
      <c r="AW222">
        <f>VLOOKUP(A222,[1]Sheet1!$A:$BJ,59,0)</f>
        <v>4.5999999999999996</v>
      </c>
      <c r="AX222">
        <f>VLOOKUP(A222,[1]Sheet1!$A:$BJ,60,0)</f>
        <v>4.0999999999999996</v>
      </c>
      <c r="AZ222">
        <f>VLOOKUP(A222,[1]Sheet1!$A:$BJ,62,0)</f>
        <v>2.5</v>
      </c>
      <c r="BA222" s="6">
        <v>6</v>
      </c>
      <c r="BB222">
        <f>VLOOKUP(A222,'[2]基于7.24英文版收集麻醉记录单信息+最后整理最全面'!$J:$CK,78,0)</f>
        <v>0</v>
      </c>
      <c r="BC222">
        <f>VLOOKUP(A222,'[2]基于7.24英文版收集麻醉记录单信息+最后整理最全面'!$J:$CK,80,0)</f>
        <v>0</v>
      </c>
    </row>
    <row r="223" spans="1:55" x14ac:dyDescent="0.25">
      <c r="A223" s="3">
        <v>33181909</v>
      </c>
      <c r="B223">
        <v>2</v>
      </c>
      <c r="C223" s="6">
        <v>1</v>
      </c>
      <c r="D223" s="6">
        <v>150</v>
      </c>
      <c r="E223" s="6">
        <v>54</v>
      </c>
      <c r="F223">
        <v>0</v>
      </c>
      <c r="G223" s="6">
        <v>0</v>
      </c>
      <c r="H223">
        <v>0</v>
      </c>
      <c r="I223">
        <f>VLOOKUP(A223,[1]Sheet1!$A:$V,19,0)</f>
        <v>135</v>
      </c>
      <c r="J223">
        <f>VLOOKUP(A223,[1]Sheet1!$A:$V,20,0)</f>
        <v>119</v>
      </c>
      <c r="K223">
        <f>VLOOKUP(A223,[1]Sheet1!$A:$V,21,0)</f>
        <v>0.39</v>
      </c>
      <c r="L223">
        <f>VLOOKUP(A223,[1]Sheet1!$A:$V,22,0)</f>
        <v>0.34</v>
      </c>
      <c r="M223">
        <f>VLOOKUP(A223,[1]Sheet1!$A:$W,23,0)</f>
        <v>316</v>
      </c>
      <c r="N223">
        <f>VLOOKUP(A223,[1]Sheet1!$A:$BJ,24,0)</f>
        <v>341</v>
      </c>
      <c r="O223">
        <f>VLOOKUP(A223,[1]Sheet1!$A:$BJ,25,0)</f>
        <v>288</v>
      </c>
      <c r="P223">
        <f>VLOOKUP(A223,[1]Sheet1!$A:$BJ,26,0)</f>
        <v>295</v>
      </c>
      <c r="Q223">
        <f>VLOOKUP(A223,[1]Sheet1!$A:$BJ,27,0)</f>
        <v>30.9</v>
      </c>
      <c r="R223">
        <f>VLOOKUP(A223,[1]Sheet1!$A:$BJ,28,0)</f>
        <v>31.6</v>
      </c>
      <c r="S223">
        <f>VLOOKUP(A223,[1]Sheet1!$A:$BJ,29,0)</f>
        <v>33.299999999999997</v>
      </c>
      <c r="T223">
        <f>VLOOKUP(A223,[1]Sheet1!$A:$BJ,30,0)</f>
        <v>33.299999999999997</v>
      </c>
      <c r="U223">
        <f>VLOOKUP(A223,[1]Sheet1!$A:$BJ,31,0)</f>
        <v>1.1100000000000001</v>
      </c>
      <c r="V223">
        <f>VLOOKUP(A223,[1]Sheet1!$A:$BJ,32,0)</f>
        <v>1.34</v>
      </c>
      <c r="W223">
        <f>VLOOKUP(A223,[1]Sheet1!$A:$BJ,33,0)</f>
        <v>1.83</v>
      </c>
      <c r="X223">
        <f>VLOOKUP(A223,[1]Sheet1!$A:$BJ,34,0)</f>
        <v>1.8</v>
      </c>
      <c r="Y223">
        <f>VLOOKUP(A223,[1]Sheet1!$A:$BJ,35,0)</f>
        <v>277.7</v>
      </c>
      <c r="Z223">
        <f>VLOOKUP(A223,[1]Sheet1!$A:$BJ,36,0)</f>
        <v>295</v>
      </c>
      <c r="AA223">
        <f>VLOOKUP(A223,[1]Sheet1!$A:$BJ,37,0)</f>
        <v>316.3</v>
      </c>
      <c r="AB223">
        <f>VLOOKUP(A223,[1]Sheet1!$A:$BJ,38,0)</f>
        <v>337.4</v>
      </c>
      <c r="AC223">
        <f>VLOOKUP(A223,[1]Sheet1!$A:$AN,39,0)</f>
        <v>37.799999999999997</v>
      </c>
      <c r="AD223">
        <f>VLOOKUP(A223,[1]Sheet1!$A:$AN,40,0)</f>
        <v>26.9</v>
      </c>
      <c r="AE223">
        <f>VLOOKUP(A223,[1]Sheet1!$A:$BJ,41,0)</f>
        <v>34.1</v>
      </c>
      <c r="AF223">
        <f>VLOOKUP(A223,[1]Sheet1!$A:$BJ,42,0)</f>
        <v>36.5</v>
      </c>
      <c r="AG223">
        <f>VLOOKUP(A223,[1]Sheet1!$A:$BJ,43,0)</f>
        <v>24</v>
      </c>
      <c r="AH223">
        <f>VLOOKUP(A223,[1]Sheet1!$A:$BJ,44,0)</f>
        <v>109</v>
      </c>
      <c r="AI223">
        <f>VLOOKUP(A223,[1]Sheet1!$A:$BJ,45,0)</f>
        <v>103</v>
      </c>
      <c r="AJ223">
        <f>VLOOKUP(A223,[1]Sheet1!$A:$BJ,46,0)</f>
        <v>82</v>
      </c>
      <c r="AK223">
        <f>VLOOKUP(A223,[1]Sheet1!$A:$BJ,47,0)</f>
        <v>42</v>
      </c>
      <c r="AL223">
        <f>VLOOKUP(A223,[1]Sheet1!$A:$BJ,48,0)</f>
        <v>206</v>
      </c>
      <c r="AM223">
        <f>VLOOKUP(A223,[1]Sheet1!$A:$BJ,49,0)</f>
        <v>164</v>
      </c>
      <c r="AN223">
        <f>VLOOKUP(A223,[1]Sheet1!$A:$BJ,50,0)</f>
        <v>123</v>
      </c>
      <c r="AO223">
        <f>VLOOKUP(A223,[1]Sheet1!$A:$BJ,51,0)</f>
        <v>130.84</v>
      </c>
      <c r="AP223">
        <f>VLOOKUP(A223,[1]Sheet1!$A:$BJ,52,0)</f>
        <v>124.78</v>
      </c>
      <c r="AQ223">
        <f>VLOOKUP(A223,[1]Sheet1!$A:$BJ,53,0)</f>
        <v>127.69</v>
      </c>
      <c r="AR223">
        <f>VLOOKUP(A223,[1]Sheet1!$A:$BJ,54,0)</f>
        <v>134.29</v>
      </c>
      <c r="AS223">
        <f>VLOOKUP(A223,[1]Sheet1!$A:$BJ,55,0)</f>
        <v>49</v>
      </c>
      <c r="AT223">
        <f>VLOOKUP(A223,[1]Sheet1!$A:$BJ,56,0)</f>
        <v>55</v>
      </c>
      <c r="AU223">
        <f>VLOOKUP(A223,[1]Sheet1!$A:$BJ,57,0)</f>
        <v>52</v>
      </c>
      <c r="AV223">
        <f>VLOOKUP(A223,[1]Sheet1!$A:$BJ,58,0)</f>
        <v>46</v>
      </c>
      <c r="AW223">
        <f>VLOOKUP(A223,[1]Sheet1!$A:$BJ,59,0)</f>
        <v>5.0999999999999996</v>
      </c>
      <c r="AX223">
        <f>VLOOKUP(A223,[1]Sheet1!$A:$BJ,60,0)</f>
        <v>4.4000000000000004</v>
      </c>
      <c r="AY223">
        <f>VLOOKUP(A223,[1]Sheet1!$A:$BJ,61,0)</f>
        <v>4.3</v>
      </c>
      <c r="AZ223">
        <f>VLOOKUP(A223,[1]Sheet1!$A:$BJ,62,0)</f>
        <v>6.6</v>
      </c>
      <c r="BA223" s="6">
        <v>5</v>
      </c>
      <c r="BB223">
        <f>VLOOKUP(A223,'[2]基于7.24英文版收集麻醉记录单信息+最后整理最全面'!$J:$CK,78,0)</f>
        <v>0</v>
      </c>
      <c r="BC223">
        <f>VLOOKUP(A223,'[2]基于7.24英文版收集麻醉记录单信息+最后整理最全面'!$J:$CK,80,0)</f>
        <v>0</v>
      </c>
    </row>
    <row r="224" spans="1:55" x14ac:dyDescent="0.25">
      <c r="A224" s="3">
        <v>6979926</v>
      </c>
      <c r="B224">
        <v>2</v>
      </c>
      <c r="C224" s="6">
        <v>2</v>
      </c>
      <c r="D224" s="6">
        <v>158</v>
      </c>
      <c r="E224" s="6">
        <v>53</v>
      </c>
      <c r="F224">
        <v>0</v>
      </c>
      <c r="G224" s="6">
        <v>0</v>
      </c>
      <c r="H224">
        <v>0</v>
      </c>
      <c r="I224">
        <f>VLOOKUP(A224,[1]Sheet1!$A:$V,19,0)</f>
        <v>133</v>
      </c>
      <c r="J224">
        <f>VLOOKUP(A224,[1]Sheet1!$A:$V,20,0)</f>
        <v>125</v>
      </c>
      <c r="K224">
        <f>VLOOKUP(A224,[1]Sheet1!$A:$V,21,0)</f>
        <v>0.39</v>
      </c>
      <c r="L224">
        <f>VLOOKUP(A224,[1]Sheet1!$A:$V,22,0)</f>
        <v>0.37</v>
      </c>
      <c r="M224">
        <f>VLOOKUP(A224,[1]Sheet1!$A:$W,23,0)</f>
        <v>261</v>
      </c>
      <c r="N224">
        <f>VLOOKUP(A224,[1]Sheet1!$A:$BJ,24,0)</f>
        <v>197</v>
      </c>
      <c r="O224">
        <f>VLOOKUP(A224,[1]Sheet1!$A:$BJ,25,0)</f>
        <v>194</v>
      </c>
      <c r="P224">
        <f>VLOOKUP(A224,[1]Sheet1!$A:$BJ,26,0)</f>
        <v>0</v>
      </c>
      <c r="Q224">
        <f>VLOOKUP(A224,[1]Sheet1!$A:$BJ,27,0)</f>
        <v>24.6</v>
      </c>
      <c r="R224">
        <f>VLOOKUP(A224,[1]Sheet1!$A:$BJ,28,0)</f>
        <v>27</v>
      </c>
      <c r="T224">
        <f>VLOOKUP(A224,[1]Sheet1!$A:$BJ,30,0)</f>
        <v>28.2</v>
      </c>
      <c r="U224">
        <f>VLOOKUP(A224,[1]Sheet1!$A:$BJ,31,0)</f>
        <v>0.92</v>
      </c>
      <c r="V224">
        <f>VLOOKUP(A224,[1]Sheet1!$A:$BJ,32,0)</f>
        <v>0.98</v>
      </c>
      <c r="X224">
        <f>VLOOKUP(A224,[1]Sheet1!$A:$BJ,34,0)</f>
        <v>1.02</v>
      </c>
      <c r="Y224">
        <f>VLOOKUP(A224,[1]Sheet1!$A:$BJ,35,0)</f>
        <v>32.6</v>
      </c>
      <c r="Z224">
        <f>VLOOKUP(A224,[1]Sheet1!$A:$BJ,36,0)</f>
        <v>26.4</v>
      </c>
      <c r="AB224">
        <f>VLOOKUP(A224,[1]Sheet1!$A:$BJ,38,0)</f>
        <v>30.3</v>
      </c>
      <c r="AC224">
        <f>VLOOKUP(A224,[1]Sheet1!$A:$AN,39,0)</f>
        <v>38.799999999999997</v>
      </c>
      <c r="AD224">
        <f>VLOOKUP(A224,[1]Sheet1!$A:$AN,40,0)</f>
        <v>26.2</v>
      </c>
      <c r="AF224">
        <f>VLOOKUP(A224,[1]Sheet1!$A:$BJ,42,0)</f>
        <v>35.4</v>
      </c>
      <c r="AG224">
        <f>VLOOKUP(A224,[1]Sheet1!$A:$BJ,43,0)</f>
        <v>223</v>
      </c>
      <c r="AH224">
        <f>VLOOKUP(A224,[1]Sheet1!$A:$BJ,44,0)</f>
        <v>300</v>
      </c>
      <c r="AJ224">
        <f>VLOOKUP(A224,[1]Sheet1!$A:$BJ,46,0)</f>
        <v>360</v>
      </c>
      <c r="AK224">
        <f>VLOOKUP(A224,[1]Sheet1!$A:$BJ,47,0)</f>
        <v>89</v>
      </c>
      <c r="AL224">
        <f>VLOOKUP(A224,[1]Sheet1!$A:$BJ,48,0)</f>
        <v>334</v>
      </c>
      <c r="AN224">
        <f>VLOOKUP(A224,[1]Sheet1!$A:$BJ,50,0)</f>
        <v>149</v>
      </c>
      <c r="AO224">
        <f>VLOOKUP(A224,[1]Sheet1!$A:$BJ,51,0)</f>
        <v>74.34</v>
      </c>
      <c r="AP224">
        <f>VLOOKUP(A224,[1]Sheet1!$A:$BJ,52,0)</f>
        <v>92.18</v>
      </c>
      <c r="AR224">
        <f>VLOOKUP(A224,[1]Sheet1!$A:$BJ,54,0)</f>
        <v>84.32</v>
      </c>
      <c r="AS224">
        <f>VLOOKUP(A224,[1]Sheet1!$A:$BJ,55,0)</f>
        <v>91</v>
      </c>
      <c r="AT224">
        <f>VLOOKUP(A224,[1]Sheet1!$A:$BJ,56,0)</f>
        <v>70</v>
      </c>
      <c r="AV224">
        <f>VLOOKUP(A224,[1]Sheet1!$A:$BJ,58,0)</f>
        <v>82</v>
      </c>
      <c r="AW224">
        <f>VLOOKUP(A224,[1]Sheet1!$A:$BJ,59,0)</f>
        <v>4.9000000000000004</v>
      </c>
      <c r="AX224">
        <f>VLOOKUP(A224,[1]Sheet1!$A:$BJ,60,0)</f>
        <v>2.6</v>
      </c>
      <c r="AZ224">
        <f>VLOOKUP(A224,[1]Sheet1!$A:$BJ,62,0)</f>
        <v>3.5</v>
      </c>
      <c r="BA224" s="6">
        <v>7</v>
      </c>
      <c r="BB224">
        <f>VLOOKUP(A224,'[2]基于7.24英文版收集麻醉记录单信息+最后整理最全面'!$J:$CK,78,0)</f>
        <v>0</v>
      </c>
      <c r="BC224">
        <f>VLOOKUP(A224,'[2]基于7.24英文版收集麻醉记录单信息+最后整理最全面'!$J:$CK,80,0)</f>
        <v>0</v>
      </c>
    </row>
    <row r="225" spans="1:55" x14ac:dyDescent="0.25">
      <c r="A225" s="3">
        <v>33182488</v>
      </c>
      <c r="B225">
        <v>2</v>
      </c>
      <c r="C225" s="6">
        <v>2</v>
      </c>
      <c r="D225" s="6">
        <v>150</v>
      </c>
      <c r="E225" s="6">
        <v>55</v>
      </c>
      <c r="F225">
        <v>3.5</v>
      </c>
      <c r="G225" s="6">
        <v>1</v>
      </c>
      <c r="H225">
        <v>0</v>
      </c>
      <c r="I225">
        <f>VLOOKUP(A225,[1]Sheet1!$A:$V,19,0)</f>
        <v>134</v>
      </c>
      <c r="J225">
        <f>VLOOKUP(A225,[1]Sheet1!$A:$V,20,0)</f>
        <v>123</v>
      </c>
      <c r="K225">
        <f>VLOOKUP(A225,[1]Sheet1!$A:$V,21,0)</f>
        <v>0.42</v>
      </c>
      <c r="L225">
        <f>VLOOKUP(A225,[1]Sheet1!$A:$V,22,0)</f>
        <v>0.37</v>
      </c>
      <c r="M225">
        <f>VLOOKUP(A225,[1]Sheet1!$A:$W,23,0)</f>
        <v>175</v>
      </c>
      <c r="N225">
        <f>VLOOKUP(A225,[1]Sheet1!$A:$BJ,24,0)</f>
        <v>164</v>
      </c>
      <c r="O225">
        <f>VLOOKUP(A225,[1]Sheet1!$A:$BJ,25,0)</f>
        <v>119</v>
      </c>
      <c r="P225">
        <f>VLOOKUP(A225,[1]Sheet1!$A:$BJ,26,0)</f>
        <v>0</v>
      </c>
      <c r="Q225">
        <f>VLOOKUP(A225,[1]Sheet1!$A:$BJ,27,0)</f>
        <v>32.200000000000003</v>
      </c>
      <c r="R225">
        <f>VLOOKUP(A225,[1]Sheet1!$A:$BJ,28,0)</f>
        <v>27.3</v>
      </c>
      <c r="S225">
        <f>VLOOKUP(A225,[1]Sheet1!$A:$BJ,29,0)</f>
        <v>31.1</v>
      </c>
      <c r="U225">
        <f>VLOOKUP(A225,[1]Sheet1!$A:$BJ,31,0)</f>
        <v>1.1100000000000001</v>
      </c>
      <c r="V225">
        <f>VLOOKUP(A225,[1]Sheet1!$A:$BJ,32,0)</f>
        <v>1.19</v>
      </c>
      <c r="W225">
        <f>VLOOKUP(A225,[1]Sheet1!$A:$BJ,33,0)</f>
        <v>1.25</v>
      </c>
      <c r="Y225">
        <f>VLOOKUP(A225,[1]Sheet1!$A:$BJ,35,0)</f>
        <v>17.100000000000001</v>
      </c>
      <c r="Z225">
        <f>VLOOKUP(A225,[1]Sheet1!$A:$BJ,36,0)</f>
        <v>22.7</v>
      </c>
      <c r="AA225">
        <f>VLOOKUP(A225,[1]Sheet1!$A:$BJ,37,0)</f>
        <v>21.5</v>
      </c>
      <c r="AC225">
        <f>VLOOKUP(A225,[1]Sheet1!$A:$AN,39,0)</f>
        <v>47.3</v>
      </c>
      <c r="AD225">
        <f>VLOOKUP(A225,[1]Sheet1!$A:$AN,40,0)</f>
        <v>32.4</v>
      </c>
      <c r="AE225">
        <f>VLOOKUP(A225,[1]Sheet1!$A:$BJ,41,0)</f>
        <v>30.8</v>
      </c>
      <c r="AG225">
        <f>VLOOKUP(A225,[1]Sheet1!$A:$BJ,43,0)</f>
        <v>17</v>
      </c>
      <c r="AH225">
        <f>VLOOKUP(A225,[1]Sheet1!$A:$BJ,44,0)</f>
        <v>420</v>
      </c>
      <c r="AI225">
        <f>VLOOKUP(A225,[1]Sheet1!$A:$BJ,45,0)</f>
        <v>593</v>
      </c>
      <c r="AK225">
        <f>VLOOKUP(A225,[1]Sheet1!$A:$BJ,47,0)</f>
        <v>20</v>
      </c>
      <c r="AL225">
        <f>VLOOKUP(A225,[1]Sheet1!$A:$BJ,48,0)</f>
        <v>404</v>
      </c>
      <c r="AM225">
        <f>VLOOKUP(A225,[1]Sheet1!$A:$BJ,49,0)</f>
        <v>365</v>
      </c>
      <c r="AO225">
        <f>VLOOKUP(A225,[1]Sheet1!$A:$BJ,51,0)</f>
        <v>105.63</v>
      </c>
      <c r="AP225">
        <f>VLOOKUP(A225,[1]Sheet1!$A:$BJ,52,0)</f>
        <v>107.97</v>
      </c>
      <c r="AQ225">
        <f>VLOOKUP(A225,[1]Sheet1!$A:$BJ,53,0)</f>
        <v>110.48</v>
      </c>
      <c r="AS225">
        <f>VLOOKUP(A225,[1]Sheet1!$A:$BJ,55,0)</f>
        <v>47</v>
      </c>
      <c r="AT225">
        <f>VLOOKUP(A225,[1]Sheet1!$A:$BJ,56,0)</f>
        <v>44</v>
      </c>
      <c r="AU225">
        <f>VLOOKUP(A225,[1]Sheet1!$A:$BJ,57,0)</f>
        <v>41</v>
      </c>
      <c r="AW225">
        <f>VLOOKUP(A225,[1]Sheet1!$A:$BJ,59,0)</f>
        <v>4.9000000000000004</v>
      </c>
      <c r="AX225">
        <f>VLOOKUP(A225,[1]Sheet1!$A:$BJ,60,0)</f>
        <v>5.0999999999999996</v>
      </c>
      <c r="AY225">
        <f>VLOOKUP(A225,[1]Sheet1!$A:$BJ,61,0)</f>
        <v>5.4</v>
      </c>
      <c r="BA225" s="6">
        <v>6</v>
      </c>
      <c r="BB225">
        <f>VLOOKUP(A225,'[2]基于7.24英文版收集麻醉记录单信息+最后整理最全面'!$J:$CK,78,0)</f>
        <v>0</v>
      </c>
      <c r="BC225">
        <f>VLOOKUP(A225,'[2]基于7.24英文版收集麻醉记录单信息+最后整理最全面'!$J:$CK,80,0)</f>
        <v>0</v>
      </c>
    </row>
    <row r="226" spans="1:55" x14ac:dyDescent="0.25">
      <c r="A226" s="3">
        <v>7904198</v>
      </c>
      <c r="B226">
        <v>2</v>
      </c>
      <c r="C226" s="6">
        <v>1</v>
      </c>
      <c r="D226" s="6">
        <v>166</v>
      </c>
      <c r="E226" s="6">
        <v>57.5</v>
      </c>
      <c r="F226">
        <v>0</v>
      </c>
      <c r="G226" s="6">
        <v>0</v>
      </c>
      <c r="H226">
        <v>0</v>
      </c>
      <c r="I226">
        <f>VLOOKUP(A226,[1]Sheet1!$A:$V,19,0)</f>
        <v>120</v>
      </c>
      <c r="J226">
        <f>VLOOKUP(A226,[1]Sheet1!$A:$V,20,0)</f>
        <v>95</v>
      </c>
      <c r="K226">
        <f>VLOOKUP(A226,[1]Sheet1!$A:$V,21,0)</f>
        <v>0.37</v>
      </c>
      <c r="L226">
        <f>VLOOKUP(A226,[1]Sheet1!$A:$V,22,0)</f>
        <v>0.28000000000000003</v>
      </c>
      <c r="M226">
        <f>VLOOKUP(A226,[1]Sheet1!$A:$W,23,0)</f>
        <v>218</v>
      </c>
      <c r="N226">
        <f>VLOOKUP(A226,[1]Sheet1!$A:$BJ,24,0)</f>
        <v>325</v>
      </c>
      <c r="O226">
        <f>VLOOKUP(A226,[1]Sheet1!$A:$BJ,25,0)</f>
        <v>201</v>
      </c>
      <c r="P226">
        <f>VLOOKUP(A226,[1]Sheet1!$A:$BJ,26,0)</f>
        <v>0</v>
      </c>
      <c r="Q226">
        <f>VLOOKUP(A226,[1]Sheet1!$A:$BJ,27,0)</f>
        <v>28</v>
      </c>
      <c r="R226">
        <f>VLOOKUP(A226,[1]Sheet1!$A:$BJ,28,0)</f>
        <v>32.6</v>
      </c>
      <c r="S226">
        <f>VLOOKUP(A226,[1]Sheet1!$A:$BJ,29,0)</f>
        <v>31.1</v>
      </c>
      <c r="U226">
        <f>VLOOKUP(A226,[1]Sheet1!$A:$BJ,31,0)</f>
        <v>1.1299999999999999</v>
      </c>
      <c r="V226">
        <f>VLOOKUP(A226,[1]Sheet1!$A:$BJ,32,0)</f>
        <v>1.69</v>
      </c>
      <c r="W226">
        <f>VLOOKUP(A226,[1]Sheet1!$A:$BJ,33,0)</f>
        <v>1.42</v>
      </c>
      <c r="Y226">
        <f>VLOOKUP(A226,[1]Sheet1!$A:$BJ,35,0)</f>
        <v>6.7</v>
      </c>
      <c r="Z226">
        <f>VLOOKUP(A226,[1]Sheet1!$A:$BJ,36,0)</f>
        <v>14.5</v>
      </c>
      <c r="AA226">
        <f>VLOOKUP(A226,[1]Sheet1!$A:$BJ,37,0)</f>
        <v>13.9</v>
      </c>
      <c r="AC226">
        <f>VLOOKUP(A226,[1]Sheet1!$A:$AN,39,0)</f>
        <v>39.4</v>
      </c>
      <c r="AD226">
        <f>VLOOKUP(A226,[1]Sheet1!$A:$AN,40,0)</f>
        <v>17</v>
      </c>
      <c r="AE226">
        <f>VLOOKUP(A226,[1]Sheet1!$A:$BJ,41,0)</f>
        <v>38.799999999999997</v>
      </c>
      <c r="AG226">
        <f>VLOOKUP(A226,[1]Sheet1!$A:$BJ,43,0)</f>
        <v>58</v>
      </c>
      <c r="AH226">
        <f>VLOOKUP(A226,[1]Sheet1!$A:$BJ,44,0)</f>
        <v>366</v>
      </c>
      <c r="AI226">
        <f>VLOOKUP(A226,[1]Sheet1!$A:$BJ,45,0)</f>
        <v>302</v>
      </c>
      <c r="AK226">
        <f>VLOOKUP(A226,[1]Sheet1!$A:$BJ,47,0)</f>
        <v>33</v>
      </c>
      <c r="AL226">
        <f>VLOOKUP(A226,[1]Sheet1!$A:$BJ,48,0)</f>
        <v>497</v>
      </c>
      <c r="AM226">
        <f>VLOOKUP(A226,[1]Sheet1!$A:$BJ,49,0)</f>
        <v>187</v>
      </c>
      <c r="AO226">
        <f>VLOOKUP(A226,[1]Sheet1!$A:$BJ,51,0)</f>
        <v>105.34</v>
      </c>
      <c r="AP226">
        <f>VLOOKUP(A226,[1]Sheet1!$A:$BJ,52,0)</f>
        <v>102.96</v>
      </c>
      <c r="AQ226">
        <f>VLOOKUP(A226,[1]Sheet1!$A:$BJ,53,0)</f>
        <v>113.8</v>
      </c>
      <c r="AS226">
        <f>VLOOKUP(A226,[1]Sheet1!$A:$BJ,55,0)</f>
        <v>70</v>
      </c>
      <c r="AT226">
        <f>VLOOKUP(A226,[1]Sheet1!$A:$BJ,56,0)</f>
        <v>74</v>
      </c>
      <c r="AU226">
        <f>VLOOKUP(A226,[1]Sheet1!$A:$BJ,57,0)</f>
        <v>58</v>
      </c>
      <c r="AW226">
        <f>VLOOKUP(A226,[1]Sheet1!$A:$BJ,59,0)</f>
        <v>5.6</v>
      </c>
      <c r="AX226">
        <f>VLOOKUP(A226,[1]Sheet1!$A:$BJ,60,0)</f>
        <v>3.7</v>
      </c>
      <c r="AY226">
        <f>VLOOKUP(A226,[1]Sheet1!$A:$BJ,61,0)</f>
        <v>2.1</v>
      </c>
      <c r="BA226" s="6">
        <v>6</v>
      </c>
      <c r="BB226">
        <f>VLOOKUP(A226,'[2]基于7.24英文版收集麻醉记录单信息+最后整理最全面'!$J:$CK,78,0)</f>
        <v>0</v>
      </c>
      <c r="BC226">
        <f>VLOOKUP(A226,'[2]基于7.24英文版收集麻醉记录单信息+最后整理最全面'!$J:$CK,80,0)</f>
        <v>1</v>
      </c>
    </row>
    <row r="227" spans="1:55" x14ac:dyDescent="0.25">
      <c r="A227" s="3">
        <v>33241827</v>
      </c>
      <c r="B227">
        <v>2</v>
      </c>
      <c r="C227" s="6">
        <v>2</v>
      </c>
      <c r="D227" s="6">
        <v>158</v>
      </c>
      <c r="E227" s="6">
        <v>55</v>
      </c>
      <c r="F227">
        <v>0</v>
      </c>
      <c r="G227" s="6">
        <v>0</v>
      </c>
      <c r="H227">
        <v>0</v>
      </c>
      <c r="I227">
        <f>VLOOKUP(A227,[1]Sheet1!$A:$V,19,0)</f>
        <v>163</v>
      </c>
      <c r="J227">
        <f>VLOOKUP(A227,[1]Sheet1!$A:$V,20,0)</f>
        <v>121</v>
      </c>
      <c r="K227">
        <f>VLOOKUP(A227,[1]Sheet1!$A:$V,21,0)</f>
        <v>0.49</v>
      </c>
      <c r="L227">
        <f>VLOOKUP(A227,[1]Sheet1!$A:$V,22,0)</f>
        <v>0.36</v>
      </c>
      <c r="M227">
        <f>VLOOKUP(A227,[1]Sheet1!$A:$W,23,0)</f>
        <v>185</v>
      </c>
      <c r="N227">
        <f>VLOOKUP(A227,[1]Sheet1!$A:$BJ,24,0)</f>
        <v>144</v>
      </c>
      <c r="Q227">
        <f>VLOOKUP(A227,[1]Sheet1!$A:$BJ,27,0)</f>
        <v>28.9</v>
      </c>
      <c r="R227">
        <f>VLOOKUP(A227,[1]Sheet1!$A:$BJ,28,0)</f>
        <v>26.2</v>
      </c>
      <c r="U227">
        <f>VLOOKUP(A227,[1]Sheet1!$A:$BJ,31,0)</f>
        <v>1.01</v>
      </c>
      <c r="V227">
        <f>VLOOKUP(A227,[1]Sheet1!$A:$BJ,32,0)</f>
        <v>1.36</v>
      </c>
      <c r="Y227">
        <f>VLOOKUP(A227,[1]Sheet1!$A:$BJ,35,0)</f>
        <v>13.4</v>
      </c>
      <c r="Z227">
        <f>VLOOKUP(A227,[1]Sheet1!$A:$BJ,36,0)</f>
        <v>14.9</v>
      </c>
      <c r="AC227">
        <f>VLOOKUP(A227,[1]Sheet1!$A:$AN,39,0)</f>
        <v>46.9</v>
      </c>
      <c r="AD227">
        <f>VLOOKUP(A227,[1]Sheet1!$A:$AN,40,0)</f>
        <v>26.3</v>
      </c>
      <c r="AG227">
        <f>VLOOKUP(A227,[1]Sheet1!$A:$BJ,43,0)</f>
        <v>34</v>
      </c>
      <c r="AH227">
        <f>VLOOKUP(A227,[1]Sheet1!$A:$BJ,44,0)</f>
        <v>442</v>
      </c>
      <c r="AK227">
        <f>VLOOKUP(A227,[1]Sheet1!$A:$BJ,47,0)</f>
        <v>30</v>
      </c>
      <c r="AL227">
        <f>VLOOKUP(A227,[1]Sheet1!$A:$BJ,48,0)</f>
        <v>420</v>
      </c>
      <c r="AO227">
        <f>VLOOKUP(A227,[1]Sheet1!$A:$BJ,51,0)</f>
        <v>94.43</v>
      </c>
      <c r="AP227">
        <f>VLOOKUP(A227,[1]Sheet1!$A:$BJ,52,0)</f>
        <v>88.64</v>
      </c>
      <c r="AS227">
        <f>VLOOKUP(A227,[1]Sheet1!$A:$BJ,55,0)</f>
        <v>66</v>
      </c>
      <c r="AT227">
        <f>VLOOKUP(A227,[1]Sheet1!$A:$BJ,56,0)</f>
        <v>77</v>
      </c>
      <c r="AW227">
        <f>VLOOKUP(A227,[1]Sheet1!$A:$BJ,59,0)</f>
        <v>4.5999999999999996</v>
      </c>
      <c r="AX227">
        <f>VLOOKUP(A227,[1]Sheet1!$A:$BJ,60,0)</f>
        <v>6.6</v>
      </c>
      <c r="BA227" s="6">
        <v>7</v>
      </c>
      <c r="BB227">
        <f>VLOOKUP(A227,'[2]基于7.24英文版收集麻醉记录单信息+最后整理最全面'!$J:$CK,78,0)</f>
        <v>0</v>
      </c>
      <c r="BC227">
        <f>VLOOKUP(A227,'[2]基于7.24英文版收集麻醉记录单信息+最后整理最全面'!$J:$CK,80,0)</f>
        <v>0</v>
      </c>
    </row>
    <row r="228" spans="1:55" x14ac:dyDescent="0.25">
      <c r="A228" s="3">
        <v>33247212</v>
      </c>
      <c r="B228">
        <v>2</v>
      </c>
      <c r="C228" s="6">
        <v>2</v>
      </c>
      <c r="D228" s="6">
        <v>167</v>
      </c>
      <c r="E228" s="6">
        <v>92</v>
      </c>
      <c r="F228">
        <v>0</v>
      </c>
      <c r="G228" s="6">
        <v>0</v>
      </c>
      <c r="H228">
        <v>0</v>
      </c>
      <c r="I228">
        <f>VLOOKUP(A228,[1]Sheet1!$A:$V,19,0)</f>
        <v>124</v>
      </c>
      <c r="J228">
        <f>VLOOKUP(A228,[1]Sheet1!$A:$V,20,0)</f>
        <v>116</v>
      </c>
      <c r="K228">
        <f>VLOOKUP(A228,[1]Sheet1!$A:$V,21,0)</f>
        <v>0.38</v>
      </c>
      <c r="L228">
        <f>VLOOKUP(A228,[1]Sheet1!$A:$V,22,0)</f>
        <v>0.37</v>
      </c>
      <c r="M228">
        <f>VLOOKUP(A228,[1]Sheet1!$A:$W,23,0)</f>
        <v>303</v>
      </c>
      <c r="N228">
        <f>VLOOKUP(A228,[1]Sheet1!$A:$BJ,24,0)</f>
        <v>332</v>
      </c>
      <c r="Q228">
        <f>VLOOKUP(A228,[1]Sheet1!$A:$BJ,27,0)</f>
        <v>36.200000000000003</v>
      </c>
      <c r="R228">
        <f>VLOOKUP(A228,[1]Sheet1!$A:$BJ,28,0)</f>
        <v>36.9</v>
      </c>
      <c r="U228">
        <f>VLOOKUP(A228,[1]Sheet1!$A:$BJ,31,0)</f>
        <v>1.1599999999999999</v>
      </c>
      <c r="V228">
        <f>VLOOKUP(A228,[1]Sheet1!$A:$BJ,32,0)</f>
        <v>1.08</v>
      </c>
      <c r="Y228">
        <f>VLOOKUP(A228,[1]Sheet1!$A:$BJ,35,0)</f>
        <v>9.1999999999999993</v>
      </c>
      <c r="Z228">
        <f>VLOOKUP(A228,[1]Sheet1!$A:$BJ,36,0)</f>
        <v>10.8</v>
      </c>
      <c r="AC228">
        <f>VLOOKUP(A228,[1]Sheet1!$A:$AN,39,0)</f>
        <v>35.6</v>
      </c>
      <c r="AD228">
        <f>VLOOKUP(A228,[1]Sheet1!$A:$AN,40,0)</f>
        <v>30</v>
      </c>
      <c r="AG228">
        <f>VLOOKUP(A228,[1]Sheet1!$A:$BJ,43,0)</f>
        <v>18</v>
      </c>
      <c r="AH228">
        <f>VLOOKUP(A228,[1]Sheet1!$A:$BJ,44,0)</f>
        <v>88</v>
      </c>
      <c r="AK228">
        <f>VLOOKUP(A228,[1]Sheet1!$A:$BJ,47,0)</f>
        <v>30</v>
      </c>
      <c r="AL228">
        <f>VLOOKUP(A228,[1]Sheet1!$A:$BJ,48,0)</f>
        <v>115</v>
      </c>
      <c r="AO228">
        <f>VLOOKUP(A228,[1]Sheet1!$A:$BJ,51,0)</f>
        <v>102.96</v>
      </c>
      <c r="AP228">
        <f>VLOOKUP(A228,[1]Sheet1!$A:$BJ,52,0)</f>
        <v>113.01</v>
      </c>
      <c r="AS228">
        <f>VLOOKUP(A228,[1]Sheet1!$A:$BJ,55,0)</f>
        <v>74</v>
      </c>
      <c r="AT228">
        <f>VLOOKUP(A228,[1]Sheet1!$A:$BJ,56,0)</f>
        <v>59</v>
      </c>
      <c r="AW228">
        <f>VLOOKUP(A228,[1]Sheet1!$A:$BJ,59,0)</f>
        <v>4.95</v>
      </c>
      <c r="AX228">
        <f>VLOOKUP(A228,[1]Sheet1!$A:$BJ,60,0)</f>
        <v>5.0999999999999996</v>
      </c>
      <c r="BA228" s="6">
        <v>5</v>
      </c>
      <c r="BB228">
        <f>VLOOKUP(A228,'[2]基于7.24英文版收集麻醉记录单信息+最后整理最全面'!$J:$CK,78,0)</f>
        <v>0</v>
      </c>
      <c r="BC228">
        <f>VLOOKUP(A228,'[2]基于7.24英文版收集麻醉记录单信息+最后整理最全面'!$J:$CK,80,0)</f>
        <v>0</v>
      </c>
    </row>
    <row r="229" spans="1:55" x14ac:dyDescent="0.25">
      <c r="A229" s="3">
        <v>33300504</v>
      </c>
      <c r="B229">
        <v>1</v>
      </c>
      <c r="C229" s="6">
        <v>1</v>
      </c>
      <c r="D229" s="6">
        <v>173</v>
      </c>
      <c r="E229" s="6">
        <v>61</v>
      </c>
      <c r="F229">
        <v>0</v>
      </c>
      <c r="G229" s="6">
        <v>0</v>
      </c>
      <c r="H229">
        <v>0</v>
      </c>
      <c r="I229">
        <f>VLOOKUP(A229,[1]Sheet1!$A:$V,19,0)</f>
        <v>153</v>
      </c>
      <c r="J229">
        <f>VLOOKUP(A229,[1]Sheet1!$A:$V,20,0)</f>
        <v>149</v>
      </c>
      <c r="K229">
        <f>VLOOKUP(A229,[1]Sheet1!$A:$V,21,0)</f>
        <v>0.46</v>
      </c>
      <c r="L229">
        <f>VLOOKUP(A229,[1]Sheet1!$A:$V,22,0)</f>
        <v>0.45</v>
      </c>
      <c r="M229">
        <f>VLOOKUP(A229,[1]Sheet1!$A:$W,23,0)</f>
        <v>116</v>
      </c>
      <c r="N229">
        <f>VLOOKUP(A229,[1]Sheet1!$A:$BJ,24,0)</f>
        <v>112</v>
      </c>
      <c r="O229">
        <f>VLOOKUP(A229,[1]Sheet1!$A:$BJ,25,0)</f>
        <v>87</v>
      </c>
      <c r="P229">
        <f>VLOOKUP(A229,[1]Sheet1!$A:$BJ,26,0)</f>
        <v>96</v>
      </c>
      <c r="Q229">
        <f>VLOOKUP(A229,[1]Sheet1!$A:$BJ,27,0)</f>
        <v>24.5</v>
      </c>
      <c r="R229">
        <f>VLOOKUP(A229,[1]Sheet1!$A:$BJ,28,0)</f>
        <v>24.8</v>
      </c>
      <c r="T229">
        <f>VLOOKUP(A229,[1]Sheet1!$A:$BJ,30,0)</f>
        <v>27.2</v>
      </c>
      <c r="U229">
        <f>VLOOKUP(A229,[1]Sheet1!$A:$BJ,31,0)</f>
        <v>0.85</v>
      </c>
      <c r="V229">
        <f>VLOOKUP(A229,[1]Sheet1!$A:$BJ,32,0)</f>
        <v>1.24</v>
      </c>
      <c r="X229">
        <f>VLOOKUP(A229,[1]Sheet1!$A:$BJ,34,0)</f>
        <v>1.07</v>
      </c>
      <c r="Y229">
        <f>VLOOKUP(A229,[1]Sheet1!$A:$BJ,35,0)</f>
        <v>27.1</v>
      </c>
      <c r="Z229">
        <f>VLOOKUP(A229,[1]Sheet1!$A:$BJ,36,0)</f>
        <v>60.3</v>
      </c>
      <c r="AA229">
        <f>VLOOKUP(A229,[1]Sheet1!$A:$BJ,37,0)</f>
        <v>58.2</v>
      </c>
      <c r="AB229">
        <f>VLOOKUP(A229,[1]Sheet1!$A:$BJ,38,0)</f>
        <v>45.9</v>
      </c>
      <c r="AC229">
        <f>VLOOKUP(A229,[1]Sheet1!$A:$AN,39,0)</f>
        <v>43</v>
      </c>
      <c r="AD229">
        <f>VLOOKUP(A229,[1]Sheet1!$A:$AN,40,0)</f>
        <v>36</v>
      </c>
      <c r="AE229">
        <f>VLOOKUP(A229,[1]Sheet1!$A:$BJ,41,0)</f>
        <v>33</v>
      </c>
      <c r="AF229">
        <f>VLOOKUP(A229,[1]Sheet1!$A:$BJ,42,0)</f>
        <v>35</v>
      </c>
      <c r="AG229">
        <f>VLOOKUP(A229,[1]Sheet1!$A:$BJ,43,0)</f>
        <v>29</v>
      </c>
      <c r="AH229">
        <f>VLOOKUP(A229,[1]Sheet1!$A:$BJ,44,0)</f>
        <v>2886</v>
      </c>
      <c r="AI229">
        <f>VLOOKUP(A229,[1]Sheet1!$A:$BJ,45,0)</f>
        <v>2362</v>
      </c>
      <c r="AJ229">
        <f>VLOOKUP(A229,[1]Sheet1!$A:$BJ,46,0)</f>
        <v>2209</v>
      </c>
      <c r="AK229">
        <f>VLOOKUP(A229,[1]Sheet1!$A:$BJ,47,0)</f>
        <v>18</v>
      </c>
      <c r="AL229">
        <f>VLOOKUP(A229,[1]Sheet1!$A:$BJ,48,0)</f>
        <v>2212</v>
      </c>
      <c r="AM229">
        <f>VLOOKUP(A229,[1]Sheet1!$A:$BJ,49,0)</f>
        <v>1131</v>
      </c>
      <c r="AN229">
        <f>VLOOKUP(A229,[1]Sheet1!$A:$BJ,50,0)</f>
        <v>738</v>
      </c>
      <c r="AO229">
        <f>VLOOKUP(A229,[1]Sheet1!$A:$BJ,51,0)</f>
        <v>98.32</v>
      </c>
      <c r="AP229">
        <f>VLOOKUP(A229,[1]Sheet1!$A:$BJ,52,0)</f>
        <v>78.87</v>
      </c>
      <c r="AQ229">
        <f>VLOOKUP(A229,[1]Sheet1!$A:$BJ,53,0)</f>
        <v>101.11</v>
      </c>
      <c r="AR229">
        <f>VLOOKUP(A229,[1]Sheet1!$A:$BJ,54,0)</f>
        <v>98.32</v>
      </c>
      <c r="AS229">
        <f>VLOOKUP(A229,[1]Sheet1!$A:$BJ,55,0)</f>
        <v>76</v>
      </c>
      <c r="AT229">
        <f>VLOOKUP(A229,[1]Sheet1!$A:$BJ,56,0)</f>
        <v>94</v>
      </c>
      <c r="AU229">
        <f>VLOOKUP(A229,[1]Sheet1!$A:$BJ,57,0)</f>
        <v>71</v>
      </c>
      <c r="AV229">
        <f>VLOOKUP(A229,[1]Sheet1!$A:$BJ,58,0)</f>
        <v>76</v>
      </c>
      <c r="AW229">
        <f>VLOOKUP(A229,[1]Sheet1!$A:$BJ,59,0)</f>
        <v>9</v>
      </c>
      <c r="AX229">
        <f>VLOOKUP(A229,[1]Sheet1!$A:$BJ,60,0)</f>
        <v>8.5</v>
      </c>
      <c r="AY229">
        <f>VLOOKUP(A229,[1]Sheet1!$A:$BJ,61,0)</f>
        <v>8.5</v>
      </c>
      <c r="AZ229">
        <f>VLOOKUP(A229,[1]Sheet1!$A:$BJ,62,0)</f>
        <v>7.9</v>
      </c>
      <c r="BA229" s="6">
        <v>4</v>
      </c>
      <c r="BB229">
        <f>VLOOKUP(A229,'[2]基于7.24英文版收集麻醉记录单信息+最后整理最全面'!$J:$CK,78,0)</f>
        <v>0</v>
      </c>
      <c r="BC229">
        <f>VLOOKUP(A229,'[2]基于7.24英文版收集麻醉记录单信息+最后整理最全面'!$J:$CK,80,0)</f>
        <v>0</v>
      </c>
    </row>
    <row r="230" spans="1:55" x14ac:dyDescent="0.25">
      <c r="A230" s="3">
        <v>32294069</v>
      </c>
      <c r="B230">
        <v>2</v>
      </c>
      <c r="C230" s="6">
        <v>2</v>
      </c>
      <c r="D230" s="6">
        <v>159</v>
      </c>
      <c r="E230" s="6">
        <v>57</v>
      </c>
      <c r="F230">
        <v>0</v>
      </c>
      <c r="G230" s="6">
        <v>0</v>
      </c>
      <c r="H230">
        <v>0</v>
      </c>
      <c r="I230">
        <f>VLOOKUP(A230,[1]Sheet1!$A:$V,19,0)</f>
        <v>125</v>
      </c>
      <c r="J230">
        <f>VLOOKUP(A230,[1]Sheet1!$A:$V,20,0)</f>
        <v>113</v>
      </c>
      <c r="K230">
        <f>VLOOKUP(A230,[1]Sheet1!$A:$V,21,0)</f>
        <v>0.37</v>
      </c>
      <c r="L230">
        <f>VLOOKUP(A230,[1]Sheet1!$A:$V,22,0)</f>
        <v>0.34</v>
      </c>
      <c r="M230">
        <f>VLOOKUP(A230,[1]Sheet1!$A:$W,23,0)</f>
        <v>95</v>
      </c>
      <c r="N230">
        <f>VLOOKUP(A230,[1]Sheet1!$A:$BJ,24,0)</f>
        <v>77</v>
      </c>
      <c r="O230">
        <f>VLOOKUP(A230,[1]Sheet1!$A:$BJ,25,0)</f>
        <v>102</v>
      </c>
      <c r="P230">
        <f>VLOOKUP(A230,[1]Sheet1!$A:$BJ,26,0)</f>
        <v>94</v>
      </c>
      <c r="Q230">
        <f>VLOOKUP(A230,[1]Sheet1!$A:$BJ,27,0)</f>
        <v>31.1</v>
      </c>
      <c r="R230">
        <f>VLOOKUP(A230,[1]Sheet1!$A:$BJ,28,0)</f>
        <v>35.9</v>
      </c>
      <c r="S230">
        <v>36.299999999999997</v>
      </c>
      <c r="T230">
        <f>VLOOKUP(A230,[1]Sheet1!$A:$BJ,30,0)</f>
        <v>49.2</v>
      </c>
      <c r="U230">
        <f>VLOOKUP(A230,[1]Sheet1!$A:$BJ,31,0)</f>
        <v>1.06</v>
      </c>
      <c r="V230">
        <f>VLOOKUP(A230,[1]Sheet1!$A:$BJ,32,0)</f>
        <v>1.37</v>
      </c>
      <c r="W230">
        <f>VLOOKUP(A230,[1]Sheet1!$A:$BJ,33,0)</f>
        <v>1.73</v>
      </c>
      <c r="X230">
        <f>VLOOKUP(A230,[1]Sheet1!$A:$BJ,34,0)</f>
        <v>1.3</v>
      </c>
      <c r="Y230">
        <f>VLOOKUP(A230,[1]Sheet1!$A:$BJ,35,0)</f>
        <v>15.1</v>
      </c>
      <c r="Z230">
        <f>VLOOKUP(A230,[1]Sheet1!$A:$BJ,36,0)</f>
        <v>103.2</v>
      </c>
      <c r="AA230">
        <f>VLOOKUP(A230,[1]Sheet1!$A:$BJ,37,0)</f>
        <v>229</v>
      </c>
      <c r="AB230">
        <f>VLOOKUP(A230,[1]Sheet1!$A:$BJ,38,0)</f>
        <v>232.8</v>
      </c>
      <c r="AC230">
        <f>VLOOKUP(A230,[1]Sheet1!$A:$AN,39,0)</f>
        <v>49.8</v>
      </c>
      <c r="AD230">
        <f>VLOOKUP(A230,[1]Sheet1!$A:$AN,40,0)</f>
        <v>35.4</v>
      </c>
      <c r="AE230">
        <f>VLOOKUP(A230,[1]Sheet1!$A:$BJ,41,0)</f>
        <v>36.700000000000003</v>
      </c>
      <c r="AF230">
        <f>VLOOKUP(A230,[1]Sheet1!$A:$BJ,42,0)</f>
        <v>34.9</v>
      </c>
      <c r="AG230">
        <f>VLOOKUP(A230,[1]Sheet1!$A:$BJ,43,0)</f>
        <v>20</v>
      </c>
      <c r="AH230">
        <f>VLOOKUP(A230,[1]Sheet1!$A:$BJ,44,0)</f>
        <v>554</v>
      </c>
      <c r="AI230">
        <f>VLOOKUP(A230,[1]Sheet1!$A:$BJ,45,0)</f>
        <v>312</v>
      </c>
      <c r="AJ230">
        <f>VLOOKUP(A230,[1]Sheet1!$A:$BJ,46,0)</f>
        <v>179</v>
      </c>
      <c r="AK230">
        <f>VLOOKUP(A230,[1]Sheet1!$A:$BJ,47,0)</f>
        <v>34</v>
      </c>
      <c r="AL230">
        <f>VLOOKUP(A230,[1]Sheet1!$A:$BJ,48,0)</f>
        <v>1071</v>
      </c>
      <c r="AM230">
        <f>VLOOKUP(A230,[1]Sheet1!$A:$BJ,49,0)</f>
        <v>295</v>
      </c>
      <c r="AN230">
        <f>VLOOKUP(A230,[1]Sheet1!$A:$BJ,50,0)</f>
        <v>126</v>
      </c>
      <c r="AO230">
        <f>VLOOKUP(A230,[1]Sheet1!$A:$BJ,51,0)</f>
        <v>70.510000000000005</v>
      </c>
      <c r="AP230">
        <f>VLOOKUP(A230,[1]Sheet1!$A:$BJ,52,0)</f>
        <v>76.95</v>
      </c>
      <c r="AQ230">
        <f>VLOOKUP(A230,[1]Sheet1!$A:$BJ,53,0)</f>
        <v>71.510000000000005</v>
      </c>
      <c r="AR230">
        <f>VLOOKUP(A230,[1]Sheet1!$A:$BJ,54,0)</f>
        <v>74.69</v>
      </c>
      <c r="AS230">
        <f>VLOOKUP(A230,[1]Sheet1!$A:$BJ,55,0)</f>
        <v>86</v>
      </c>
      <c r="AT230">
        <f>VLOOKUP(A230,[1]Sheet1!$A:$BJ,56,0)</f>
        <v>80</v>
      </c>
      <c r="AU230">
        <f>VLOOKUP(A230,[1]Sheet1!$A:$BJ,57,0)</f>
        <v>85</v>
      </c>
      <c r="AV230">
        <f>VLOOKUP(A230,[1]Sheet1!$A:$BJ,58,0)</f>
        <v>82</v>
      </c>
      <c r="AW230">
        <f>VLOOKUP(A230,[1]Sheet1!$A:$BJ,59,0)</f>
        <v>5.05</v>
      </c>
      <c r="AX230">
        <f>VLOOKUP(A230,[1]Sheet1!$A:$BJ,60,0)</f>
        <v>3.8</v>
      </c>
      <c r="AY230">
        <f>VLOOKUP(A230,[1]Sheet1!$A:$BJ,61,0)</f>
        <v>4.5</v>
      </c>
      <c r="AZ230">
        <f>VLOOKUP(A230,[1]Sheet1!$A:$BJ,62,0)</f>
        <v>4.5999999999999996</v>
      </c>
      <c r="BA230" s="6">
        <v>4</v>
      </c>
      <c r="BB230">
        <f>VLOOKUP(A230,'[2]基于7.24英文版收集麻醉记录单信息+最后整理最全面'!$J:$CK,78,0)</f>
        <v>0</v>
      </c>
      <c r="BC230">
        <f>VLOOKUP(A230,'[2]基于7.24英文版收集麻醉记录单信息+最后整理最全面'!$J:$CK,80,0)</f>
        <v>0</v>
      </c>
    </row>
    <row r="231" spans="1:55" x14ac:dyDescent="0.25">
      <c r="A231" s="3">
        <v>18508739</v>
      </c>
      <c r="B231">
        <v>2</v>
      </c>
      <c r="C231" s="6">
        <v>2</v>
      </c>
      <c r="D231" s="6">
        <v>155</v>
      </c>
      <c r="E231" s="6">
        <v>48</v>
      </c>
      <c r="F231">
        <v>0</v>
      </c>
      <c r="G231" s="6">
        <v>0</v>
      </c>
      <c r="H231">
        <v>0</v>
      </c>
      <c r="I231">
        <f>VLOOKUP(A231,[1]Sheet1!$A:$V,19,0)</f>
        <v>157</v>
      </c>
      <c r="J231">
        <f>VLOOKUP(A231,[1]Sheet1!$A:$V,20,0)</f>
        <v>128</v>
      </c>
      <c r="K231">
        <f>VLOOKUP(A231,[1]Sheet1!$A:$V,21,0)</f>
        <v>0.45</v>
      </c>
      <c r="L231">
        <f>VLOOKUP(A231,[1]Sheet1!$A:$V,22,0)</f>
        <v>0.38</v>
      </c>
      <c r="M231">
        <f>VLOOKUP(A231,[1]Sheet1!$A:$W,23,0)</f>
        <v>99</v>
      </c>
      <c r="N231">
        <f>VLOOKUP(A231,[1]Sheet1!$A:$BJ,24,0)</f>
        <v>102</v>
      </c>
      <c r="Q231">
        <f>VLOOKUP(A231,[1]Sheet1!$A:$BJ,27,0)</f>
        <v>28.1</v>
      </c>
      <c r="R231">
        <f>VLOOKUP(A231,[1]Sheet1!$A:$BJ,28,0)</f>
        <v>27.8</v>
      </c>
      <c r="U231">
        <f>VLOOKUP(A231,[1]Sheet1!$A:$BJ,31,0)</f>
        <v>1.04</v>
      </c>
      <c r="V231">
        <f>VLOOKUP(A231,[1]Sheet1!$A:$BJ,32,0)</f>
        <v>1.1399999999999999</v>
      </c>
      <c r="Y231">
        <f>VLOOKUP(A231,[1]Sheet1!$A:$BJ,35,0)</f>
        <v>17.7</v>
      </c>
      <c r="Z231">
        <f>VLOOKUP(A231,[1]Sheet1!$A:$BJ,36,0)</f>
        <v>32.1</v>
      </c>
      <c r="AC231">
        <f>VLOOKUP(A231,[1]Sheet1!$A:$AN,39,0)</f>
        <v>48.8</v>
      </c>
      <c r="AD231">
        <f>VLOOKUP(A231,[1]Sheet1!$A:$AN,40,0)</f>
        <v>33.4</v>
      </c>
      <c r="AG231">
        <f>VLOOKUP(A231,[1]Sheet1!$A:$BJ,43,0)</f>
        <v>28</v>
      </c>
      <c r="AH231">
        <f>VLOOKUP(A231,[1]Sheet1!$A:$BJ,44,0)</f>
        <v>1695</v>
      </c>
      <c r="AK231">
        <f>VLOOKUP(A231,[1]Sheet1!$A:$BJ,47,0)</f>
        <v>27</v>
      </c>
      <c r="AL231">
        <f>VLOOKUP(A231,[1]Sheet1!$A:$BJ,48,0)</f>
        <v>1813</v>
      </c>
      <c r="AO231">
        <f>VLOOKUP(A231,[1]Sheet1!$A:$BJ,51,0)</f>
        <v>96.62</v>
      </c>
      <c r="AP231">
        <f>VLOOKUP(A231,[1]Sheet1!$A:$BJ,52,0)</f>
        <v>95.47</v>
      </c>
      <c r="AS231">
        <f>VLOOKUP(A231,[1]Sheet1!$A:$BJ,55,0)</f>
        <v>68</v>
      </c>
      <c r="AT231">
        <f>VLOOKUP(A231,[1]Sheet1!$A:$BJ,56,0)</f>
        <v>70</v>
      </c>
      <c r="AW231">
        <f>VLOOKUP(A231,[1]Sheet1!$A:$BJ,59,0)</f>
        <v>4.5</v>
      </c>
      <c r="AX231">
        <f>VLOOKUP(A231,[1]Sheet1!$A:$BJ,60,0)</f>
        <v>5.5</v>
      </c>
      <c r="BA231" s="6">
        <v>6</v>
      </c>
      <c r="BB231">
        <f>VLOOKUP(A231,'[2]基于7.24英文版收集麻醉记录单信息+最后整理最全面'!$J:$CK,78,0)</f>
        <v>0</v>
      </c>
      <c r="BC231">
        <f>VLOOKUP(A231,'[2]基于7.24英文版收集麻醉记录单信息+最后整理最全面'!$J:$CK,80,0)</f>
        <v>0</v>
      </c>
    </row>
    <row r="232" spans="1:55" x14ac:dyDescent="0.25">
      <c r="A232" s="3">
        <v>33305110</v>
      </c>
      <c r="B232">
        <v>2</v>
      </c>
      <c r="C232" s="6">
        <v>1</v>
      </c>
      <c r="D232" s="6">
        <v>167</v>
      </c>
      <c r="E232" s="6">
        <v>60</v>
      </c>
      <c r="F232">
        <v>0</v>
      </c>
      <c r="G232" s="6">
        <v>0</v>
      </c>
      <c r="H232">
        <v>0</v>
      </c>
      <c r="I232">
        <f>VLOOKUP(A232,[1]Sheet1!$A:$V,19,0)</f>
        <v>138</v>
      </c>
      <c r="J232">
        <f>VLOOKUP(A232,[1]Sheet1!$A:$V,20,0)</f>
        <v>137</v>
      </c>
      <c r="K232">
        <f>VLOOKUP(A232,[1]Sheet1!$A:$V,21,0)</f>
        <v>0.44</v>
      </c>
      <c r="L232">
        <f>VLOOKUP(A232,[1]Sheet1!$A:$V,22,0)</f>
        <v>0.43</v>
      </c>
      <c r="M232">
        <f>VLOOKUP(A232,[1]Sheet1!$A:$W,23,0)</f>
        <v>186</v>
      </c>
      <c r="N232">
        <f>VLOOKUP(A232,[1]Sheet1!$A:$BJ,24,0)</f>
        <v>137</v>
      </c>
      <c r="Q232">
        <f>VLOOKUP(A232,[1]Sheet1!$A:$BJ,27,0)</f>
        <v>28</v>
      </c>
      <c r="R232">
        <f>VLOOKUP(A232,[1]Sheet1!$A:$BJ,28,0)</f>
        <v>27.9</v>
      </c>
      <c r="U232">
        <f>VLOOKUP(A232,[1]Sheet1!$A:$BJ,31,0)</f>
        <v>1.08</v>
      </c>
      <c r="V232">
        <f>VLOOKUP(A232,[1]Sheet1!$A:$BJ,32,0)</f>
        <v>1.31</v>
      </c>
      <c r="Y232">
        <f>VLOOKUP(A232,[1]Sheet1!$A:$BJ,35,0)</f>
        <v>9</v>
      </c>
      <c r="Z232">
        <f>VLOOKUP(A232,[1]Sheet1!$A:$BJ,36,0)</f>
        <v>17.600000000000001</v>
      </c>
      <c r="AC232">
        <f>VLOOKUP(A232,[1]Sheet1!$A:$AN,39,0)</f>
        <v>48.1</v>
      </c>
      <c r="AD232">
        <f>VLOOKUP(A232,[1]Sheet1!$A:$AN,40,0)</f>
        <v>40.1</v>
      </c>
      <c r="AG232">
        <f>VLOOKUP(A232,[1]Sheet1!$A:$BJ,43,0)</f>
        <v>14</v>
      </c>
      <c r="AH232">
        <f>VLOOKUP(A232,[1]Sheet1!$A:$BJ,44,0)</f>
        <v>269</v>
      </c>
      <c r="AK232">
        <f>VLOOKUP(A232,[1]Sheet1!$A:$BJ,47,0)</f>
        <v>28</v>
      </c>
      <c r="AL232">
        <f>VLOOKUP(A232,[1]Sheet1!$A:$BJ,48,0)</f>
        <v>291</v>
      </c>
      <c r="AO232">
        <f>VLOOKUP(A232,[1]Sheet1!$A:$BJ,51,0)</f>
        <v>109.4</v>
      </c>
      <c r="AP232">
        <f>VLOOKUP(A232,[1]Sheet1!$A:$BJ,52,0)</f>
        <v>109.4</v>
      </c>
      <c r="AS232">
        <f>VLOOKUP(A232,[1]Sheet1!$A:$BJ,55,0)</f>
        <v>47</v>
      </c>
      <c r="AT232">
        <f>VLOOKUP(A232,[1]Sheet1!$A:$BJ,56,0)</f>
        <v>47</v>
      </c>
      <c r="AW232">
        <f>VLOOKUP(A232,[1]Sheet1!$A:$BJ,59,0)</f>
        <v>4.3</v>
      </c>
      <c r="AX232">
        <f>VLOOKUP(A232,[1]Sheet1!$A:$BJ,60,0)</f>
        <v>4.3</v>
      </c>
      <c r="BA232" s="6">
        <v>6</v>
      </c>
      <c r="BB232">
        <f>VLOOKUP(A232,'[2]基于7.24英文版收集麻醉记录单信息+最后整理最全面'!$J:$CK,78,0)</f>
        <v>0</v>
      </c>
      <c r="BC232">
        <f>VLOOKUP(A232,'[2]基于7.24英文版收集麻醉记录单信息+最后整理最全面'!$J:$CK,80,0)</f>
        <v>0</v>
      </c>
    </row>
    <row r="233" spans="1:55" x14ac:dyDescent="0.25">
      <c r="A233" s="3">
        <v>33341094</v>
      </c>
      <c r="B233">
        <v>2</v>
      </c>
      <c r="C233" s="6">
        <v>1</v>
      </c>
      <c r="D233" s="6">
        <v>168</v>
      </c>
      <c r="E233" s="6">
        <v>59</v>
      </c>
      <c r="F233">
        <v>0</v>
      </c>
      <c r="G233" s="6">
        <v>0</v>
      </c>
      <c r="H233">
        <v>0</v>
      </c>
      <c r="I233">
        <f>VLOOKUP(A233,[1]Sheet1!$A:$V,19,0)</f>
        <v>143</v>
      </c>
      <c r="J233">
        <f>VLOOKUP(A233,[1]Sheet1!$A:$V,20,0)</f>
        <v>124</v>
      </c>
      <c r="K233">
        <f>VLOOKUP(A233,[1]Sheet1!$A:$V,21,0)</f>
        <v>0.45</v>
      </c>
      <c r="L233">
        <f>VLOOKUP(A233,[1]Sheet1!$A:$V,22,0)</f>
        <v>0.39</v>
      </c>
      <c r="M233">
        <f>VLOOKUP(A233,[1]Sheet1!$A:$W,23,0)</f>
        <v>353</v>
      </c>
      <c r="N233">
        <f>VLOOKUP(A233,[1]Sheet1!$A:$BJ,24,0)</f>
        <v>231</v>
      </c>
      <c r="P233">
        <f>VLOOKUP(A233,[1]Sheet1!$A:$BJ,26,0)</f>
        <v>119</v>
      </c>
      <c r="Q233">
        <f>VLOOKUP(A233,[1]Sheet1!$A:$BJ,27,0)</f>
        <v>30.9</v>
      </c>
      <c r="R233">
        <f>VLOOKUP(A233,[1]Sheet1!$A:$BJ,28,0)</f>
        <v>35.5</v>
      </c>
      <c r="T233">
        <f>VLOOKUP(A233,[1]Sheet1!$A:$BJ,30,0)</f>
        <v>41.4</v>
      </c>
      <c r="U233">
        <f>VLOOKUP(A233,[1]Sheet1!$A:$BJ,31,0)</f>
        <v>1.1200000000000001</v>
      </c>
      <c r="V233">
        <f>VLOOKUP(A233,[1]Sheet1!$A:$BJ,32,0)</f>
        <v>1.28</v>
      </c>
      <c r="X233">
        <f>VLOOKUP(A233,[1]Sheet1!$A:$BJ,34,0)</f>
        <v>1.27</v>
      </c>
      <c r="Y233">
        <f>VLOOKUP(A233,[1]Sheet1!$A:$BJ,35,0)</f>
        <v>10.6</v>
      </c>
      <c r="Z233">
        <f>VLOOKUP(A233,[1]Sheet1!$A:$BJ,36,0)</f>
        <v>24.3</v>
      </c>
      <c r="AB233">
        <f>VLOOKUP(A233,[1]Sheet1!$A:$BJ,38,0)</f>
        <v>27.1</v>
      </c>
      <c r="AC233">
        <f>VLOOKUP(A233,[1]Sheet1!$A:$AN,39,0)</f>
        <v>38.700000000000003</v>
      </c>
      <c r="AD233">
        <f>VLOOKUP(A233,[1]Sheet1!$A:$AN,40,0)</f>
        <v>28.1</v>
      </c>
      <c r="AF233">
        <f>VLOOKUP(A233,[1]Sheet1!$A:$BJ,42,0)</f>
        <v>30.3</v>
      </c>
      <c r="AG233">
        <f>VLOOKUP(A233,[1]Sheet1!$A:$BJ,43,0)</f>
        <v>40</v>
      </c>
      <c r="AH233">
        <f>VLOOKUP(A233,[1]Sheet1!$A:$BJ,44,0)</f>
        <v>508</v>
      </c>
      <c r="AJ233">
        <f>VLOOKUP(A233,[1]Sheet1!$A:$BJ,46,0)</f>
        <v>277</v>
      </c>
      <c r="AK233">
        <f>VLOOKUP(A233,[1]Sheet1!$A:$BJ,47,0)</f>
        <v>40</v>
      </c>
      <c r="AL233">
        <f>VLOOKUP(A233,[1]Sheet1!$A:$BJ,48,0)</f>
        <v>594</v>
      </c>
      <c r="AN233">
        <f>VLOOKUP(A233,[1]Sheet1!$A:$BJ,50,0)</f>
        <v>183</v>
      </c>
      <c r="AO233">
        <f>VLOOKUP(A233,[1]Sheet1!$A:$BJ,51,0)</f>
        <v>108.68</v>
      </c>
      <c r="AP233">
        <f>VLOOKUP(A233,[1]Sheet1!$A:$BJ,52,0)</f>
        <v>98.48</v>
      </c>
      <c r="AR233">
        <f>VLOOKUP(A233,[1]Sheet1!$A:$BJ,54,0)</f>
        <v>108.01</v>
      </c>
      <c r="AS233">
        <f>VLOOKUP(A233,[1]Sheet1!$A:$BJ,55,0)</f>
        <v>66</v>
      </c>
      <c r="AT233">
        <f>VLOOKUP(A233,[1]Sheet1!$A:$BJ,56,0)</f>
        <v>81</v>
      </c>
      <c r="AV233">
        <f>VLOOKUP(A233,[1]Sheet1!$A:$BJ,58,0)</f>
        <v>67</v>
      </c>
      <c r="AW233">
        <f>VLOOKUP(A233,[1]Sheet1!$A:$BJ,59,0)</f>
        <v>3.3</v>
      </c>
      <c r="AX233">
        <f>VLOOKUP(A233,[1]Sheet1!$A:$BJ,60,0)</f>
        <v>6.7</v>
      </c>
      <c r="AZ233">
        <f>VLOOKUP(A233,[1]Sheet1!$A:$BJ,62,0)</f>
        <v>5.6</v>
      </c>
      <c r="BA233" s="6">
        <v>6</v>
      </c>
      <c r="BB233">
        <f>VLOOKUP(A233,'[2]基于7.24英文版收集麻醉记录单信息+最后整理最全面'!$J:$CK,78,0)</f>
        <v>0</v>
      </c>
      <c r="BC233">
        <f>VLOOKUP(A233,'[2]基于7.24英文版收集麻醉记录单信息+最后整理最全面'!$J:$CK,80,0)</f>
        <v>0</v>
      </c>
    </row>
    <row r="234" spans="1:55" x14ac:dyDescent="0.25">
      <c r="A234" s="3">
        <v>19675138</v>
      </c>
      <c r="B234">
        <v>2</v>
      </c>
      <c r="C234" s="6">
        <v>2</v>
      </c>
      <c r="D234" s="6">
        <v>157</v>
      </c>
      <c r="E234" s="6">
        <v>48</v>
      </c>
      <c r="F234">
        <v>0</v>
      </c>
      <c r="G234" s="6">
        <v>0</v>
      </c>
      <c r="H234">
        <v>0</v>
      </c>
      <c r="I234">
        <f>VLOOKUP(A234,[1]Sheet1!$A:$V,19,0)</f>
        <v>104</v>
      </c>
      <c r="J234">
        <f>VLOOKUP(A234,[1]Sheet1!$A:$V,20,0)</f>
        <v>98</v>
      </c>
      <c r="K234">
        <f>VLOOKUP(A234,[1]Sheet1!$A:$V,21,0)</f>
        <v>0.35</v>
      </c>
      <c r="L234">
        <f>VLOOKUP(A234,[1]Sheet1!$A:$V,22,0)</f>
        <v>0.31</v>
      </c>
      <c r="M234">
        <f>VLOOKUP(A234,[1]Sheet1!$A:$W,23,0)</f>
        <v>166</v>
      </c>
      <c r="N234">
        <f>VLOOKUP(A234,[1]Sheet1!$A:$BJ,24,0)</f>
        <v>177</v>
      </c>
      <c r="O234">
        <f>VLOOKUP(A234,[1]Sheet1!$A:$BJ,25,0)</f>
        <v>139</v>
      </c>
      <c r="P234">
        <f>VLOOKUP(A234,[1]Sheet1!$A:$BJ,26,0)</f>
        <v>139</v>
      </c>
      <c r="Q234">
        <f>VLOOKUP(A234,[1]Sheet1!$A:$BJ,27,0)</f>
        <v>23.6</v>
      </c>
      <c r="U234">
        <f>VLOOKUP(A234,[1]Sheet1!$A:$BJ,31,0)</f>
        <v>0.96</v>
      </c>
      <c r="Y234">
        <f>VLOOKUP(A234,[1]Sheet1!$A:$BJ,35,0)</f>
        <v>7</v>
      </c>
      <c r="Z234">
        <f>VLOOKUP(A234,[1]Sheet1!$A:$BJ,36,0)</f>
        <v>23.9</v>
      </c>
      <c r="AA234">
        <f>VLOOKUP(A234,[1]Sheet1!$A:$BJ,37,0)</f>
        <v>22</v>
      </c>
      <c r="AB234">
        <f>VLOOKUP(A234,[1]Sheet1!$A:$BJ,38,0)</f>
        <v>22.7</v>
      </c>
      <c r="AC234">
        <f>VLOOKUP(A234,[1]Sheet1!$A:$AN,39,0)</f>
        <v>42.8</v>
      </c>
      <c r="AD234">
        <f>VLOOKUP(A234,[1]Sheet1!$A:$AN,40,0)</f>
        <v>33.4</v>
      </c>
      <c r="AE234">
        <f>VLOOKUP(A234,[1]Sheet1!$A:$BJ,41,0)</f>
        <v>33</v>
      </c>
      <c r="AF234">
        <f>VLOOKUP(A234,[1]Sheet1!$A:$BJ,42,0)</f>
        <v>33.9</v>
      </c>
      <c r="AG234">
        <f>VLOOKUP(A234,[1]Sheet1!$A:$BJ,43,0)</f>
        <v>15</v>
      </c>
      <c r="AH234">
        <f>VLOOKUP(A234,[1]Sheet1!$A:$BJ,44,0)</f>
        <v>297</v>
      </c>
      <c r="AI234">
        <f>VLOOKUP(A234,[1]Sheet1!$A:$BJ,45,0)</f>
        <v>233</v>
      </c>
      <c r="AJ234">
        <f>VLOOKUP(A234,[1]Sheet1!$A:$BJ,46,0)</f>
        <v>175</v>
      </c>
      <c r="AK234">
        <f>VLOOKUP(A234,[1]Sheet1!$A:$BJ,47,0)</f>
        <v>19</v>
      </c>
      <c r="AL234">
        <f>VLOOKUP(A234,[1]Sheet1!$A:$BJ,48,0)</f>
        <v>360</v>
      </c>
      <c r="AM234">
        <f>VLOOKUP(A234,[1]Sheet1!$A:$BJ,49,0)</f>
        <v>167</v>
      </c>
      <c r="AN234">
        <f>VLOOKUP(A234,[1]Sheet1!$A:$BJ,50,0)</f>
        <v>81</v>
      </c>
      <c r="AO234">
        <f>VLOOKUP(A234,[1]Sheet1!$A:$BJ,51,0)</f>
        <v>126.81</v>
      </c>
      <c r="AP234">
        <f>VLOOKUP(A234,[1]Sheet1!$A:$BJ,52,0)</f>
        <v>120.54</v>
      </c>
      <c r="AQ234">
        <f>VLOOKUP(A234,[1]Sheet1!$A:$BJ,53,0)</f>
        <v>120.54</v>
      </c>
      <c r="AR234">
        <f>VLOOKUP(A234,[1]Sheet1!$A:$BJ,54,0)</f>
        <v>125.45</v>
      </c>
      <c r="AS234">
        <f>VLOOKUP(A234,[1]Sheet1!$A:$BJ,55,0)</f>
        <v>30</v>
      </c>
      <c r="AT234">
        <f>VLOOKUP(A234,[1]Sheet1!$A:$BJ,56,0)</f>
        <v>35</v>
      </c>
      <c r="AU234">
        <f>VLOOKUP(A234,[1]Sheet1!$A:$BJ,57,0)</f>
        <v>35</v>
      </c>
      <c r="AV234">
        <f>VLOOKUP(A234,[1]Sheet1!$A:$BJ,58,0)</f>
        <v>31</v>
      </c>
      <c r="AW234">
        <f>VLOOKUP(A234,[1]Sheet1!$A:$BJ,59,0)</f>
        <v>5.6</v>
      </c>
      <c r="AX234">
        <f>VLOOKUP(A234,[1]Sheet1!$A:$BJ,60,0)</f>
        <v>6.8</v>
      </c>
      <c r="AY234">
        <f>VLOOKUP(A234,[1]Sheet1!$A:$BJ,61,0)</f>
        <v>3.8</v>
      </c>
      <c r="AZ234">
        <f>VLOOKUP(A234,[1]Sheet1!$A:$BJ,62,0)</f>
        <v>2.8</v>
      </c>
      <c r="BA234" s="6">
        <v>5</v>
      </c>
      <c r="BB234">
        <f>VLOOKUP(A234,'[2]基于7.24英文版收集麻醉记录单信息+最后整理最全面'!$J:$CK,78,0)</f>
        <v>0</v>
      </c>
      <c r="BC234">
        <f>VLOOKUP(A234,'[2]基于7.24英文版收集麻醉记录单信息+最后整理最全面'!$J:$CK,80,0)</f>
        <v>0</v>
      </c>
    </row>
    <row r="235" spans="1:55" x14ac:dyDescent="0.25">
      <c r="A235" s="3">
        <v>33229652</v>
      </c>
      <c r="B235">
        <v>2</v>
      </c>
      <c r="C235" s="6">
        <v>1</v>
      </c>
      <c r="D235" s="6">
        <v>168</v>
      </c>
      <c r="E235" s="6">
        <v>68</v>
      </c>
      <c r="F235">
        <v>0</v>
      </c>
      <c r="G235" s="6">
        <v>0</v>
      </c>
      <c r="H235">
        <v>0</v>
      </c>
      <c r="I235">
        <f>VLOOKUP(A235,[1]Sheet1!$A:$V,19,0)</f>
        <v>166</v>
      </c>
      <c r="J235">
        <f>VLOOKUP(A235,[1]Sheet1!$A:$V,20,0)</f>
        <v>112</v>
      </c>
      <c r="K235">
        <f>VLOOKUP(A235,[1]Sheet1!$A:$V,21,0)</f>
        <v>0.5</v>
      </c>
      <c r="L235">
        <f>VLOOKUP(A235,[1]Sheet1!$A:$V,22,0)</f>
        <v>0.34</v>
      </c>
      <c r="M235">
        <f>VLOOKUP(A235,[1]Sheet1!$A:$W,23,0)</f>
        <v>221</v>
      </c>
      <c r="N235">
        <f>VLOOKUP(A235,[1]Sheet1!$A:$BJ,24,0)</f>
        <v>131</v>
      </c>
      <c r="O235">
        <f>VLOOKUP(A235,[1]Sheet1!$A:$BJ,25,0)</f>
        <v>112</v>
      </c>
      <c r="P235">
        <f>VLOOKUP(A235,[1]Sheet1!$A:$BJ,26,0)</f>
        <v>97</v>
      </c>
      <c r="Q235">
        <f>VLOOKUP(A235,[1]Sheet1!$A:$BJ,27,0)</f>
        <v>25.9</v>
      </c>
      <c r="S235">
        <f>VLOOKUP(A235,[1]Sheet1!$A:$BJ,29,0)</f>
        <v>29</v>
      </c>
      <c r="T235">
        <f>VLOOKUP(A235,[1]Sheet1!$A:$BJ,30,0)</f>
        <v>30.4</v>
      </c>
      <c r="U235">
        <f>VLOOKUP(A235,[1]Sheet1!$A:$BJ,31,0)</f>
        <v>0.94</v>
      </c>
      <c r="W235">
        <f>VLOOKUP(A235,[1]Sheet1!$A:$BJ,33,0)</f>
        <v>1.18</v>
      </c>
      <c r="X235">
        <f>VLOOKUP(A235,[1]Sheet1!$A:$BJ,34,0)</f>
        <v>1.1000000000000001</v>
      </c>
      <c r="Y235">
        <f>VLOOKUP(A235,[1]Sheet1!$A:$BJ,35,0)</f>
        <v>5.8</v>
      </c>
      <c r="Z235">
        <f>VLOOKUP(A235,[1]Sheet1!$A:$BJ,36,0)</f>
        <v>17.100000000000001</v>
      </c>
      <c r="AA235">
        <f>VLOOKUP(A235,[1]Sheet1!$A:$BJ,37,0)</f>
        <v>14.1</v>
      </c>
      <c r="AB235">
        <f>VLOOKUP(A235,[1]Sheet1!$A:$BJ,38,0)</f>
        <v>22.8</v>
      </c>
      <c r="AC235">
        <f>VLOOKUP(A235,[1]Sheet1!$A:$AN,39,0)</f>
        <v>43.9</v>
      </c>
      <c r="AD235">
        <f>VLOOKUP(A235,[1]Sheet1!$A:$AN,40,0)</f>
        <v>32.1</v>
      </c>
      <c r="AE235">
        <f>VLOOKUP(A235,[1]Sheet1!$A:$BJ,41,0)</f>
        <v>30.6</v>
      </c>
      <c r="AF235">
        <f>VLOOKUP(A235,[1]Sheet1!$A:$BJ,42,0)</f>
        <v>35.4</v>
      </c>
      <c r="AG235">
        <f>VLOOKUP(A235,[1]Sheet1!$A:$BJ,43,0)</f>
        <v>13</v>
      </c>
      <c r="AH235">
        <f>VLOOKUP(A235,[1]Sheet1!$A:$BJ,44,0)</f>
        <v>390</v>
      </c>
      <c r="AI235">
        <f>VLOOKUP(A235,[1]Sheet1!$A:$BJ,45,0)</f>
        <v>314</v>
      </c>
      <c r="AJ235">
        <f>VLOOKUP(A235,[1]Sheet1!$A:$BJ,46,0)</f>
        <v>176</v>
      </c>
      <c r="AK235">
        <f>VLOOKUP(A235,[1]Sheet1!$A:$BJ,47,0)</f>
        <v>14</v>
      </c>
      <c r="AL235">
        <f>VLOOKUP(A235,[1]Sheet1!$A:$BJ,48,0)</f>
        <v>588</v>
      </c>
      <c r="AM235">
        <f>VLOOKUP(A235,[1]Sheet1!$A:$BJ,49,0)</f>
        <v>227</v>
      </c>
      <c r="AN235">
        <f>VLOOKUP(A235,[1]Sheet1!$A:$BJ,50,0)</f>
        <v>74</v>
      </c>
      <c r="AO235">
        <f>VLOOKUP(A235,[1]Sheet1!$A:$BJ,51,0)</f>
        <v>87.12</v>
      </c>
      <c r="AP235">
        <f>VLOOKUP(A235,[1]Sheet1!$A:$BJ,52,0)</f>
        <v>87.6</v>
      </c>
      <c r="AQ235">
        <f>VLOOKUP(A235,[1]Sheet1!$A:$BJ,53,0)</f>
        <v>91.82</v>
      </c>
      <c r="AR235">
        <f>VLOOKUP(A235,[1]Sheet1!$A:$BJ,54,0)</f>
        <v>93.59</v>
      </c>
      <c r="AS235">
        <f>VLOOKUP(A235,[1]Sheet1!$A:$BJ,55,0)</f>
        <v>75</v>
      </c>
      <c r="AT235">
        <f>VLOOKUP(A235,[1]Sheet1!$A:$BJ,56,0)</f>
        <v>74</v>
      </c>
      <c r="AU235">
        <f>VLOOKUP(A235,[1]Sheet1!$A:$BJ,57,0)</f>
        <v>66</v>
      </c>
      <c r="AV235">
        <f>VLOOKUP(A235,[1]Sheet1!$A:$BJ,58,0)</f>
        <v>63</v>
      </c>
      <c r="AW235">
        <f>VLOOKUP(A235,[1]Sheet1!$A:$BJ,59,0)</f>
        <v>6.5</v>
      </c>
      <c r="AX235">
        <f>VLOOKUP(A235,[1]Sheet1!$A:$BJ,60,0)</f>
        <v>3.1</v>
      </c>
      <c r="AY235">
        <f>VLOOKUP(A235,[1]Sheet1!$A:$BJ,61,0)</f>
        <v>4.7</v>
      </c>
      <c r="AZ235">
        <f>VLOOKUP(A235,[1]Sheet1!$A:$BJ,62,0)</f>
        <v>5.3</v>
      </c>
      <c r="BA235" s="6">
        <v>5</v>
      </c>
      <c r="BB235">
        <f>VLOOKUP(A235,'[2]基于7.24英文版收集麻醉记录单信息+最后整理最全面'!$J:$CK,78,0)</f>
        <v>0</v>
      </c>
      <c r="BC235">
        <f>VLOOKUP(A235,'[2]基于7.24英文版收集麻醉记录单信息+最后整理最全面'!$J:$CK,80,0)</f>
        <v>0</v>
      </c>
    </row>
    <row r="236" spans="1:55" x14ac:dyDescent="0.25">
      <c r="A236" s="3">
        <v>7271283</v>
      </c>
      <c r="B236">
        <v>1</v>
      </c>
      <c r="C236" s="6">
        <v>1</v>
      </c>
      <c r="D236" s="6">
        <v>170</v>
      </c>
      <c r="E236" s="6">
        <v>67</v>
      </c>
      <c r="F236">
        <v>0</v>
      </c>
      <c r="G236" s="6">
        <v>0</v>
      </c>
      <c r="H236">
        <v>0</v>
      </c>
      <c r="I236">
        <f>VLOOKUP(A236,[1]Sheet1!$A:$V,19,0)</f>
        <v>136</v>
      </c>
      <c r="J236">
        <f>VLOOKUP(A236,[1]Sheet1!$A:$V,20,0)</f>
        <v>115</v>
      </c>
      <c r="K236">
        <f>VLOOKUP(A236,[1]Sheet1!$A:$V,21,0)</f>
        <v>0.43</v>
      </c>
      <c r="L236">
        <f>VLOOKUP(A236,[1]Sheet1!$A:$V,22,0)</f>
        <v>0.35</v>
      </c>
      <c r="M236">
        <f>VLOOKUP(A236,[1]Sheet1!$A:$W,23,0)</f>
        <v>117</v>
      </c>
      <c r="N236">
        <f>VLOOKUP(A236,[1]Sheet1!$A:$BJ,24,0)</f>
        <v>118</v>
      </c>
      <c r="O236">
        <f>VLOOKUP(A236,[1]Sheet1!$A:$BJ,25,0)</f>
        <v>97</v>
      </c>
      <c r="P236">
        <f>VLOOKUP(A236,[1]Sheet1!$A:$BJ,26,0)</f>
        <v>90</v>
      </c>
      <c r="Q236">
        <f>VLOOKUP(A236,[1]Sheet1!$A:$BJ,27,0)</f>
        <v>30.5</v>
      </c>
      <c r="R236">
        <f>VLOOKUP(A236,[1]Sheet1!$A:$BJ,28,0)</f>
        <v>29.3</v>
      </c>
      <c r="S236">
        <f>VLOOKUP(A236,[1]Sheet1!$A:$BJ,29,0)</f>
        <v>29.9</v>
      </c>
      <c r="T236">
        <f>VLOOKUP(A236,[1]Sheet1!$A:$BJ,30,0)</f>
        <v>33.299999999999997</v>
      </c>
      <c r="U236">
        <f>VLOOKUP(A236,[1]Sheet1!$A:$BJ,31,0)</f>
        <v>1.1200000000000001</v>
      </c>
      <c r="V236">
        <f>VLOOKUP(A236,[1]Sheet1!$A:$BJ,32,0)</f>
        <v>1.1100000000000001</v>
      </c>
      <c r="W236">
        <f>VLOOKUP(A236,[1]Sheet1!$A:$BJ,33,0)</f>
        <v>1.08</v>
      </c>
      <c r="X236">
        <f>VLOOKUP(A236,[1]Sheet1!$A:$BJ,34,0)</f>
        <v>1.1100000000000001</v>
      </c>
      <c r="Y236">
        <f>VLOOKUP(A236,[1]Sheet1!$A:$BJ,35,0)</f>
        <v>10.7</v>
      </c>
      <c r="Z236">
        <f>VLOOKUP(A236,[1]Sheet1!$A:$BJ,36,0)</f>
        <v>62.6</v>
      </c>
      <c r="AA236">
        <f>VLOOKUP(A236,[1]Sheet1!$A:$BJ,37,0)</f>
        <v>41.6</v>
      </c>
      <c r="AB236">
        <f>VLOOKUP(A236,[1]Sheet1!$A:$BJ,38,0)</f>
        <v>36.9</v>
      </c>
      <c r="AC236">
        <f>VLOOKUP(A236,[1]Sheet1!$A:$AN,39,0)</f>
        <v>41.4</v>
      </c>
      <c r="AD236">
        <f>VLOOKUP(A236,[1]Sheet1!$A:$AN,40,0)</f>
        <v>28.4</v>
      </c>
      <c r="AE236">
        <f>VLOOKUP(A236,[1]Sheet1!$A:$BJ,41,0)</f>
        <v>28.9</v>
      </c>
      <c r="AF236">
        <f>VLOOKUP(A236,[1]Sheet1!$A:$BJ,42,0)</f>
        <v>28.9</v>
      </c>
      <c r="AG236">
        <f>VLOOKUP(A236,[1]Sheet1!$A:$BJ,43,0)</f>
        <v>26</v>
      </c>
      <c r="AH236">
        <f>VLOOKUP(A236,[1]Sheet1!$A:$BJ,44,0)</f>
        <v>547</v>
      </c>
      <c r="AI236">
        <f>VLOOKUP(A236,[1]Sheet1!$A:$BJ,45,0)</f>
        <v>446</v>
      </c>
      <c r="AJ236">
        <f>VLOOKUP(A236,[1]Sheet1!$A:$BJ,46,0)</f>
        <v>314</v>
      </c>
      <c r="AK236">
        <f>VLOOKUP(A236,[1]Sheet1!$A:$BJ,47,0)</f>
        <v>22</v>
      </c>
      <c r="AL236">
        <f>VLOOKUP(A236,[1]Sheet1!$A:$BJ,48,0)</f>
        <v>585</v>
      </c>
      <c r="AM236">
        <f>VLOOKUP(A236,[1]Sheet1!$A:$BJ,49,0)</f>
        <v>341</v>
      </c>
      <c r="AN236">
        <f>VLOOKUP(A236,[1]Sheet1!$A:$BJ,50,0)</f>
        <v>196</v>
      </c>
      <c r="AO236">
        <f>VLOOKUP(A236,[1]Sheet1!$A:$BJ,51,0)</f>
        <v>51.48</v>
      </c>
      <c r="AP236">
        <f>VLOOKUP(A236,[1]Sheet1!$A:$BJ,52,0)</f>
        <v>41.48</v>
      </c>
      <c r="AQ236">
        <f>VLOOKUP(A236,[1]Sheet1!$A:$BJ,53,0)</f>
        <v>53.42</v>
      </c>
      <c r="AR236">
        <f>VLOOKUP(A236,[1]Sheet1!$A:$BJ,54,0)</f>
        <v>62.03</v>
      </c>
      <c r="AS236">
        <f>VLOOKUP(A236,[1]Sheet1!$A:$BJ,55,0)</f>
        <v>133</v>
      </c>
      <c r="AT236">
        <f>VLOOKUP(A236,[1]Sheet1!$A:$BJ,56,0)</f>
        <v>159</v>
      </c>
      <c r="AU236">
        <f>VLOOKUP(A236,[1]Sheet1!$A:$BJ,57,0)</f>
        <v>129</v>
      </c>
      <c r="AV236">
        <f>VLOOKUP(A236,[1]Sheet1!$A:$BJ,58,0)</f>
        <v>114</v>
      </c>
      <c r="AW236">
        <v>5.5</v>
      </c>
      <c r="AX236">
        <f>VLOOKUP(A236,[1]Sheet1!$A:$BJ,60,0)</f>
        <v>8.9</v>
      </c>
      <c r="AY236">
        <f>VLOOKUP(A236,[1]Sheet1!$A:$BJ,61,0)</f>
        <v>8.9</v>
      </c>
      <c r="AZ236">
        <f>VLOOKUP(A236,[1]Sheet1!$A:$BJ,62,0)</f>
        <v>7</v>
      </c>
      <c r="BA236" s="6">
        <v>6</v>
      </c>
      <c r="BB236">
        <f>VLOOKUP(A236,'[2]基于7.24英文版收集麻醉记录单信息+最后整理最全面'!$J:$CK,78,0)</f>
        <v>0</v>
      </c>
      <c r="BC236">
        <f>VLOOKUP(A236,'[2]基于7.24英文版收集麻醉记录单信息+最后整理最全面'!$J:$CK,80,0)</f>
        <v>0</v>
      </c>
    </row>
    <row r="237" spans="1:55" x14ac:dyDescent="0.25">
      <c r="A237" s="3">
        <v>33384849</v>
      </c>
      <c r="B237">
        <v>2</v>
      </c>
      <c r="C237" s="6">
        <v>1</v>
      </c>
      <c r="D237" s="6">
        <v>169</v>
      </c>
      <c r="E237" s="6">
        <v>75</v>
      </c>
      <c r="F237">
        <v>0</v>
      </c>
      <c r="G237" s="6">
        <v>0</v>
      </c>
      <c r="H237">
        <v>0</v>
      </c>
      <c r="I237">
        <f>VLOOKUP(A237,[1]Sheet1!$A:$V,19,0)</f>
        <v>118</v>
      </c>
      <c r="J237">
        <f>VLOOKUP(A237,[1]Sheet1!$A:$V,20,0)</f>
        <v>102</v>
      </c>
      <c r="K237">
        <f>VLOOKUP(A237,[1]Sheet1!$A:$V,21,0)</f>
        <v>0.36</v>
      </c>
      <c r="L237">
        <f>VLOOKUP(A237,[1]Sheet1!$A:$V,22,0)</f>
        <v>0.28999999999999998</v>
      </c>
      <c r="M237">
        <f>VLOOKUP(A237,[1]Sheet1!$A:$W,23,0)</f>
        <v>140</v>
      </c>
      <c r="N237">
        <f>VLOOKUP(A237,[1]Sheet1!$A:$BJ,24,0)</f>
        <v>99</v>
      </c>
      <c r="P237">
        <f>VLOOKUP(A237,[1]Sheet1!$A:$BJ,26,0)</f>
        <v>93</v>
      </c>
      <c r="Q237">
        <f>VLOOKUP(A237,[1]Sheet1!$A:$BJ,27,0)</f>
        <v>25.2</v>
      </c>
      <c r="R237">
        <f>VLOOKUP(A237,[1]Sheet1!$A:$BJ,28,0)</f>
        <v>24.6</v>
      </c>
      <c r="T237">
        <f>VLOOKUP(A237,[1]Sheet1!$A:$BJ,30,0)</f>
        <v>26.8</v>
      </c>
      <c r="U237">
        <f>VLOOKUP(A237,[1]Sheet1!$A:$BJ,31,0)</f>
        <v>0.95</v>
      </c>
      <c r="V237">
        <f>VLOOKUP(A237,[1]Sheet1!$A:$BJ,32,0)</f>
        <v>1.1000000000000001</v>
      </c>
      <c r="X237">
        <f>VLOOKUP(A237,[1]Sheet1!$A:$BJ,34,0)</f>
        <v>1.06</v>
      </c>
      <c r="Y237">
        <f>VLOOKUP(A237,[1]Sheet1!$A:$BJ,35,0)</f>
        <v>18.899999999999999</v>
      </c>
      <c r="Z237">
        <f>VLOOKUP(A237,[1]Sheet1!$A:$BJ,36,0)</f>
        <v>23</v>
      </c>
      <c r="AB237">
        <f>VLOOKUP(A237,[1]Sheet1!$A:$BJ,38,0)</f>
        <v>30</v>
      </c>
      <c r="AC237">
        <f>VLOOKUP(A237,[1]Sheet1!$A:$AN,39,0)</f>
        <v>45.7</v>
      </c>
      <c r="AD237">
        <f>VLOOKUP(A237,[1]Sheet1!$A:$AN,40,0)</f>
        <v>32.4</v>
      </c>
      <c r="AF237">
        <f>VLOOKUP(A237,[1]Sheet1!$A:$BJ,42,0)</f>
        <v>32.9</v>
      </c>
      <c r="AG237">
        <f>VLOOKUP(A237,[1]Sheet1!$A:$BJ,43,0)</f>
        <v>37</v>
      </c>
      <c r="AH237">
        <f>VLOOKUP(A237,[1]Sheet1!$A:$BJ,44,0)</f>
        <v>116</v>
      </c>
      <c r="AJ237">
        <f>VLOOKUP(A237,[1]Sheet1!$A:$BJ,46,0)</f>
        <v>94</v>
      </c>
      <c r="AK237">
        <f>VLOOKUP(A237,[1]Sheet1!$A:$BJ,47,0)</f>
        <v>26</v>
      </c>
      <c r="AL237">
        <f>VLOOKUP(A237,[1]Sheet1!$A:$BJ,48,0)</f>
        <v>111</v>
      </c>
      <c r="AN237">
        <f>VLOOKUP(A237,[1]Sheet1!$A:$BJ,50,0)</f>
        <v>48</v>
      </c>
      <c r="AO237">
        <f>VLOOKUP(A237,[1]Sheet1!$A:$BJ,51,0)</f>
        <v>75.64</v>
      </c>
      <c r="AP237">
        <f>VLOOKUP(A237,[1]Sheet1!$A:$BJ,52,0)</f>
        <v>91.76</v>
      </c>
      <c r="AR237">
        <f>VLOOKUP(A237,[1]Sheet1!$A:$BJ,54,0)</f>
        <v>91.76</v>
      </c>
      <c r="AS237">
        <f>VLOOKUP(A237,[1]Sheet1!$A:$BJ,55,0)</f>
        <v>71</v>
      </c>
      <c r="AT237">
        <f>VLOOKUP(A237,[1]Sheet1!$A:$BJ,56,0)</f>
        <v>57</v>
      </c>
      <c r="AV237">
        <f>VLOOKUP(A237,[1]Sheet1!$A:$BJ,58,0)</f>
        <v>57</v>
      </c>
      <c r="AW237">
        <f>VLOOKUP(A237,[1]Sheet1!$A:$BJ,59,0)</f>
        <v>4.9000000000000004</v>
      </c>
      <c r="AX237">
        <f>VLOOKUP(A237,[1]Sheet1!$A:$BJ,60,0)</f>
        <v>2.9</v>
      </c>
      <c r="AZ237">
        <f>VLOOKUP(A237,[1]Sheet1!$A:$BJ,62,0)</f>
        <v>2.4</v>
      </c>
      <c r="BA237" s="6">
        <v>7</v>
      </c>
      <c r="BB237">
        <f>VLOOKUP(A237,'[2]基于7.24英文版收集麻醉记录单信息+最后整理最全面'!$J:$CK,78,0)</f>
        <v>0</v>
      </c>
      <c r="BC237">
        <f>VLOOKUP(A237,'[2]基于7.24英文版收集麻醉记录单信息+最后整理最全面'!$J:$CK,80,0)</f>
        <v>0</v>
      </c>
    </row>
    <row r="238" spans="1:55" x14ac:dyDescent="0.25">
      <c r="A238" s="3">
        <v>16753500</v>
      </c>
      <c r="B238">
        <v>2</v>
      </c>
      <c r="C238" s="6">
        <v>1</v>
      </c>
      <c r="D238" s="6">
        <v>168</v>
      </c>
      <c r="E238" s="6">
        <v>59</v>
      </c>
      <c r="F238">
        <v>0</v>
      </c>
      <c r="G238" s="6">
        <v>0</v>
      </c>
      <c r="H238">
        <v>0</v>
      </c>
      <c r="I238">
        <f>VLOOKUP(A238,[1]Sheet1!$A:$V,19,0)</f>
        <v>150</v>
      </c>
      <c r="J238">
        <f>VLOOKUP(A238,[1]Sheet1!$A:$V,20,0)</f>
        <v>140</v>
      </c>
      <c r="K238">
        <f>VLOOKUP(A238,[1]Sheet1!$A:$V,21,0)</f>
        <v>0.47</v>
      </c>
      <c r="L238">
        <f>VLOOKUP(A238,[1]Sheet1!$A:$V,22,0)</f>
        <v>0.42</v>
      </c>
      <c r="M238">
        <f>VLOOKUP(A238,[1]Sheet1!$A:$W,23,0)</f>
        <v>159</v>
      </c>
      <c r="N238">
        <f>VLOOKUP(A238,[1]Sheet1!$A:$BJ,24,0)</f>
        <v>120</v>
      </c>
      <c r="O238">
        <f>VLOOKUP(A238,[1]Sheet1!$A:$BJ,25,0)</f>
        <v>87</v>
      </c>
      <c r="P238">
        <f>VLOOKUP(A238,[1]Sheet1!$A:$BJ,26,0)</f>
        <v>95</v>
      </c>
      <c r="Q238">
        <f>VLOOKUP(A238,[1]Sheet1!$A:$BJ,27,0)</f>
        <v>27.4</v>
      </c>
      <c r="R238">
        <f>VLOOKUP(A238,[1]Sheet1!$A:$BJ,28,0)</f>
        <v>23.6</v>
      </c>
      <c r="S238">
        <f>VLOOKUP(A238,[1]Sheet1!$A:$BJ,29,0)</f>
        <v>28</v>
      </c>
      <c r="T238">
        <f>VLOOKUP(A238,[1]Sheet1!$A:$BJ,30,0)</f>
        <v>27.2</v>
      </c>
      <c r="U238">
        <f>VLOOKUP(A238,[1]Sheet1!$A:$BJ,31,0)</f>
        <v>1.1200000000000001</v>
      </c>
      <c r="V238">
        <f>VLOOKUP(A238,[1]Sheet1!$A:$BJ,32,0)</f>
        <v>1.17</v>
      </c>
      <c r="W238">
        <f>VLOOKUP(A238,[1]Sheet1!$A:$BJ,33,0)</f>
        <v>1.24</v>
      </c>
      <c r="X238">
        <f>VLOOKUP(A238,[1]Sheet1!$A:$BJ,34,0)</f>
        <v>1.0900000000000001</v>
      </c>
      <c r="Y238">
        <f>VLOOKUP(A238,[1]Sheet1!$A:$BJ,35,0)</f>
        <v>11.1</v>
      </c>
      <c r="Z238">
        <f>VLOOKUP(A238,[1]Sheet1!$A:$BJ,36,0)</f>
        <v>13.3</v>
      </c>
      <c r="AA238">
        <f>VLOOKUP(A238,[1]Sheet1!$A:$BJ,37,0)</f>
        <v>17.2</v>
      </c>
      <c r="AB238">
        <f>VLOOKUP(A238,[1]Sheet1!$A:$BJ,38,0)</f>
        <v>18.899999999999999</v>
      </c>
      <c r="AC238">
        <f>VLOOKUP(A238,[1]Sheet1!$A:$AN,39,0)</f>
        <v>41</v>
      </c>
      <c r="AD238">
        <f>VLOOKUP(A238,[1]Sheet1!$A:$AN,40,0)</f>
        <v>34.5</v>
      </c>
      <c r="AE238">
        <f>VLOOKUP(A238,[1]Sheet1!$A:$BJ,41,0)</f>
        <v>33.1</v>
      </c>
      <c r="AF238">
        <f>VLOOKUP(A238,[1]Sheet1!$A:$BJ,42,0)</f>
        <v>36.9</v>
      </c>
      <c r="AG238">
        <f>VLOOKUP(A238,[1]Sheet1!$A:$BJ,43,0)</f>
        <v>19</v>
      </c>
      <c r="AH238">
        <f>VLOOKUP(A238,[1]Sheet1!$A:$BJ,44,0)</f>
        <v>154</v>
      </c>
      <c r="AI238">
        <f>VLOOKUP(A238,[1]Sheet1!$A:$BJ,45,0)</f>
        <v>177</v>
      </c>
      <c r="AJ238">
        <f>VLOOKUP(A238,[1]Sheet1!$A:$BJ,46,0)</f>
        <v>153</v>
      </c>
      <c r="AK238">
        <f>VLOOKUP(A238,[1]Sheet1!$A:$BJ,47,0)</f>
        <v>21</v>
      </c>
      <c r="AL238">
        <f>VLOOKUP(A238,[1]Sheet1!$A:$BJ,48,0)</f>
        <v>214</v>
      </c>
      <c r="AM238">
        <f>VLOOKUP(A238,[1]Sheet1!$A:$BJ,49,0)</f>
        <v>146</v>
      </c>
      <c r="AN238">
        <f>VLOOKUP(A238,[1]Sheet1!$A:$BJ,50,0)</f>
        <v>101</v>
      </c>
      <c r="AO238">
        <f>VLOOKUP(A238,[1]Sheet1!$A:$BJ,51,0)</f>
        <v>96.8</v>
      </c>
      <c r="AP238">
        <f>VLOOKUP(A238,[1]Sheet1!$A:$BJ,52,0)</f>
        <v>91.33</v>
      </c>
      <c r="AQ238">
        <f>VLOOKUP(A238,[1]Sheet1!$A:$BJ,53,0)</f>
        <v>102.02</v>
      </c>
      <c r="AR238">
        <f>VLOOKUP(A238,[1]Sheet1!$A:$BJ,54,0)</f>
        <v>100.77</v>
      </c>
      <c r="AS238">
        <f>VLOOKUP(A238,[1]Sheet1!$A:$BJ,55,0)</f>
        <v>75</v>
      </c>
      <c r="AT238">
        <f>VLOOKUP(A238,[1]Sheet1!$A:$BJ,56,0)</f>
        <v>74</v>
      </c>
      <c r="AU238">
        <f>VLOOKUP(A238,[1]Sheet1!$A:$BJ,57,0)</f>
        <v>66</v>
      </c>
      <c r="AV238">
        <f>VLOOKUP(A238,[1]Sheet1!$A:$BJ,58,0)</f>
        <v>68</v>
      </c>
      <c r="AW238">
        <f>VLOOKUP(A238,[1]Sheet1!$A:$BJ,59,0)</f>
        <v>7.7</v>
      </c>
      <c r="AX238">
        <f>VLOOKUP(A238,[1]Sheet1!$A:$BJ,60,0)</f>
        <v>5.2</v>
      </c>
      <c r="AY238">
        <f>VLOOKUP(A238,[1]Sheet1!$A:$BJ,61,0)</f>
        <v>4.5</v>
      </c>
      <c r="AZ238">
        <f>VLOOKUP(A238,[1]Sheet1!$A:$BJ,62,0)</f>
        <v>5.8</v>
      </c>
      <c r="BA238" s="6">
        <v>4</v>
      </c>
      <c r="BB238">
        <f>VLOOKUP(A238,'[2]基于7.24英文版收集麻醉记录单信息+最后整理最全面'!$J:$CK,78,0)</f>
        <v>0</v>
      </c>
      <c r="BC238">
        <f>VLOOKUP(A238,'[2]基于7.24英文版收集麻醉记录单信息+最后整理最全面'!$J:$CK,80,0)</f>
        <v>0</v>
      </c>
    </row>
    <row r="239" spans="1:55" x14ac:dyDescent="0.25">
      <c r="A239" s="3">
        <v>33374493</v>
      </c>
      <c r="B239">
        <v>2</v>
      </c>
      <c r="C239" s="6">
        <v>1</v>
      </c>
      <c r="D239" s="6">
        <v>180</v>
      </c>
      <c r="E239" s="6">
        <v>65</v>
      </c>
      <c r="F239">
        <v>0</v>
      </c>
      <c r="G239" s="6">
        <v>0</v>
      </c>
      <c r="H239">
        <v>0</v>
      </c>
      <c r="I239">
        <f>VLOOKUP(A239,[1]Sheet1!$A:$V,19,0)</f>
        <v>132</v>
      </c>
      <c r="J239">
        <f>VLOOKUP(A239,[1]Sheet1!$A:$V,20,0)</f>
        <v>110</v>
      </c>
      <c r="K239">
        <f>VLOOKUP(A239,[1]Sheet1!$A:$V,21,0)</f>
        <v>0.39</v>
      </c>
      <c r="L239">
        <f>VLOOKUP(A239,[1]Sheet1!$A:$V,22,0)</f>
        <v>0.34</v>
      </c>
      <c r="M239">
        <f>VLOOKUP(A239,[1]Sheet1!$A:$W,23,0)</f>
        <v>162</v>
      </c>
      <c r="N239">
        <f>VLOOKUP(A239,[1]Sheet1!$A:$BJ,24,0)</f>
        <v>89</v>
      </c>
      <c r="O239">
        <f>VLOOKUP(A239,[1]Sheet1!$A:$BJ,25,0)</f>
        <v>105</v>
      </c>
      <c r="P239">
        <f>VLOOKUP(A239,[1]Sheet1!$A:$BJ,26,0)</f>
        <v>0</v>
      </c>
      <c r="Q239">
        <f>VLOOKUP(A239,[1]Sheet1!$A:$BJ,27,0)</f>
        <v>24.4</v>
      </c>
      <c r="R239">
        <f>VLOOKUP(A239,[1]Sheet1!$A:$BJ,28,0)</f>
        <v>26.7</v>
      </c>
      <c r="U239">
        <f>VLOOKUP(A239,[1]Sheet1!$A:$BJ,31,0)</f>
        <v>1</v>
      </c>
      <c r="V239">
        <f>VLOOKUP(A239,[1]Sheet1!$A:$BJ,32,0)</f>
        <v>1.17</v>
      </c>
      <c r="Y239">
        <f>VLOOKUP(A239,[1]Sheet1!$A:$BJ,35,0)</f>
        <v>59.2</v>
      </c>
      <c r="Z239">
        <f>VLOOKUP(A239,[1]Sheet1!$A:$BJ,36,0)</f>
        <v>62</v>
      </c>
      <c r="AA239">
        <f>VLOOKUP(A239,[1]Sheet1!$A:$BJ,37,0)</f>
        <v>56.8</v>
      </c>
      <c r="AC239">
        <f>VLOOKUP(A239,[1]Sheet1!$A:$AN,39,0)</f>
        <v>39.5</v>
      </c>
      <c r="AD239">
        <f>VLOOKUP(A239,[1]Sheet1!$A:$AN,40,0)</f>
        <v>27</v>
      </c>
      <c r="AE239">
        <f>VLOOKUP(A239,[1]Sheet1!$A:$BJ,41,0)</f>
        <v>34.6</v>
      </c>
      <c r="AG239">
        <f>VLOOKUP(A239,[1]Sheet1!$A:$BJ,43,0)</f>
        <v>52</v>
      </c>
      <c r="AH239">
        <f>VLOOKUP(A239,[1]Sheet1!$A:$BJ,44,0)</f>
        <v>228</v>
      </c>
      <c r="AI239">
        <f>VLOOKUP(A239,[1]Sheet1!$A:$BJ,45,0)</f>
        <v>313</v>
      </c>
      <c r="AK239">
        <f>VLOOKUP(A239,[1]Sheet1!$A:$BJ,47,0)</f>
        <v>65</v>
      </c>
      <c r="AL239">
        <f>VLOOKUP(A239,[1]Sheet1!$A:$BJ,48,0)</f>
        <v>594</v>
      </c>
      <c r="AM239">
        <f>VLOOKUP(A239,[1]Sheet1!$A:$BJ,49,0)</f>
        <v>637</v>
      </c>
      <c r="AO239">
        <f>VLOOKUP(A239,[1]Sheet1!$A:$BJ,51,0)</f>
        <v>100.57</v>
      </c>
      <c r="AP239">
        <f>VLOOKUP(A239,[1]Sheet1!$A:$BJ,52,0)</f>
        <v>105.08</v>
      </c>
      <c r="AQ239">
        <f>VLOOKUP(A239,[1]Sheet1!$A:$BJ,53,0)</f>
        <v>103.49</v>
      </c>
      <c r="AS239">
        <f>VLOOKUP(A239,[1]Sheet1!$A:$BJ,55,0)</f>
        <v>48</v>
      </c>
      <c r="AT239">
        <f>VLOOKUP(A239,[1]Sheet1!$A:$BJ,56,0)</f>
        <v>42</v>
      </c>
      <c r="AU239">
        <f>VLOOKUP(A239,[1]Sheet1!$A:$BJ,57,0)</f>
        <v>44</v>
      </c>
      <c r="AW239">
        <f>VLOOKUP(A239,[1]Sheet1!$A:$BJ,59,0)</f>
        <v>4.9000000000000004</v>
      </c>
      <c r="AX239">
        <f>VLOOKUP(A239,[1]Sheet1!$A:$BJ,60,0)</f>
        <v>2.4</v>
      </c>
      <c r="AY239">
        <f>VLOOKUP(A239,[1]Sheet1!$A:$BJ,61,0)</f>
        <v>3.1</v>
      </c>
      <c r="BA239" s="6">
        <v>5</v>
      </c>
      <c r="BB239">
        <f>VLOOKUP(A239,'[2]基于7.24英文版收集麻醉记录单信息+最后整理最全面'!$J:$CK,78,0)</f>
        <v>0</v>
      </c>
      <c r="BC239">
        <f>VLOOKUP(A239,'[2]基于7.24英文版收集麻醉记录单信息+最后整理最全面'!$J:$CK,80,0)</f>
        <v>0</v>
      </c>
    </row>
    <row r="240" spans="1:55" x14ac:dyDescent="0.25">
      <c r="A240" s="3">
        <v>8781188</v>
      </c>
      <c r="B240">
        <v>2</v>
      </c>
      <c r="C240" s="6">
        <v>1</v>
      </c>
      <c r="D240" s="6">
        <v>168</v>
      </c>
      <c r="E240" s="6">
        <v>64</v>
      </c>
      <c r="F240">
        <v>0</v>
      </c>
      <c r="G240" s="6">
        <v>0</v>
      </c>
      <c r="H240">
        <v>0</v>
      </c>
      <c r="I240">
        <f>VLOOKUP(A240,[1]Sheet1!$A:$V,19,0)</f>
        <v>132</v>
      </c>
      <c r="J240">
        <f>VLOOKUP(A240,[1]Sheet1!$A:$V,20,0)</f>
        <v>122</v>
      </c>
      <c r="K240">
        <f>VLOOKUP(A240,[1]Sheet1!$A:$V,21,0)</f>
        <v>0.39</v>
      </c>
      <c r="L240">
        <f>VLOOKUP(A240,[1]Sheet1!$A:$V,22,0)</f>
        <v>0.35</v>
      </c>
      <c r="M240">
        <f>VLOOKUP(A240,[1]Sheet1!$A:$W,23,0)</f>
        <v>159</v>
      </c>
      <c r="N240">
        <f>VLOOKUP(A240,[1]Sheet1!$A:$BJ,24,0)</f>
        <v>126</v>
      </c>
      <c r="P240">
        <f>VLOOKUP(A240,[1]Sheet1!$A:$BJ,26,0)</f>
        <v>121</v>
      </c>
      <c r="Q240">
        <f>VLOOKUP(A240,[1]Sheet1!$A:$BJ,27,0)</f>
        <v>30.8</v>
      </c>
      <c r="R240">
        <f>VLOOKUP(A240,[1]Sheet1!$A:$BJ,28,0)</f>
        <v>33.9</v>
      </c>
      <c r="T240">
        <f>VLOOKUP(A240,[1]Sheet1!$A:$BJ,30,0)</f>
        <v>36.6</v>
      </c>
      <c r="U240">
        <f>VLOOKUP(A240,[1]Sheet1!$A:$BJ,31,0)</f>
        <v>1.19</v>
      </c>
      <c r="V240">
        <f>VLOOKUP(A240,[1]Sheet1!$A:$BJ,32,0)</f>
        <v>1.35</v>
      </c>
      <c r="X240">
        <f>VLOOKUP(A240,[1]Sheet1!$A:$BJ,34,0)</f>
        <v>1.18</v>
      </c>
      <c r="Y240">
        <f>VLOOKUP(A240,[1]Sheet1!$A:$BJ,35,0)</f>
        <v>13.7</v>
      </c>
      <c r="Z240">
        <f>VLOOKUP(A240,[1]Sheet1!$A:$BJ,36,0)</f>
        <v>19.2</v>
      </c>
      <c r="AB240">
        <f>VLOOKUP(A240,[1]Sheet1!$A:$BJ,38,0)</f>
        <v>17.2</v>
      </c>
      <c r="AC240">
        <f>VLOOKUP(A240,[1]Sheet1!$A:$AN,39,0)</f>
        <v>39.799999999999997</v>
      </c>
      <c r="AD240">
        <f>VLOOKUP(A240,[1]Sheet1!$A:$AN,40,0)</f>
        <v>33</v>
      </c>
      <c r="AF240">
        <f>VLOOKUP(A240,[1]Sheet1!$A:$BJ,42,0)</f>
        <v>33.9</v>
      </c>
      <c r="AG240">
        <f>VLOOKUP(A240,[1]Sheet1!$A:$BJ,43,0)</f>
        <v>7</v>
      </c>
      <c r="AH240">
        <f>VLOOKUP(A240,[1]Sheet1!$A:$BJ,44,0)</f>
        <v>278</v>
      </c>
      <c r="AJ240">
        <f>VLOOKUP(A240,[1]Sheet1!$A:$BJ,46,0)</f>
        <v>178</v>
      </c>
      <c r="AK240">
        <f>VLOOKUP(A240,[1]Sheet1!$A:$BJ,47,0)</f>
        <v>9</v>
      </c>
      <c r="AL240">
        <f>VLOOKUP(A240,[1]Sheet1!$A:$BJ,48,0)</f>
        <v>293</v>
      </c>
      <c r="AN240">
        <f>VLOOKUP(A240,[1]Sheet1!$A:$BJ,50,0)</f>
        <v>61</v>
      </c>
      <c r="AO240">
        <f>VLOOKUP(A240,[1]Sheet1!$A:$BJ,51,0)</f>
        <v>92.9</v>
      </c>
      <c r="AP240">
        <f>VLOOKUP(A240,[1]Sheet1!$A:$BJ,52,0)</f>
        <v>106.34</v>
      </c>
      <c r="AR240">
        <f>VLOOKUP(A240,[1]Sheet1!$A:$BJ,54,0)</f>
        <v>106.34</v>
      </c>
      <c r="AS240">
        <f>VLOOKUP(A240,[1]Sheet1!$A:$BJ,55,0)</f>
        <v>86</v>
      </c>
      <c r="AT240">
        <f>VLOOKUP(A240,[1]Sheet1!$A:$BJ,56,0)</f>
        <v>72</v>
      </c>
      <c r="AV240">
        <f>VLOOKUP(A240,[1]Sheet1!$A:$BJ,58,0)</f>
        <v>72</v>
      </c>
      <c r="AW240">
        <f>VLOOKUP(A240,[1]Sheet1!$A:$BJ,59,0)</f>
        <v>6.6</v>
      </c>
      <c r="AX240">
        <f>VLOOKUP(A240,[1]Sheet1!$A:$BJ,60,0)</f>
        <v>2.8</v>
      </c>
      <c r="AZ240">
        <f>VLOOKUP(A240,[1]Sheet1!$A:$BJ,62,0)</f>
        <v>1.9</v>
      </c>
      <c r="BA240" s="6">
        <v>6</v>
      </c>
      <c r="BB240">
        <f>VLOOKUP(A240,'[2]基于7.24英文版收集麻醉记录单信息+最后整理最全面'!$J:$CK,78,0)</f>
        <v>0</v>
      </c>
      <c r="BC240">
        <f>VLOOKUP(A240,'[2]基于7.24英文版收集麻醉记录单信息+最后整理最全面'!$J:$CK,80,0)</f>
        <v>0</v>
      </c>
    </row>
    <row r="241" spans="1:55" x14ac:dyDescent="0.25">
      <c r="A241" s="3">
        <v>33522367</v>
      </c>
      <c r="B241">
        <v>2</v>
      </c>
      <c r="C241" s="6">
        <v>2</v>
      </c>
      <c r="D241" s="6">
        <v>154</v>
      </c>
      <c r="E241" s="6">
        <v>50</v>
      </c>
      <c r="F241">
        <v>0</v>
      </c>
      <c r="G241" s="6">
        <v>0</v>
      </c>
      <c r="H241">
        <v>0</v>
      </c>
      <c r="I241">
        <f>VLOOKUP(A241,[1]Sheet1!$A:$V,19,0)</f>
        <v>132</v>
      </c>
      <c r="J241">
        <f>VLOOKUP(A241,[1]Sheet1!$A:$V,20,0)</f>
        <v>118</v>
      </c>
      <c r="K241">
        <f>VLOOKUP(A241,[1]Sheet1!$A:$V,21,0)</f>
        <v>0.41</v>
      </c>
      <c r="L241">
        <f>VLOOKUP(A241,[1]Sheet1!$A:$V,22,0)</f>
        <v>0.36</v>
      </c>
      <c r="M241">
        <f>VLOOKUP(A241,[1]Sheet1!$A:$W,23,0)</f>
        <v>207</v>
      </c>
      <c r="N241">
        <f>VLOOKUP(A241,[1]Sheet1!$A:$BJ,24,0)</f>
        <v>138</v>
      </c>
      <c r="P241">
        <f>VLOOKUP(A241,[1]Sheet1!$A:$BJ,26,0)</f>
        <v>74</v>
      </c>
      <c r="Q241">
        <f>VLOOKUP(A241,[1]Sheet1!$A:$BJ,27,0)</f>
        <v>26.6</v>
      </c>
      <c r="R241">
        <f>VLOOKUP(A241,[1]Sheet1!$A:$BJ,28,0)</f>
        <v>25.7</v>
      </c>
      <c r="T241">
        <f>VLOOKUP(A241,[1]Sheet1!$A:$BJ,30,0)</f>
        <v>34.799999999999997</v>
      </c>
      <c r="U241">
        <f>VLOOKUP(A241,[1]Sheet1!$A:$BJ,31,0)</f>
        <v>1.03</v>
      </c>
      <c r="V241">
        <f>VLOOKUP(A241,[1]Sheet1!$A:$BJ,32,0)</f>
        <v>1.18</v>
      </c>
      <c r="X241">
        <f>VLOOKUP(A241,[1]Sheet1!$A:$BJ,34,0)</f>
        <v>1.36</v>
      </c>
      <c r="Y241">
        <f>VLOOKUP(A241,[1]Sheet1!$A:$BJ,35,0)</f>
        <v>13.5</v>
      </c>
      <c r="Z241">
        <f>VLOOKUP(A241,[1]Sheet1!$A:$BJ,36,0)</f>
        <v>34.9</v>
      </c>
      <c r="AB241">
        <f>VLOOKUP(A241,[1]Sheet1!$A:$BJ,38,0)</f>
        <v>32.799999999999997</v>
      </c>
      <c r="AC241">
        <f>VLOOKUP(A241,[1]Sheet1!$A:$AN,39,0)</f>
        <v>47.1</v>
      </c>
      <c r="AD241">
        <f>VLOOKUP(A241,[1]Sheet1!$A:$AN,40,0)</f>
        <v>33.1</v>
      </c>
      <c r="AF241">
        <f>VLOOKUP(A241,[1]Sheet1!$A:$BJ,42,0)</f>
        <v>38.799999999999997</v>
      </c>
      <c r="AG241">
        <f>VLOOKUP(A241,[1]Sheet1!$A:$BJ,43,0)</f>
        <v>34</v>
      </c>
      <c r="AH241">
        <f>VLOOKUP(A241,[1]Sheet1!$A:$BJ,44,0)</f>
        <v>255</v>
      </c>
      <c r="AJ241">
        <f>VLOOKUP(A241,[1]Sheet1!$A:$BJ,46,0)</f>
        <v>1100</v>
      </c>
      <c r="AK241">
        <f>VLOOKUP(A241,[1]Sheet1!$A:$BJ,47,0)</f>
        <v>31</v>
      </c>
      <c r="AL241">
        <f>VLOOKUP(A241,[1]Sheet1!$A:$BJ,48,0)</f>
        <v>430</v>
      </c>
      <c r="AN241">
        <f>VLOOKUP(A241,[1]Sheet1!$A:$BJ,50,0)</f>
        <v>914</v>
      </c>
      <c r="AO241">
        <f>VLOOKUP(A241,[1]Sheet1!$A:$BJ,51,0)</f>
        <v>92.41</v>
      </c>
      <c r="AP241">
        <f>VLOOKUP(A241,[1]Sheet1!$A:$BJ,52,0)</f>
        <v>66.94</v>
      </c>
      <c r="AR241">
        <f>VLOOKUP(A241,[1]Sheet1!$A:$BJ,54,0)</f>
        <v>95.24</v>
      </c>
      <c r="AS241">
        <f>VLOOKUP(A241,[1]Sheet1!$A:$BJ,55,0)</f>
        <v>57</v>
      </c>
      <c r="AT241">
        <f>VLOOKUP(A241,[1]Sheet1!$A:$BJ,56,0)</f>
        <v>79</v>
      </c>
      <c r="AV241">
        <f>VLOOKUP(A241,[1]Sheet1!$A:$BJ,58,0)</f>
        <v>52</v>
      </c>
      <c r="AW241">
        <f>VLOOKUP(A241,[1]Sheet1!$A:$BJ,59,0)</f>
        <v>3.8</v>
      </c>
      <c r="AX241">
        <f>VLOOKUP(A241,[1]Sheet1!$A:$BJ,60,0)</f>
        <v>3.64</v>
      </c>
      <c r="AZ241">
        <f>VLOOKUP(A241,[1]Sheet1!$A:$BJ,62,0)</f>
        <v>3.3</v>
      </c>
      <c r="BA241" s="6">
        <v>20</v>
      </c>
      <c r="BB241">
        <f>VLOOKUP(A241,'[2]基于7.24英文版收集麻醉记录单信息+最后整理最全面'!$J:$CK,78,0)</f>
        <v>0</v>
      </c>
      <c r="BC241">
        <f>VLOOKUP(A241,'[2]基于7.24英文版收集麻醉记录单信息+最后整理最全面'!$J:$CK,80,0)</f>
        <v>0</v>
      </c>
    </row>
    <row r="242" spans="1:55" x14ac:dyDescent="0.25">
      <c r="A242" s="3">
        <v>18077617</v>
      </c>
      <c r="B242">
        <v>2</v>
      </c>
      <c r="C242" s="6">
        <v>1</v>
      </c>
      <c r="D242" s="6">
        <v>170</v>
      </c>
      <c r="E242" s="6">
        <v>70</v>
      </c>
      <c r="F242">
        <v>0</v>
      </c>
      <c r="G242" s="6">
        <v>0</v>
      </c>
      <c r="H242">
        <v>0</v>
      </c>
      <c r="I242">
        <f>VLOOKUP(A242,[1]Sheet1!$A:$V,19,0)</f>
        <v>113</v>
      </c>
      <c r="J242">
        <f>VLOOKUP(A242,[1]Sheet1!$A:$V,20,0)</f>
        <v>97</v>
      </c>
      <c r="K242">
        <f>VLOOKUP(A242,[1]Sheet1!$A:$V,21,0)</f>
        <v>0.33</v>
      </c>
      <c r="L242">
        <f>VLOOKUP(A242,[1]Sheet1!$A:$V,22,0)</f>
        <v>0.3</v>
      </c>
      <c r="M242">
        <f>VLOOKUP(A242,[1]Sheet1!$A:$W,23,0)</f>
        <v>228</v>
      </c>
      <c r="N242">
        <f>VLOOKUP(A242,[1]Sheet1!$A:$BJ,24,0)</f>
        <v>110</v>
      </c>
      <c r="O242">
        <f>VLOOKUP(A242,[1]Sheet1!$A:$BJ,25,0)</f>
        <v>91</v>
      </c>
      <c r="P242">
        <f>VLOOKUP(A242,[1]Sheet1!$A:$BJ,26,0)</f>
        <v>109</v>
      </c>
      <c r="Q242">
        <f>VLOOKUP(A242,[1]Sheet1!$A:$BJ,27,0)</f>
        <v>28</v>
      </c>
      <c r="R242">
        <f>VLOOKUP(A242,[1]Sheet1!$A:$BJ,28,0)</f>
        <v>38.200000000000003</v>
      </c>
      <c r="S242">
        <f>VLOOKUP(A242,[1]Sheet1!$A:$BJ,29,0)</f>
        <v>39.1</v>
      </c>
      <c r="T242">
        <f>VLOOKUP(A242,[1]Sheet1!$A:$BJ,30,0)</f>
        <v>38.4</v>
      </c>
      <c r="U242">
        <f>VLOOKUP(A242,[1]Sheet1!$A:$BJ,31,0)</f>
        <v>0.92</v>
      </c>
      <c r="V242">
        <f>VLOOKUP(A242,[1]Sheet1!$A:$BJ,32,0)</f>
        <v>1.39</v>
      </c>
      <c r="W242">
        <f>VLOOKUP(A242,[1]Sheet1!$A:$BJ,33,0)</f>
        <v>1.27</v>
      </c>
      <c r="X242">
        <f>VLOOKUP(A242,[1]Sheet1!$A:$BJ,34,0)</f>
        <v>1.56</v>
      </c>
      <c r="Y242">
        <f>VLOOKUP(A242,[1]Sheet1!$A:$BJ,35,0)</f>
        <v>14.4</v>
      </c>
      <c r="Z242">
        <f>VLOOKUP(A242,[1]Sheet1!$A:$BJ,36,0)</f>
        <v>38.200000000000003</v>
      </c>
      <c r="AA242">
        <f>VLOOKUP(A242,[1]Sheet1!$A:$BJ,37,0)</f>
        <v>36.299999999999997</v>
      </c>
      <c r="AB242">
        <f>VLOOKUP(A242,[1]Sheet1!$A:$BJ,38,0)</f>
        <v>36.299999999999997</v>
      </c>
      <c r="AC242">
        <f>VLOOKUP(A242,[1]Sheet1!$A:$AN,39,0)</f>
        <v>35.200000000000003</v>
      </c>
      <c r="AD242">
        <f>VLOOKUP(A242,[1]Sheet1!$A:$AN,40,0)</f>
        <v>21.4</v>
      </c>
      <c r="AE242">
        <f>VLOOKUP(A242,[1]Sheet1!$A:$BJ,41,0)</f>
        <v>33.700000000000003</v>
      </c>
      <c r="AF242">
        <f>VLOOKUP(A242,[1]Sheet1!$A:$BJ,42,0)</f>
        <v>37.299999999999997</v>
      </c>
      <c r="AG242">
        <f>VLOOKUP(A242,[1]Sheet1!$A:$BJ,43,0)</f>
        <v>379</v>
      </c>
      <c r="AH242">
        <f>VLOOKUP(A242,[1]Sheet1!$A:$BJ,44,0)</f>
        <v>126</v>
      </c>
      <c r="AI242">
        <f>VLOOKUP(A242,[1]Sheet1!$A:$BJ,45,0)</f>
        <v>170</v>
      </c>
      <c r="AJ242">
        <f>VLOOKUP(A242,[1]Sheet1!$A:$BJ,46,0)</f>
        <v>217</v>
      </c>
      <c r="AK242">
        <f>VLOOKUP(A242,[1]Sheet1!$A:$BJ,47,0)</f>
        <v>164</v>
      </c>
      <c r="AL242">
        <f>VLOOKUP(A242,[1]Sheet1!$A:$BJ,48,0)</f>
        <v>150</v>
      </c>
      <c r="AM242">
        <f>VLOOKUP(A242,[1]Sheet1!$A:$BJ,49,0)</f>
        <v>168</v>
      </c>
      <c r="AN242">
        <f>VLOOKUP(A242,[1]Sheet1!$A:$BJ,50,0)</f>
        <v>199</v>
      </c>
      <c r="AO242">
        <f>VLOOKUP(A242,[1]Sheet1!$A:$BJ,51,0)</f>
        <v>125.37</v>
      </c>
      <c r="AP242">
        <f>VLOOKUP(A242,[1]Sheet1!$A:$BJ,52,0)</f>
        <v>111.85</v>
      </c>
      <c r="AQ242">
        <f>VLOOKUP(A242,[1]Sheet1!$A:$BJ,53,0)</f>
        <v>113.15</v>
      </c>
      <c r="AR242">
        <f>VLOOKUP(A242,[1]Sheet1!$A:$BJ,54,0)</f>
        <v>110.01</v>
      </c>
      <c r="AS242">
        <f>VLOOKUP(A242,[1]Sheet1!$A:$BJ,55,0)</f>
        <v>41</v>
      </c>
      <c r="AT242">
        <f>VLOOKUP(A242,[1]Sheet1!$A:$BJ,56,0)</f>
        <v>58</v>
      </c>
      <c r="AU242">
        <f>VLOOKUP(A242,[1]Sheet1!$A:$BJ,57,0)</f>
        <v>56</v>
      </c>
      <c r="AV242">
        <f>VLOOKUP(A242,[1]Sheet1!$A:$BJ,58,0)</f>
        <v>61</v>
      </c>
      <c r="AW242">
        <f>VLOOKUP(A242,[1]Sheet1!$A:$BJ,59,0)</f>
        <v>3.4</v>
      </c>
      <c r="AX242">
        <f>VLOOKUP(A242,[1]Sheet1!$A:$BJ,60,0)</f>
        <v>2.6</v>
      </c>
      <c r="AY242">
        <f>VLOOKUP(A242,[1]Sheet1!$A:$BJ,61,0)</f>
        <v>3.8</v>
      </c>
      <c r="AZ242">
        <f>VLOOKUP(A242,[1]Sheet1!$A:$BJ,62,0)</f>
        <v>5.4</v>
      </c>
      <c r="BA242" s="6">
        <v>6</v>
      </c>
      <c r="BB242">
        <f>VLOOKUP(A242,'[2]基于7.24英文版收集麻醉记录单信息+最后整理最全面'!$J:$CK,78,0)</f>
        <v>0</v>
      </c>
      <c r="BC242">
        <f>VLOOKUP(A242,'[2]基于7.24英文版收集麻醉记录单信息+最后整理最全面'!$J:$CK,80,0)</f>
        <v>0</v>
      </c>
    </row>
    <row r="243" spans="1:55" x14ac:dyDescent="0.25">
      <c r="A243" s="3">
        <v>3460775</v>
      </c>
      <c r="B243">
        <v>2</v>
      </c>
      <c r="C243" s="6">
        <v>1</v>
      </c>
      <c r="D243" s="6">
        <v>170</v>
      </c>
      <c r="E243" s="6">
        <v>62</v>
      </c>
      <c r="F243">
        <v>0</v>
      </c>
      <c r="G243" s="6">
        <v>0</v>
      </c>
      <c r="H243">
        <v>0</v>
      </c>
      <c r="I243">
        <f>VLOOKUP(A243,[1]Sheet1!$A:$V,19,0)</f>
        <v>120</v>
      </c>
      <c r="J243">
        <f>VLOOKUP(A243,[1]Sheet1!$A:$V,20,0)</f>
        <v>96</v>
      </c>
      <c r="K243">
        <f>VLOOKUP(A243,[1]Sheet1!$A:$V,21,0)</f>
        <v>0.37</v>
      </c>
      <c r="L243">
        <f>VLOOKUP(A243,[1]Sheet1!$A:$V,22,0)</f>
        <v>0.28999999999999998</v>
      </c>
      <c r="M243">
        <f>VLOOKUP(A243,[1]Sheet1!$A:$W,23,0)</f>
        <v>206</v>
      </c>
      <c r="N243">
        <f>VLOOKUP(A243,[1]Sheet1!$A:$BJ,24,0)</f>
        <v>146</v>
      </c>
      <c r="O243">
        <f>VLOOKUP(A243,[1]Sheet1!$A:$BJ,25,0)</f>
        <v>117</v>
      </c>
      <c r="P243">
        <f>VLOOKUP(A243,[1]Sheet1!$A:$BJ,26,0)</f>
        <v>145</v>
      </c>
      <c r="Q243">
        <f>VLOOKUP(A243,[1]Sheet1!$A:$BJ,27,0)</f>
        <v>24</v>
      </c>
      <c r="R243">
        <f>VLOOKUP(A243,[1]Sheet1!$A:$BJ,28,0)</f>
        <v>24.3</v>
      </c>
      <c r="S243">
        <f>VLOOKUP(A243,[1]Sheet1!$A:$BJ,29,0)</f>
        <v>28.2</v>
      </c>
      <c r="T243">
        <f>VLOOKUP(A243,[1]Sheet1!$A:$BJ,30,0)</f>
        <v>24.7</v>
      </c>
      <c r="U243">
        <f>VLOOKUP(A243,[1]Sheet1!$A:$BJ,31,0)</f>
        <v>1.08</v>
      </c>
      <c r="V243">
        <f>VLOOKUP(A243,[1]Sheet1!$A:$BJ,32,0)</f>
        <v>1.42</v>
      </c>
      <c r="W243">
        <f>VLOOKUP(A243,[1]Sheet1!$A:$BJ,33,0)</f>
        <v>1.24</v>
      </c>
      <c r="X243">
        <f>VLOOKUP(A243,[1]Sheet1!$A:$BJ,34,0)</f>
        <v>1.1599999999999999</v>
      </c>
      <c r="Y243">
        <f>VLOOKUP(A243,[1]Sheet1!$A:$BJ,35,0)</f>
        <v>6.4</v>
      </c>
      <c r="Z243">
        <f>VLOOKUP(A243,[1]Sheet1!$A:$BJ,36,0)</f>
        <v>23.9</v>
      </c>
      <c r="AA243">
        <f>VLOOKUP(A243,[1]Sheet1!$A:$BJ,37,0)</f>
        <v>22</v>
      </c>
      <c r="AB243">
        <f>VLOOKUP(A243,[1]Sheet1!$A:$BJ,38,0)</f>
        <v>15.1</v>
      </c>
      <c r="AC243">
        <f>VLOOKUP(A243,[1]Sheet1!$A:$AN,39,0)</f>
        <v>41.5</v>
      </c>
      <c r="AD243">
        <f>VLOOKUP(A243,[1]Sheet1!$A:$AN,40,0)</f>
        <v>29.7</v>
      </c>
      <c r="AE243">
        <f>VLOOKUP(A243,[1]Sheet1!$A:$BJ,41,0)</f>
        <v>39</v>
      </c>
      <c r="AF243">
        <f>VLOOKUP(A243,[1]Sheet1!$A:$BJ,42,0)</f>
        <v>34.200000000000003</v>
      </c>
      <c r="AG243">
        <f>VLOOKUP(A243,[1]Sheet1!$A:$BJ,43,0)</f>
        <v>7</v>
      </c>
      <c r="AH243">
        <f>VLOOKUP(A243,[1]Sheet1!$A:$BJ,44,0)</f>
        <v>178</v>
      </c>
      <c r="AI243">
        <f>VLOOKUP(A243,[1]Sheet1!$A:$BJ,45,0)</f>
        <v>193</v>
      </c>
      <c r="AJ243">
        <f>VLOOKUP(A243,[1]Sheet1!$A:$BJ,46,0)</f>
        <v>153</v>
      </c>
      <c r="AK243">
        <f>VLOOKUP(A243,[1]Sheet1!$A:$BJ,47,0)</f>
        <v>22</v>
      </c>
      <c r="AL243">
        <f>VLOOKUP(A243,[1]Sheet1!$A:$BJ,48,0)</f>
        <v>281</v>
      </c>
      <c r="AM243">
        <f>VLOOKUP(A243,[1]Sheet1!$A:$BJ,49,0)</f>
        <v>186</v>
      </c>
      <c r="AN243">
        <f>VLOOKUP(A243,[1]Sheet1!$A:$BJ,50,0)</f>
        <v>112</v>
      </c>
      <c r="AO243">
        <f>VLOOKUP(A243,[1]Sheet1!$A:$BJ,51,0)</f>
        <v>92.6</v>
      </c>
      <c r="AP243">
        <f>VLOOKUP(A243,[1]Sheet1!$A:$BJ,52,0)</f>
        <v>64.11</v>
      </c>
      <c r="AQ243">
        <f>VLOOKUP(A243,[1]Sheet1!$A:$BJ,53,0)</f>
        <v>70.44</v>
      </c>
      <c r="AR243">
        <f>VLOOKUP(A243,[1]Sheet1!$A:$BJ,54,0)</f>
        <v>92.6</v>
      </c>
      <c r="AS243">
        <f>VLOOKUP(A243,[1]Sheet1!$A:$BJ,55,0)</f>
        <v>52</v>
      </c>
      <c r="AT243">
        <f>VLOOKUP(A243,[1]Sheet1!$A:$BJ,56,0)</f>
        <v>80</v>
      </c>
      <c r="AU243">
        <f>VLOOKUP(A243,[1]Sheet1!$A:$BJ,57,0)</f>
        <v>74</v>
      </c>
      <c r="AV243">
        <f>VLOOKUP(A243,[1]Sheet1!$A:$BJ,58,0)</f>
        <v>52</v>
      </c>
      <c r="AW243">
        <f>VLOOKUP(A243,[1]Sheet1!$A:$BJ,59,0)</f>
        <v>3.1</v>
      </c>
      <c r="AX243">
        <f>VLOOKUP(A243,[1]Sheet1!$A:$BJ,60,0)</f>
        <v>7.2</v>
      </c>
      <c r="AY243">
        <f>VLOOKUP(A243,[1]Sheet1!$A:$BJ,61,0)</f>
        <v>10</v>
      </c>
      <c r="AZ243">
        <f>VLOOKUP(A243,[1]Sheet1!$A:$BJ,62,0)</f>
        <v>5.9</v>
      </c>
      <c r="BA243" s="6">
        <v>6</v>
      </c>
      <c r="BB243">
        <f>VLOOKUP(A243,'[2]基于7.24英文版收集麻醉记录单信息+最后整理最全面'!$J:$CK,78,0)</f>
        <v>0</v>
      </c>
      <c r="BC243">
        <f>VLOOKUP(A243,'[2]基于7.24英文版收集麻醉记录单信息+最后整理最全面'!$J:$CK,80,0)</f>
        <v>0</v>
      </c>
    </row>
    <row r="244" spans="1:55" x14ac:dyDescent="0.25">
      <c r="A244" s="3">
        <v>19953261</v>
      </c>
      <c r="B244">
        <v>2</v>
      </c>
      <c r="C244" s="6">
        <v>1</v>
      </c>
      <c r="D244" s="6">
        <v>160</v>
      </c>
      <c r="E244" s="6">
        <v>46</v>
      </c>
      <c r="F244">
        <v>0</v>
      </c>
      <c r="G244" s="6">
        <v>0</v>
      </c>
      <c r="H244">
        <v>0</v>
      </c>
      <c r="I244">
        <f>VLOOKUP(A244,[1]Sheet1!$A:$V,19,0)</f>
        <v>143</v>
      </c>
      <c r="J244">
        <f>VLOOKUP(A244,[1]Sheet1!$A:$V,20,0)</f>
        <v>135</v>
      </c>
      <c r="K244">
        <f>VLOOKUP(A244,[1]Sheet1!$A:$V,21,0)</f>
        <v>0.45</v>
      </c>
      <c r="L244">
        <f>VLOOKUP(A244,[1]Sheet1!$A:$V,22,0)</f>
        <v>0.42</v>
      </c>
      <c r="M244">
        <f>VLOOKUP(A244,[1]Sheet1!$A:$W,23,0)</f>
        <v>202</v>
      </c>
      <c r="N244">
        <f>VLOOKUP(A244,[1]Sheet1!$A:$BJ,24,0)</f>
        <v>160</v>
      </c>
      <c r="P244">
        <f>VLOOKUP(A244,[1]Sheet1!$A:$BJ,26,0)</f>
        <v>135</v>
      </c>
      <c r="Q244">
        <f>VLOOKUP(A244,[1]Sheet1!$A:$BJ,27,0)</f>
        <v>29.1</v>
      </c>
      <c r="R244">
        <f>VLOOKUP(A244,[1]Sheet1!$A:$BJ,28,0)</f>
        <v>28.6</v>
      </c>
      <c r="T244">
        <f>VLOOKUP(A244,[1]Sheet1!$A:$BJ,30,0)</f>
        <v>29.2</v>
      </c>
      <c r="U244">
        <f>VLOOKUP(A244,[1]Sheet1!$A:$BJ,31,0)</f>
        <v>0.91</v>
      </c>
      <c r="V244">
        <f>VLOOKUP(A244,[1]Sheet1!$A:$BJ,32,0)</f>
        <v>1.03</v>
      </c>
      <c r="X244">
        <f>VLOOKUP(A244,[1]Sheet1!$A:$BJ,34,0)</f>
        <v>0.93</v>
      </c>
      <c r="Y244">
        <f>VLOOKUP(A244,[1]Sheet1!$A:$BJ,35,0)</f>
        <v>10.199999999999999</v>
      </c>
      <c r="Z244">
        <f>VLOOKUP(A244,[1]Sheet1!$A:$BJ,36,0)</f>
        <v>19.5</v>
      </c>
      <c r="AB244">
        <f>VLOOKUP(A244,[1]Sheet1!$A:$BJ,38,0)</f>
        <v>23.3</v>
      </c>
      <c r="AC244">
        <f>VLOOKUP(A244,[1]Sheet1!$A:$AN,39,0)</f>
        <v>40</v>
      </c>
      <c r="AD244">
        <f>VLOOKUP(A244,[1]Sheet1!$A:$AN,40,0)</f>
        <v>34.9</v>
      </c>
      <c r="AF244">
        <f>VLOOKUP(A244,[1]Sheet1!$A:$BJ,42,0)</f>
        <v>34.299999999999997</v>
      </c>
      <c r="AG244">
        <f>VLOOKUP(A244,[1]Sheet1!$A:$BJ,43,0)</f>
        <v>12</v>
      </c>
      <c r="AH244">
        <f>VLOOKUP(A244,[1]Sheet1!$A:$BJ,44,0)</f>
        <v>75</v>
      </c>
      <c r="AJ244">
        <f>VLOOKUP(A244,[1]Sheet1!$A:$BJ,46,0)</f>
        <v>44</v>
      </c>
      <c r="AK244">
        <f>VLOOKUP(A244,[1]Sheet1!$A:$BJ,47,0)</f>
        <v>19</v>
      </c>
      <c r="AL244">
        <f>VLOOKUP(A244,[1]Sheet1!$A:$BJ,48,0)</f>
        <v>80</v>
      </c>
      <c r="AN244">
        <f>VLOOKUP(A244,[1]Sheet1!$A:$BJ,50,0)</f>
        <v>26</v>
      </c>
      <c r="AO244">
        <f>VLOOKUP(A244,[1]Sheet1!$A:$BJ,51,0)</f>
        <v>88.81</v>
      </c>
      <c r="AP244">
        <f>VLOOKUP(A244,[1]Sheet1!$A:$BJ,52,0)</f>
        <v>98.58</v>
      </c>
      <c r="AR244">
        <f>VLOOKUP(A244,[1]Sheet1!$A:$BJ,54,0)</f>
        <v>99.23</v>
      </c>
      <c r="AS244">
        <f>VLOOKUP(A244,[1]Sheet1!$A:$BJ,55,0)</f>
        <v>64</v>
      </c>
      <c r="AT244">
        <f>VLOOKUP(A244,[1]Sheet1!$A:$BJ,56,0)</f>
        <v>51</v>
      </c>
      <c r="AV244">
        <f>VLOOKUP(A244,[1]Sheet1!$A:$BJ,58,0)</f>
        <v>50</v>
      </c>
      <c r="AW244">
        <f>VLOOKUP(A244,[1]Sheet1!$A:$BJ,59,0)</f>
        <v>5.4</v>
      </c>
      <c r="AX244">
        <f>VLOOKUP(A244,[1]Sheet1!$A:$BJ,60,0)</f>
        <v>3.2</v>
      </c>
      <c r="AZ244">
        <f>VLOOKUP(A244,[1]Sheet1!$A:$BJ,62,0)</f>
        <v>2.2000000000000002</v>
      </c>
      <c r="BA244" s="6">
        <v>5</v>
      </c>
      <c r="BB244">
        <f>VLOOKUP(A244,'[2]基于7.24英文版收集麻醉记录单信息+最后整理最全面'!$J:$CK,78,0)</f>
        <v>0</v>
      </c>
      <c r="BC244">
        <f>VLOOKUP(A244,'[2]基于7.24英文版收集麻醉记录单信息+最后整理最全面'!$J:$CK,80,0)</f>
        <v>0</v>
      </c>
    </row>
    <row r="245" spans="1:55" x14ac:dyDescent="0.25">
      <c r="A245" s="3">
        <v>14063897</v>
      </c>
      <c r="B245">
        <v>2</v>
      </c>
      <c r="C245" s="6">
        <v>1</v>
      </c>
      <c r="D245" s="6">
        <v>176</v>
      </c>
      <c r="E245" s="6">
        <v>90</v>
      </c>
      <c r="F245">
        <v>0</v>
      </c>
      <c r="G245" s="6">
        <v>0</v>
      </c>
      <c r="H245">
        <v>0</v>
      </c>
      <c r="I245">
        <f>VLOOKUP(A245,[1]Sheet1!$A:$V,19,0)</f>
        <v>133</v>
      </c>
      <c r="J245">
        <f>VLOOKUP(A245,[1]Sheet1!$A:$V,20,0)</f>
        <v>103</v>
      </c>
      <c r="K245">
        <f>VLOOKUP(A245,[1]Sheet1!$A:$V,21,0)</f>
        <v>0.41</v>
      </c>
      <c r="L245">
        <f>VLOOKUP(A245,[1]Sheet1!$A:$V,22,0)</f>
        <v>0.3</v>
      </c>
      <c r="M245">
        <f>VLOOKUP(A245,[1]Sheet1!$A:$W,23,0)</f>
        <v>65</v>
      </c>
      <c r="N245">
        <f>VLOOKUP(A245,[1]Sheet1!$A:$BJ,24,0)</f>
        <v>68</v>
      </c>
      <c r="P245">
        <f>VLOOKUP(A245,[1]Sheet1!$A:$BJ,26,0)</f>
        <v>60</v>
      </c>
      <c r="Q245">
        <f>VLOOKUP(A245,[1]Sheet1!$A:$BJ,27,0)</f>
        <v>30</v>
      </c>
      <c r="R245">
        <f>VLOOKUP(A245,[1]Sheet1!$A:$BJ,28,0)</f>
        <v>38.6</v>
      </c>
      <c r="T245">
        <f>VLOOKUP(A245,[1]Sheet1!$A:$BJ,30,0)</f>
        <v>39.299999999999997</v>
      </c>
      <c r="U245">
        <f>VLOOKUP(A245,[1]Sheet1!$A:$BJ,31,0)</f>
        <v>1.1499999999999999</v>
      </c>
      <c r="V245">
        <f>VLOOKUP(A245,[1]Sheet1!$A:$BJ,32,0)</f>
        <v>1.4</v>
      </c>
      <c r="X245">
        <f>VLOOKUP(A245,[1]Sheet1!$A:$BJ,34,0)</f>
        <v>1.25</v>
      </c>
      <c r="Y245">
        <f>VLOOKUP(A245,[1]Sheet1!$A:$BJ,35,0)</f>
        <v>20.7</v>
      </c>
      <c r="Z245">
        <f>VLOOKUP(A245,[1]Sheet1!$A:$BJ,36,0)</f>
        <v>29.4</v>
      </c>
      <c r="AB245">
        <f>VLOOKUP(A245,[1]Sheet1!$A:$BJ,38,0)</f>
        <v>35.299999999999997</v>
      </c>
      <c r="AC245">
        <f>VLOOKUP(A245,[1]Sheet1!$A:$AN,39,0)</f>
        <v>39</v>
      </c>
      <c r="AD245">
        <f>VLOOKUP(A245,[1]Sheet1!$A:$AN,40,0)</f>
        <v>24.8</v>
      </c>
      <c r="AF245">
        <f>VLOOKUP(A245,[1]Sheet1!$A:$BJ,42,0)</f>
        <v>30.8</v>
      </c>
      <c r="AG245">
        <f>VLOOKUP(A245,[1]Sheet1!$A:$BJ,43,0)</f>
        <v>143</v>
      </c>
      <c r="AH245">
        <f>VLOOKUP(A245,[1]Sheet1!$A:$BJ,44,0)</f>
        <v>420</v>
      </c>
      <c r="AJ245">
        <f>VLOOKUP(A245,[1]Sheet1!$A:$BJ,46,0)</f>
        <v>254</v>
      </c>
      <c r="AK245">
        <f>VLOOKUP(A245,[1]Sheet1!$A:$BJ,47,0)</f>
        <v>85</v>
      </c>
      <c r="AL245">
        <f>VLOOKUP(A245,[1]Sheet1!$A:$BJ,48,0)</f>
        <v>324</v>
      </c>
      <c r="AN245">
        <f>VLOOKUP(A245,[1]Sheet1!$A:$BJ,50,0)</f>
        <v>95</v>
      </c>
      <c r="AO245">
        <f>VLOOKUP(A245,[1]Sheet1!$A:$BJ,51,0)</f>
        <v>97.11</v>
      </c>
      <c r="AP245">
        <f>VLOOKUP(A245,[1]Sheet1!$A:$BJ,52,0)</f>
        <v>107.6</v>
      </c>
      <c r="AR245">
        <f>VLOOKUP(A245,[1]Sheet1!$A:$BJ,54,0)</f>
        <v>109.89</v>
      </c>
      <c r="AS245">
        <f>VLOOKUP(A245,[1]Sheet1!$A:$BJ,55,0)</f>
        <v>77</v>
      </c>
      <c r="AT245">
        <f>VLOOKUP(A245,[1]Sheet1!$A:$BJ,56,0)</f>
        <v>60</v>
      </c>
      <c r="AV245">
        <f>VLOOKUP(A245,[1]Sheet1!$A:$BJ,58,0)</f>
        <v>57</v>
      </c>
      <c r="AW245">
        <f>VLOOKUP(A245,[1]Sheet1!$A:$BJ,59,0)</f>
        <v>5.5</v>
      </c>
      <c r="AX245">
        <f>VLOOKUP(A245,[1]Sheet1!$A:$BJ,60,0)</f>
        <v>4.0999999999999996</v>
      </c>
      <c r="AZ245">
        <f>VLOOKUP(A245,[1]Sheet1!$A:$BJ,62,0)</f>
        <v>4</v>
      </c>
      <c r="BA245" s="6">
        <v>6</v>
      </c>
      <c r="BB245">
        <f>VLOOKUP(A245,'[2]基于7.24英文版收集麻醉记录单信息+最后整理最全面'!$J:$CK,78,0)</f>
        <v>0</v>
      </c>
      <c r="BC245">
        <f>VLOOKUP(A245,'[2]基于7.24英文版收集麻醉记录单信息+最后整理最全面'!$J:$CK,80,0)</f>
        <v>0</v>
      </c>
    </row>
    <row r="246" spans="1:55" x14ac:dyDescent="0.25">
      <c r="A246" s="3">
        <v>33582648</v>
      </c>
      <c r="B246">
        <v>1</v>
      </c>
      <c r="C246" s="6">
        <v>1</v>
      </c>
      <c r="D246" s="6">
        <v>166</v>
      </c>
      <c r="E246" s="6">
        <v>50</v>
      </c>
      <c r="F246">
        <v>0</v>
      </c>
      <c r="G246" s="6">
        <v>0</v>
      </c>
      <c r="H246">
        <v>0</v>
      </c>
      <c r="I246">
        <f>VLOOKUP(A246,[1]Sheet1!$A:$V,19,0)</f>
        <v>157</v>
      </c>
      <c r="J246">
        <f>VLOOKUP(A246,[1]Sheet1!$A:$V,20,0)</f>
        <v>150</v>
      </c>
      <c r="K246">
        <f>VLOOKUP(A246,[1]Sheet1!$A:$V,21,0)</f>
        <v>0.46</v>
      </c>
      <c r="L246">
        <f>VLOOKUP(A246,[1]Sheet1!$A:$V,22,0)</f>
        <v>0.44</v>
      </c>
      <c r="M246">
        <f>VLOOKUP(A246,[1]Sheet1!$A:$W,23,0)</f>
        <v>166</v>
      </c>
      <c r="N246">
        <f>VLOOKUP(A246,[1]Sheet1!$A:$BJ,24,0)</f>
        <v>150</v>
      </c>
      <c r="P246">
        <f>VLOOKUP(A246,[1]Sheet1!$A:$BJ,26,0)</f>
        <v>149</v>
      </c>
      <c r="Q246">
        <f>VLOOKUP(A246,[1]Sheet1!$A:$BJ,27,0)</f>
        <v>30.2</v>
      </c>
      <c r="U246">
        <f>VLOOKUP(A246,[1]Sheet1!$A:$BJ,31,0)</f>
        <v>1.03</v>
      </c>
      <c r="Y246">
        <f>VLOOKUP(A246,[1]Sheet1!$A:$BJ,35,0)</f>
        <v>27.1</v>
      </c>
      <c r="Z246">
        <f>VLOOKUP(A246,[1]Sheet1!$A:$BJ,36,0)</f>
        <v>23.8</v>
      </c>
      <c r="AB246">
        <f>VLOOKUP(A246,[1]Sheet1!$A:$BJ,38,0)</f>
        <v>35.799999999999997</v>
      </c>
      <c r="AC246">
        <f>VLOOKUP(A246,[1]Sheet1!$A:$AN,39,0)</f>
        <v>43</v>
      </c>
      <c r="AD246">
        <f>VLOOKUP(A246,[1]Sheet1!$A:$AN,40,0)</f>
        <v>33.799999999999997</v>
      </c>
      <c r="AF246">
        <f>VLOOKUP(A246,[1]Sheet1!$A:$BJ,42,0)</f>
        <v>35.9</v>
      </c>
      <c r="AG246">
        <f>VLOOKUP(A246,[1]Sheet1!$A:$BJ,43,0)</f>
        <v>14</v>
      </c>
      <c r="AH246">
        <f>VLOOKUP(A246,[1]Sheet1!$A:$BJ,44,0)</f>
        <v>388</v>
      </c>
      <c r="AJ246">
        <f>VLOOKUP(A246,[1]Sheet1!$A:$BJ,46,0)</f>
        <v>465</v>
      </c>
      <c r="AK246">
        <f>VLOOKUP(A246,[1]Sheet1!$A:$BJ,47,0)</f>
        <v>18</v>
      </c>
      <c r="AL246">
        <f>VLOOKUP(A246,[1]Sheet1!$A:$BJ,48,0)</f>
        <v>362</v>
      </c>
      <c r="AN246">
        <f>VLOOKUP(A246,[1]Sheet1!$A:$BJ,50,0)</f>
        <v>215</v>
      </c>
      <c r="AO246">
        <f>VLOOKUP(A246,[1]Sheet1!$A:$BJ,51,0)</f>
        <v>89.55</v>
      </c>
      <c r="AP246">
        <f>VLOOKUP(A246,[1]Sheet1!$A:$BJ,52,0)</f>
        <v>99.15</v>
      </c>
      <c r="AR246">
        <f>VLOOKUP(A246,[1]Sheet1!$A:$BJ,54,0)</f>
        <v>112.46</v>
      </c>
      <c r="AS246">
        <f>VLOOKUP(A246,[1]Sheet1!$A:$BJ,55,0)</f>
        <v>99</v>
      </c>
      <c r="AT246">
        <f>VLOOKUP(A246,[1]Sheet1!$A:$BJ,56,0)</f>
        <v>91</v>
      </c>
      <c r="AV246">
        <f>VLOOKUP(A246,[1]Sheet1!$A:$BJ,58,0)</f>
        <v>82</v>
      </c>
      <c r="AW246">
        <f>VLOOKUP(A246,[1]Sheet1!$A:$BJ,59,0)</f>
        <v>5.5</v>
      </c>
      <c r="AX246">
        <f>VLOOKUP(A246,[1]Sheet1!$A:$BJ,60,0)</f>
        <v>4</v>
      </c>
      <c r="AZ246">
        <f>VLOOKUP(A246,[1]Sheet1!$A:$BJ,62,0)</f>
        <v>2.2000000000000002</v>
      </c>
      <c r="BA246" s="6">
        <v>4</v>
      </c>
      <c r="BB246">
        <f>VLOOKUP(A246,'[2]基于7.24英文版收集麻醉记录单信息+最后整理最全面'!$J:$CK,78,0)</f>
        <v>0</v>
      </c>
      <c r="BC246">
        <f>VLOOKUP(A246,'[2]基于7.24英文版收集麻醉记录单信息+最后整理最全面'!$J:$CK,80,0)</f>
        <v>0</v>
      </c>
    </row>
    <row r="247" spans="1:55" x14ac:dyDescent="0.25">
      <c r="A247" s="3">
        <v>33538562</v>
      </c>
      <c r="B247">
        <v>2</v>
      </c>
      <c r="C247" s="6">
        <v>1</v>
      </c>
      <c r="D247" s="6">
        <v>173</v>
      </c>
      <c r="E247" s="6">
        <v>67</v>
      </c>
      <c r="F247">
        <v>0</v>
      </c>
      <c r="G247" s="6">
        <v>0</v>
      </c>
      <c r="H247">
        <v>0</v>
      </c>
      <c r="I247">
        <f>VLOOKUP(A247,[1]Sheet1!$A:$V,19,0)</f>
        <v>129</v>
      </c>
      <c r="J247">
        <f>VLOOKUP(A247,[1]Sheet1!$A:$V,20,0)</f>
        <v>102</v>
      </c>
      <c r="K247">
        <f>VLOOKUP(A247,[1]Sheet1!$A:$V,21,0)</f>
        <v>0.39</v>
      </c>
      <c r="L247">
        <f>VLOOKUP(A247,[1]Sheet1!$A:$V,22,0)</f>
        <v>0.32</v>
      </c>
      <c r="M247">
        <f>VLOOKUP(A247,[1]Sheet1!$A:$W,23,0)</f>
        <v>284</v>
      </c>
      <c r="N247">
        <f>VLOOKUP(A247,[1]Sheet1!$A:$BJ,24,0)</f>
        <v>236</v>
      </c>
      <c r="P247">
        <f>VLOOKUP(A247,[1]Sheet1!$A:$BJ,26,0)</f>
        <v>121</v>
      </c>
      <c r="Q247">
        <f>VLOOKUP(A247,[1]Sheet1!$A:$BJ,27,0)</f>
        <v>23.4</v>
      </c>
      <c r="R247">
        <f>VLOOKUP(A247,[1]Sheet1!$A:$BJ,28,0)</f>
        <v>28.9</v>
      </c>
      <c r="U247">
        <f>VLOOKUP(A247,[1]Sheet1!$A:$BJ,31,0)</f>
        <v>0.93</v>
      </c>
      <c r="V247">
        <f>VLOOKUP(A247,[1]Sheet1!$A:$BJ,32,0)</f>
        <v>1.17</v>
      </c>
      <c r="Y247">
        <f>VLOOKUP(A247,[1]Sheet1!$A:$BJ,35,0)</f>
        <v>10.8</v>
      </c>
      <c r="Z247">
        <f>VLOOKUP(A247,[1]Sheet1!$A:$BJ,36,0)</f>
        <v>12.5</v>
      </c>
      <c r="AB247">
        <f>VLOOKUP(A247,[1]Sheet1!$A:$BJ,38,0)</f>
        <v>8.9</v>
      </c>
      <c r="AC247">
        <f>VLOOKUP(A247,[1]Sheet1!$A:$AN,39,0)</f>
        <v>46.5</v>
      </c>
      <c r="AD247">
        <f>VLOOKUP(A247,[1]Sheet1!$A:$AN,40,0)</f>
        <v>28.9</v>
      </c>
      <c r="AF247">
        <f>VLOOKUP(A247,[1]Sheet1!$A:$BJ,42,0)</f>
        <v>31.2</v>
      </c>
      <c r="AG247">
        <f>VLOOKUP(A247,[1]Sheet1!$A:$BJ,43,0)</f>
        <v>49</v>
      </c>
      <c r="AH247">
        <f>VLOOKUP(A247,[1]Sheet1!$A:$BJ,44,0)</f>
        <v>306</v>
      </c>
      <c r="AJ247">
        <f>VLOOKUP(A247,[1]Sheet1!$A:$BJ,46,0)</f>
        <v>99</v>
      </c>
      <c r="AK247">
        <f>VLOOKUP(A247,[1]Sheet1!$A:$BJ,47,0)</f>
        <v>32</v>
      </c>
      <c r="AL247">
        <f>VLOOKUP(A247,[1]Sheet1!$A:$BJ,48,0)</f>
        <v>351</v>
      </c>
      <c r="AN247">
        <f>VLOOKUP(A247,[1]Sheet1!$A:$BJ,50,0)</f>
        <v>36</v>
      </c>
      <c r="AO247">
        <f>VLOOKUP(A247,[1]Sheet1!$A:$BJ,51,0)</f>
        <v>87.92</v>
      </c>
      <c r="AP247">
        <f>VLOOKUP(A247,[1]Sheet1!$A:$BJ,52,0)</f>
        <v>105.02</v>
      </c>
      <c r="AR247">
        <f>VLOOKUP(A247,[1]Sheet1!$A:$BJ,54,0)</f>
        <v>112.83</v>
      </c>
      <c r="AS247">
        <f>VLOOKUP(A247,[1]Sheet1!$A:$BJ,55,0)</f>
        <v>68</v>
      </c>
      <c r="AT247">
        <f>VLOOKUP(A247,[1]Sheet1!$A:$BJ,56,0)</f>
        <v>51</v>
      </c>
      <c r="AV247">
        <f>VLOOKUP(A247,[1]Sheet1!$A:$BJ,58,0)</f>
        <v>41</v>
      </c>
      <c r="AW247">
        <f>VLOOKUP(A247,[1]Sheet1!$A:$BJ,59,0)</f>
        <v>5.9</v>
      </c>
      <c r="AX247">
        <f>VLOOKUP(A247,[1]Sheet1!$A:$BJ,60,0)</f>
        <v>5.2</v>
      </c>
      <c r="AZ247">
        <f>VLOOKUP(A247,[1]Sheet1!$A:$BJ,62,0)</f>
        <v>4.4000000000000004</v>
      </c>
      <c r="BA247" s="6">
        <v>6</v>
      </c>
      <c r="BB247">
        <f>VLOOKUP(A247,'[2]基于7.24英文版收集麻醉记录单信息+最后整理最全面'!$J:$CK,78,0)</f>
        <v>0</v>
      </c>
      <c r="BC247">
        <f>VLOOKUP(A247,'[2]基于7.24英文版收集麻醉记录单信息+最后整理最全面'!$J:$CK,80,0)</f>
        <v>0</v>
      </c>
    </row>
    <row r="248" spans="1:55" x14ac:dyDescent="0.25">
      <c r="A248" s="3">
        <v>48099</v>
      </c>
      <c r="B248">
        <v>2</v>
      </c>
      <c r="C248" s="6">
        <v>1</v>
      </c>
      <c r="D248" s="6">
        <v>165</v>
      </c>
      <c r="E248" s="6">
        <v>70</v>
      </c>
      <c r="F248">
        <v>0</v>
      </c>
      <c r="G248" s="6">
        <v>0</v>
      </c>
      <c r="H248">
        <v>0</v>
      </c>
      <c r="I248">
        <f>VLOOKUP(A248,[1]Sheet1!$A:$V,19,0)</f>
        <v>117</v>
      </c>
      <c r="J248">
        <f>VLOOKUP(A248,[1]Sheet1!$A:$V,20,0)</f>
        <v>94</v>
      </c>
      <c r="K248">
        <f>VLOOKUP(A248,[1]Sheet1!$A:$V,21,0)</f>
        <v>0.39</v>
      </c>
      <c r="L248">
        <f>VLOOKUP(A248,[1]Sheet1!$A:$V,22,0)</f>
        <v>0.31</v>
      </c>
      <c r="M248">
        <f>VLOOKUP(A248,[1]Sheet1!$A:$W,23,0)</f>
        <v>185</v>
      </c>
      <c r="N248">
        <f>VLOOKUP(A248,[1]Sheet1!$A:$BJ,24,0)</f>
        <v>150</v>
      </c>
      <c r="P248">
        <f>VLOOKUP(A248,[1]Sheet1!$A:$BJ,26,0)</f>
        <v>134</v>
      </c>
      <c r="Q248">
        <f>VLOOKUP(A248,[1]Sheet1!$A:$BJ,27,0)</f>
        <v>26.1</v>
      </c>
      <c r="R248">
        <f>VLOOKUP(A248,[1]Sheet1!$A:$BJ,28,0)</f>
        <v>25.6</v>
      </c>
      <c r="U248">
        <f>VLOOKUP(A248,[1]Sheet1!$A:$BJ,31,0)</f>
        <v>1</v>
      </c>
      <c r="V248">
        <f>VLOOKUP(A248,[1]Sheet1!$A:$BJ,32,0)</f>
        <v>1.19</v>
      </c>
      <c r="Y248">
        <f>VLOOKUP(A248,[1]Sheet1!$A:$BJ,35,0)</f>
        <v>11.1</v>
      </c>
      <c r="Z248">
        <f>VLOOKUP(A248,[1]Sheet1!$A:$BJ,36,0)</f>
        <v>9.8000000000000007</v>
      </c>
      <c r="AB248">
        <f>VLOOKUP(A248,[1]Sheet1!$A:$BJ,38,0)</f>
        <v>18.5</v>
      </c>
      <c r="AC248">
        <f>VLOOKUP(A248,[1]Sheet1!$A:$AN,39,0)</f>
        <v>43.9</v>
      </c>
      <c r="AD248">
        <f>VLOOKUP(A248,[1]Sheet1!$A:$AN,40,0)</f>
        <v>28.9</v>
      </c>
      <c r="AF248">
        <f>VLOOKUP(A248,[1]Sheet1!$A:$BJ,42,0)</f>
        <v>35.200000000000003</v>
      </c>
      <c r="AG248">
        <f>VLOOKUP(A248,[1]Sheet1!$A:$BJ,43,0)</f>
        <v>25</v>
      </c>
      <c r="AH248">
        <f>VLOOKUP(A248,[1]Sheet1!$A:$BJ,44,0)</f>
        <v>138</v>
      </c>
      <c r="AJ248">
        <f>VLOOKUP(A248,[1]Sheet1!$A:$BJ,46,0)</f>
        <v>121</v>
      </c>
      <c r="AK248">
        <f>VLOOKUP(A248,[1]Sheet1!$A:$BJ,47,0)</f>
        <v>26</v>
      </c>
      <c r="AL248">
        <f>VLOOKUP(A248,[1]Sheet1!$A:$BJ,48,0)</f>
        <v>183</v>
      </c>
      <c r="AN248">
        <f>VLOOKUP(A248,[1]Sheet1!$A:$BJ,50,0)</f>
        <v>82</v>
      </c>
      <c r="AO248">
        <f>VLOOKUP(A248,[1]Sheet1!$A:$BJ,51,0)</f>
        <v>84.09</v>
      </c>
      <c r="AP248">
        <f>VLOOKUP(A248,[1]Sheet1!$A:$BJ,52,0)</f>
        <v>74.22</v>
      </c>
      <c r="AR248">
        <f>VLOOKUP(A248,[1]Sheet1!$A:$BJ,54,0)</f>
        <v>89.98</v>
      </c>
      <c r="AS248">
        <f>VLOOKUP(A248,[1]Sheet1!$A:$BJ,55,0)</f>
        <v>79</v>
      </c>
      <c r="AT248">
        <f>VLOOKUP(A248,[1]Sheet1!$A:$BJ,56,0)</f>
        <v>88</v>
      </c>
      <c r="AV248">
        <f>VLOOKUP(A248,[1]Sheet1!$A:$BJ,58,0)</f>
        <v>67</v>
      </c>
      <c r="AW248">
        <f>VLOOKUP(A248,[1]Sheet1!$A:$BJ,59,0)</f>
        <v>8.1</v>
      </c>
      <c r="AX248">
        <f>VLOOKUP(A248,[1]Sheet1!$A:$BJ,60,0)</f>
        <v>7</v>
      </c>
      <c r="AZ248">
        <f>VLOOKUP(A248,[1]Sheet1!$A:$BJ,62,0)</f>
        <v>4</v>
      </c>
      <c r="BA248" s="6">
        <v>5</v>
      </c>
      <c r="BB248">
        <f>VLOOKUP(A248,'[2]基于7.24英文版收集麻醉记录单信息+最后整理最全面'!$J:$CK,78,0)</f>
        <v>1</v>
      </c>
      <c r="BC248">
        <f>VLOOKUP(A248,'[2]基于7.24英文版收集麻醉记录单信息+最后整理最全面'!$J:$CK,80,0)</f>
        <v>0</v>
      </c>
    </row>
    <row r="249" spans="1:55" x14ac:dyDescent="0.25">
      <c r="A249" s="3">
        <v>4148639</v>
      </c>
      <c r="B249">
        <v>2</v>
      </c>
      <c r="C249" s="6">
        <v>1</v>
      </c>
      <c r="D249" s="6">
        <v>162</v>
      </c>
      <c r="E249" s="6">
        <v>63</v>
      </c>
      <c r="F249">
        <v>0</v>
      </c>
      <c r="G249" s="6">
        <v>0</v>
      </c>
      <c r="H249">
        <v>0</v>
      </c>
      <c r="I249">
        <f>VLOOKUP(A249,[1]Sheet1!$A:$V,19,0)</f>
        <v>162</v>
      </c>
      <c r="J249">
        <f>VLOOKUP(A249,[1]Sheet1!$A:$V,20,0)</f>
        <v>130</v>
      </c>
      <c r="K249">
        <f>VLOOKUP(A249,[1]Sheet1!$A:$V,21,0)</f>
        <v>0.48</v>
      </c>
      <c r="L249">
        <f>VLOOKUP(A249,[1]Sheet1!$A:$V,22,0)</f>
        <v>0.38</v>
      </c>
      <c r="M249">
        <f>VLOOKUP(A249,[1]Sheet1!$A:$W,23,0)</f>
        <v>106</v>
      </c>
      <c r="N249">
        <f>VLOOKUP(A249,[1]Sheet1!$A:$BJ,24,0)</f>
        <v>84</v>
      </c>
      <c r="Q249">
        <f>VLOOKUP(A249,[1]Sheet1!$A:$BJ,27,0)</f>
        <v>30</v>
      </c>
      <c r="R249">
        <f>VLOOKUP(A249,[1]Sheet1!$A:$BJ,28,0)</f>
        <v>34.5</v>
      </c>
      <c r="U249">
        <f>VLOOKUP(A249,[1]Sheet1!$A:$BJ,31,0)</f>
        <v>0.92</v>
      </c>
      <c r="V249">
        <f>VLOOKUP(A249,[1]Sheet1!$A:$BJ,32,0)</f>
        <v>1.08</v>
      </c>
      <c r="Y249">
        <f>VLOOKUP(A249,[1]Sheet1!$A:$BJ,35,0)</f>
        <v>16.600000000000001</v>
      </c>
      <c r="Z249">
        <f>VLOOKUP(A249,[1]Sheet1!$A:$BJ,36,0)</f>
        <v>20</v>
      </c>
      <c r="AC249">
        <f>VLOOKUP(A249,[1]Sheet1!$A:$AN,39,0)</f>
        <v>49.1</v>
      </c>
      <c r="AD249">
        <f>VLOOKUP(A249,[1]Sheet1!$A:$AN,40,0)</f>
        <v>33.799999999999997</v>
      </c>
      <c r="AG249">
        <f>VLOOKUP(A249,[1]Sheet1!$A:$BJ,43,0)</f>
        <v>32</v>
      </c>
      <c r="AH249">
        <f>VLOOKUP(A249,[1]Sheet1!$A:$BJ,44,0)</f>
        <v>208</v>
      </c>
      <c r="AK249">
        <f>VLOOKUP(A249,[1]Sheet1!$A:$BJ,47,0)</f>
        <v>28</v>
      </c>
      <c r="AL249">
        <f>VLOOKUP(A249,[1]Sheet1!$A:$BJ,48,0)</f>
        <v>173</v>
      </c>
      <c r="AO249">
        <f>VLOOKUP(A249,[1]Sheet1!$A:$BJ,51,0)</f>
        <v>95.76</v>
      </c>
      <c r="AP249">
        <f>VLOOKUP(A249,[1]Sheet1!$A:$BJ,52,0)</f>
        <v>100.81</v>
      </c>
      <c r="AS249">
        <f>VLOOKUP(A249,[1]Sheet1!$A:$BJ,55,0)</f>
        <v>81</v>
      </c>
      <c r="AT249">
        <f>VLOOKUP(A249,[1]Sheet1!$A:$BJ,56,0)</f>
        <v>74</v>
      </c>
      <c r="AW249">
        <f>VLOOKUP(A249,[1]Sheet1!$A:$BJ,59,0)</f>
        <v>4.9000000000000004</v>
      </c>
      <c r="AX249">
        <f>VLOOKUP(A249,[1]Sheet1!$A:$BJ,60,0)</f>
        <v>4.3</v>
      </c>
      <c r="BA249" s="6">
        <v>5</v>
      </c>
      <c r="BB249">
        <f>VLOOKUP(A249,'[2]基于7.24英文版收集麻醉记录单信息+最后整理最全面'!$J:$CK,78,0)</f>
        <v>0</v>
      </c>
      <c r="BC249">
        <f>VLOOKUP(A249,'[2]基于7.24英文版收集麻醉记录单信息+最后整理最全面'!$J:$CK,80,0)</f>
        <v>0</v>
      </c>
    </row>
    <row r="250" spans="1:55" x14ac:dyDescent="0.25">
      <c r="A250" s="3">
        <v>13218127</v>
      </c>
      <c r="B250">
        <v>2</v>
      </c>
      <c r="C250" s="6">
        <v>2</v>
      </c>
      <c r="D250" s="6">
        <v>155</v>
      </c>
      <c r="E250" s="6">
        <v>53.5</v>
      </c>
      <c r="F250">
        <v>0</v>
      </c>
      <c r="G250" s="6">
        <v>0</v>
      </c>
      <c r="H250">
        <v>0</v>
      </c>
      <c r="I250">
        <f>VLOOKUP(A250,[1]Sheet1!$A:$V,19,0)</f>
        <v>136</v>
      </c>
      <c r="J250">
        <f>VLOOKUP(A250,[1]Sheet1!$A:$V,20,0)</f>
        <v>110</v>
      </c>
      <c r="K250">
        <f>VLOOKUP(A250,[1]Sheet1!$A:$V,21,0)</f>
        <v>0.41</v>
      </c>
      <c r="L250">
        <f>VLOOKUP(A250,[1]Sheet1!$A:$V,22,0)</f>
        <v>0.33</v>
      </c>
      <c r="M250">
        <f>VLOOKUP(A250,[1]Sheet1!$A:$W,23,0)</f>
        <v>253</v>
      </c>
      <c r="N250">
        <f>VLOOKUP(A250,[1]Sheet1!$A:$BJ,24,0)</f>
        <v>231</v>
      </c>
      <c r="O250">
        <f>VLOOKUP(A250,[1]Sheet1!$A:$BJ,25,0)</f>
        <v>200</v>
      </c>
      <c r="P250">
        <f>VLOOKUP(A250,[1]Sheet1!$A:$BJ,26,0)</f>
        <v>192</v>
      </c>
      <c r="Q250">
        <f>VLOOKUP(A250,[1]Sheet1!$A:$BJ,27,0)</f>
        <v>26.1</v>
      </c>
      <c r="R250">
        <f>VLOOKUP(A250,[1]Sheet1!$A:$BJ,28,0)</f>
        <v>28</v>
      </c>
      <c r="S250">
        <f>VLOOKUP(A250,[1]Sheet1!$A:$BJ,29,0)</f>
        <v>30.9</v>
      </c>
      <c r="T250">
        <f>VLOOKUP(A250,[1]Sheet1!$A:$BJ,30,0)</f>
        <v>28.1</v>
      </c>
      <c r="U250">
        <f>VLOOKUP(A250,[1]Sheet1!$A:$BJ,31,0)</f>
        <v>0.9</v>
      </c>
      <c r="V250">
        <f>VLOOKUP(A250,[1]Sheet1!$A:$BJ,32,0)</f>
        <v>1.01</v>
      </c>
      <c r="W250">
        <f>VLOOKUP(A250,[1]Sheet1!$A:$BJ,33,0)</f>
        <v>1.02</v>
      </c>
      <c r="X250">
        <f>VLOOKUP(A250,[1]Sheet1!$A:$BJ,34,0)</f>
        <v>0.94</v>
      </c>
      <c r="Y250">
        <f>VLOOKUP(A250,[1]Sheet1!$A:$BJ,35,0)</f>
        <v>12.6</v>
      </c>
      <c r="Z250">
        <f>VLOOKUP(A250,[1]Sheet1!$A:$BJ,36,0)</f>
        <v>27</v>
      </c>
      <c r="AA250">
        <f>VLOOKUP(A250,[1]Sheet1!$A:$BJ,37,0)</f>
        <v>28.3</v>
      </c>
      <c r="AB250">
        <f>VLOOKUP(A250,[1]Sheet1!$A:$BJ,38,0)</f>
        <v>26.6</v>
      </c>
      <c r="AC250">
        <f>VLOOKUP(A250,[1]Sheet1!$A:$AN,39,0)</f>
        <v>45.3</v>
      </c>
      <c r="AD250">
        <f>VLOOKUP(A250,[1]Sheet1!$A:$AN,40,0)</f>
        <v>28.2</v>
      </c>
      <c r="AE250">
        <f>VLOOKUP(A250,[1]Sheet1!$A:$BJ,41,0)</f>
        <v>32</v>
      </c>
      <c r="AF250">
        <f>VLOOKUP(A250,[1]Sheet1!$A:$BJ,42,0)</f>
        <v>35.799999999999997</v>
      </c>
      <c r="AG250">
        <f>VLOOKUP(A250,[1]Sheet1!$A:$BJ,43,0)</f>
        <v>38</v>
      </c>
      <c r="AH250">
        <f>VLOOKUP(A250,[1]Sheet1!$A:$BJ,44,0)</f>
        <v>147</v>
      </c>
      <c r="AI250">
        <f>VLOOKUP(A250,[1]Sheet1!$A:$BJ,45,0)</f>
        <v>116</v>
      </c>
      <c r="AJ250">
        <f>VLOOKUP(A250,[1]Sheet1!$A:$BJ,46,0)</f>
        <v>78</v>
      </c>
      <c r="AK250">
        <f>VLOOKUP(A250,[1]Sheet1!$A:$BJ,47,0)</f>
        <v>30</v>
      </c>
      <c r="AL250">
        <f>VLOOKUP(A250,[1]Sheet1!$A:$BJ,48,0)</f>
        <v>146</v>
      </c>
      <c r="AM250">
        <f>VLOOKUP(A250,[1]Sheet1!$A:$BJ,49,0)</f>
        <v>89</v>
      </c>
      <c r="AN250">
        <f>VLOOKUP(A250,[1]Sheet1!$A:$BJ,50,0)</f>
        <v>38</v>
      </c>
      <c r="AO250">
        <f>VLOOKUP(A250,[1]Sheet1!$A:$BJ,51,0)</f>
        <v>84.97</v>
      </c>
      <c r="AP250">
        <f>VLOOKUP(A250,[1]Sheet1!$A:$BJ,52,0)</f>
        <v>98.53</v>
      </c>
      <c r="AQ250">
        <f>VLOOKUP(A250,[1]Sheet1!$A:$BJ,53,0)</f>
        <v>94.37</v>
      </c>
      <c r="AR250">
        <f>VLOOKUP(A250,[1]Sheet1!$A:$BJ,54,0)</f>
        <v>95.49</v>
      </c>
      <c r="AS250">
        <f>VLOOKUP(A250,[1]Sheet1!$A:$BJ,55,0)</f>
        <v>66</v>
      </c>
      <c r="AT250">
        <f>VLOOKUP(A250,[1]Sheet1!$A:$BJ,56,0)</f>
        <v>50</v>
      </c>
      <c r="AU250">
        <f>VLOOKUP(A250,[1]Sheet1!$A:$BJ,57,0)</f>
        <v>57</v>
      </c>
      <c r="AV250">
        <f>VLOOKUP(A250,[1]Sheet1!$A:$BJ,58,0)</f>
        <v>55</v>
      </c>
      <c r="AW250">
        <f>VLOOKUP(A250,[1]Sheet1!$A:$BJ,59,0)</f>
        <v>4</v>
      </c>
      <c r="AX250">
        <f>VLOOKUP(A250,[1]Sheet1!$A:$BJ,60,0)</f>
        <v>2.1</v>
      </c>
      <c r="AY250">
        <f>VLOOKUP(A250,[1]Sheet1!$A:$BJ,61,0)</f>
        <v>2.4</v>
      </c>
      <c r="AZ250">
        <f>VLOOKUP(A250,[1]Sheet1!$A:$BJ,62,0)</f>
        <v>3.5</v>
      </c>
      <c r="BA250" s="6">
        <v>6</v>
      </c>
      <c r="BB250">
        <f>VLOOKUP(A250,'[2]基于7.24英文版收集麻醉记录单信息+最后整理最全面'!$J:$CK,78,0)</f>
        <v>0</v>
      </c>
      <c r="BC250">
        <f>VLOOKUP(A250,'[2]基于7.24英文版收集麻醉记录单信息+最后整理最全面'!$J:$CK,80,0)</f>
        <v>0</v>
      </c>
    </row>
    <row r="251" spans="1:55" x14ac:dyDescent="0.25">
      <c r="A251" s="3">
        <v>33721366</v>
      </c>
      <c r="B251">
        <v>1</v>
      </c>
      <c r="C251" s="6">
        <v>2</v>
      </c>
      <c r="D251" s="6">
        <v>159</v>
      </c>
      <c r="E251" s="6">
        <v>53</v>
      </c>
      <c r="F251">
        <v>0</v>
      </c>
      <c r="G251" s="6">
        <v>0</v>
      </c>
      <c r="H251">
        <v>0</v>
      </c>
      <c r="I251">
        <f>VLOOKUP(A251,[1]Sheet1!$A:$V,19,0)</f>
        <v>131</v>
      </c>
      <c r="J251">
        <f>VLOOKUP(A251,[1]Sheet1!$A:$V,20,0)</f>
        <v>115</v>
      </c>
      <c r="K251">
        <f>VLOOKUP(A251,[1]Sheet1!$A:$V,21,0)</f>
        <v>0.4</v>
      </c>
      <c r="L251">
        <f>VLOOKUP(A251,[1]Sheet1!$A:$V,22,0)</f>
        <v>0.36</v>
      </c>
      <c r="M251">
        <f>VLOOKUP(A251,[1]Sheet1!$A:$W,23,0)</f>
        <v>196</v>
      </c>
      <c r="N251">
        <f>VLOOKUP(A251,[1]Sheet1!$A:$BJ,24,0)</f>
        <v>154</v>
      </c>
      <c r="P251">
        <f>VLOOKUP(A251,[1]Sheet1!$A:$BJ,26,0)</f>
        <v>132</v>
      </c>
      <c r="Q251">
        <f>VLOOKUP(A251,[1]Sheet1!$A:$BJ,27,0)</f>
        <v>25.5</v>
      </c>
      <c r="U251">
        <f>VLOOKUP(A251,[1]Sheet1!$A:$BJ,31,0)</f>
        <v>0.96</v>
      </c>
      <c r="Y251">
        <f>VLOOKUP(A251,[1]Sheet1!$A:$BJ,35,0)</f>
        <v>6.9</v>
      </c>
      <c r="Z251">
        <f>VLOOKUP(A251,[1]Sheet1!$A:$BJ,36,0)</f>
        <v>15.7</v>
      </c>
      <c r="AB251">
        <f>VLOOKUP(A251,[1]Sheet1!$A:$BJ,38,0)</f>
        <v>20.7</v>
      </c>
      <c r="AC251">
        <f>VLOOKUP(A251,[1]Sheet1!$A:$AN,39,0)</f>
        <v>38.700000000000003</v>
      </c>
      <c r="AD251">
        <f>VLOOKUP(A251,[1]Sheet1!$A:$AN,40,0)</f>
        <v>33.799999999999997</v>
      </c>
      <c r="AF251">
        <f>VLOOKUP(A251,[1]Sheet1!$A:$BJ,42,0)</f>
        <v>30</v>
      </c>
      <c r="AG251">
        <f>VLOOKUP(A251,[1]Sheet1!$A:$BJ,43,0)</f>
        <v>34</v>
      </c>
      <c r="AH251">
        <f>VLOOKUP(A251,[1]Sheet1!$A:$BJ,44,0)</f>
        <v>1275</v>
      </c>
      <c r="AJ251">
        <f>VLOOKUP(A251,[1]Sheet1!$A:$BJ,46,0)</f>
        <v>852</v>
      </c>
      <c r="AK251">
        <f>VLOOKUP(A251,[1]Sheet1!$A:$BJ,47,0)</f>
        <v>37</v>
      </c>
      <c r="AL251">
        <f>VLOOKUP(A251,[1]Sheet1!$A:$BJ,48,0)</f>
        <v>1151</v>
      </c>
      <c r="AN251">
        <f>VLOOKUP(A251,[1]Sheet1!$A:$BJ,50,0)</f>
        <v>359</v>
      </c>
      <c r="AO251">
        <f>VLOOKUP(A251,[1]Sheet1!$A:$BJ,51,0)</f>
        <v>102</v>
      </c>
      <c r="AP251">
        <f>VLOOKUP(A251,[1]Sheet1!$A:$BJ,52,0)</f>
        <v>104.73</v>
      </c>
      <c r="AR251">
        <f>VLOOKUP(A251,[1]Sheet1!$A:$BJ,54,0)</f>
        <v>114.11</v>
      </c>
      <c r="AS251">
        <f>VLOOKUP(A251,[1]Sheet1!$A:$BJ,55,0)</f>
        <v>63</v>
      </c>
      <c r="AT251">
        <f>VLOOKUP(A251,[1]Sheet1!$A:$BJ,56,0)</f>
        <v>61</v>
      </c>
      <c r="AV251">
        <f>VLOOKUP(A251,[1]Sheet1!$A:$BJ,58,0)</f>
        <v>47</v>
      </c>
      <c r="AW251">
        <f>VLOOKUP(A251,[1]Sheet1!$A:$BJ,59,0)</f>
        <v>4.4000000000000004</v>
      </c>
      <c r="AX251">
        <f>VLOOKUP(A251,[1]Sheet1!$A:$BJ,60,0)</f>
        <v>3.9</v>
      </c>
      <c r="AZ251">
        <f>VLOOKUP(A251,[1]Sheet1!$A:$BJ,62,0)</f>
        <v>2.4</v>
      </c>
      <c r="BA251" s="6">
        <v>5</v>
      </c>
      <c r="BB251">
        <f>VLOOKUP(A251,'[2]基于7.24英文版收集麻醉记录单信息+最后整理最全面'!$J:$CK,78,0)</f>
        <v>0</v>
      </c>
      <c r="BC251">
        <f>VLOOKUP(A251,'[2]基于7.24英文版收集麻醉记录单信息+最后整理最全面'!$J:$CK,80,0)</f>
        <v>0</v>
      </c>
    </row>
    <row r="252" spans="1:55" x14ac:dyDescent="0.25">
      <c r="A252" s="3">
        <v>33712328</v>
      </c>
      <c r="B252">
        <v>2</v>
      </c>
      <c r="C252" s="6">
        <v>1</v>
      </c>
      <c r="D252" s="6">
        <v>162</v>
      </c>
      <c r="E252" s="6">
        <v>50</v>
      </c>
      <c r="F252">
        <v>0</v>
      </c>
      <c r="G252" s="6">
        <v>0</v>
      </c>
      <c r="H252">
        <v>0</v>
      </c>
      <c r="I252">
        <f>VLOOKUP(A252,[1]Sheet1!$A:$V,19,0)</f>
        <v>146</v>
      </c>
      <c r="J252">
        <f>VLOOKUP(A252,[1]Sheet1!$A:$V,20,0)</f>
        <v>114</v>
      </c>
      <c r="K252">
        <f>VLOOKUP(A252,[1]Sheet1!$A:$V,21,0)</f>
        <v>0.43</v>
      </c>
      <c r="L252">
        <f>VLOOKUP(A252,[1]Sheet1!$A:$V,22,0)</f>
        <v>0.35</v>
      </c>
      <c r="M252">
        <f>VLOOKUP(A252,[1]Sheet1!$A:$W,23,0)</f>
        <v>139</v>
      </c>
      <c r="N252">
        <f>VLOOKUP(A252,[1]Sheet1!$A:$BJ,24,0)</f>
        <v>101</v>
      </c>
      <c r="Q252">
        <f>VLOOKUP(A252,[1]Sheet1!$A:$BJ,27,0)</f>
        <v>27</v>
      </c>
      <c r="R252">
        <f>VLOOKUP(A252,[1]Sheet1!$A:$BJ,28,0)</f>
        <v>28.6</v>
      </c>
      <c r="U252">
        <f>VLOOKUP(A252,[1]Sheet1!$A:$BJ,31,0)</f>
        <v>1.05</v>
      </c>
      <c r="V252">
        <f>VLOOKUP(A252,[1]Sheet1!$A:$BJ,32,0)</f>
        <v>1.22</v>
      </c>
      <c r="Y252">
        <f>VLOOKUP(A252,[1]Sheet1!$A:$BJ,35,0)</f>
        <v>6.8</v>
      </c>
      <c r="Z252">
        <f>VLOOKUP(A252,[1]Sheet1!$A:$BJ,36,0)</f>
        <v>19.2</v>
      </c>
      <c r="AC252">
        <f>VLOOKUP(A252,[1]Sheet1!$A:$AN,39,0)</f>
        <v>43.9</v>
      </c>
      <c r="AD252">
        <f>VLOOKUP(A252,[1]Sheet1!$A:$AN,40,0)</f>
        <v>29.8</v>
      </c>
      <c r="AG252">
        <f>VLOOKUP(A252,[1]Sheet1!$A:$BJ,43,0)</f>
        <v>25</v>
      </c>
      <c r="AH252">
        <f>VLOOKUP(A252,[1]Sheet1!$A:$BJ,44,0)</f>
        <v>363</v>
      </c>
      <c r="AK252">
        <f>VLOOKUP(A252,[1]Sheet1!$A:$BJ,47,0)</f>
        <v>24</v>
      </c>
      <c r="AL252">
        <f>VLOOKUP(A252,[1]Sheet1!$A:$BJ,48,0)</f>
        <v>308</v>
      </c>
      <c r="AO252">
        <f>VLOOKUP(A252,[1]Sheet1!$A:$BJ,51,0)</f>
        <v>92.32</v>
      </c>
      <c r="AP252">
        <f>VLOOKUP(A252,[1]Sheet1!$A:$BJ,52,0)</f>
        <v>99.01</v>
      </c>
      <c r="AS252">
        <f>VLOOKUP(A252,[1]Sheet1!$A:$BJ,55,0)</f>
        <v>83</v>
      </c>
      <c r="AT252">
        <f>VLOOKUP(A252,[1]Sheet1!$A:$BJ,56,0)</f>
        <v>76</v>
      </c>
      <c r="AW252">
        <f>VLOOKUP(A252,[1]Sheet1!$A:$BJ,59,0)</f>
        <v>4.5999999999999996</v>
      </c>
      <c r="AX252">
        <f>VLOOKUP(A252,[1]Sheet1!$A:$BJ,60,0)</f>
        <v>4.9000000000000004</v>
      </c>
      <c r="BA252" s="6">
        <v>6</v>
      </c>
      <c r="BB252">
        <f>VLOOKUP(A252,'[2]基于7.24英文版收集麻醉记录单信息+最后整理最全面'!$J:$CK,78,0)</f>
        <v>0</v>
      </c>
      <c r="BC252">
        <f>VLOOKUP(A252,'[2]基于7.24英文版收集麻醉记录单信息+最后整理最全面'!$J:$CK,80,0)</f>
        <v>0</v>
      </c>
    </row>
    <row r="253" spans="1:55" x14ac:dyDescent="0.25">
      <c r="A253" s="3">
        <v>33743170</v>
      </c>
      <c r="B253">
        <v>2</v>
      </c>
      <c r="C253" s="6">
        <v>2</v>
      </c>
      <c r="D253" s="6">
        <v>155</v>
      </c>
      <c r="E253" s="6">
        <v>48</v>
      </c>
      <c r="F253">
        <v>0</v>
      </c>
      <c r="G253" s="6">
        <v>0</v>
      </c>
      <c r="H253">
        <v>0</v>
      </c>
      <c r="I253">
        <f>VLOOKUP(A253,[1]Sheet1!$A:$V,19,0)</f>
        <v>135</v>
      </c>
      <c r="J253">
        <f>VLOOKUP(A253,[1]Sheet1!$A:$V,20,0)</f>
        <v>133</v>
      </c>
      <c r="K253">
        <f>VLOOKUP(A253,[1]Sheet1!$A:$V,21,0)</f>
        <v>0.42</v>
      </c>
      <c r="L253">
        <f>VLOOKUP(A253,[1]Sheet1!$A:$V,22,0)</f>
        <v>0.41</v>
      </c>
      <c r="M253">
        <f>VLOOKUP(A253,[1]Sheet1!$A:$W,23,0)</f>
        <v>166</v>
      </c>
      <c r="N253">
        <f>VLOOKUP(A253,[1]Sheet1!$A:$BJ,24,0)</f>
        <v>150</v>
      </c>
      <c r="P253">
        <f>VLOOKUP(A253,[1]Sheet1!$A:$BJ,26,0)</f>
        <v>93</v>
      </c>
      <c r="Q253">
        <f>VLOOKUP(A253,[1]Sheet1!$A:$BJ,27,0)</f>
        <v>26.8</v>
      </c>
      <c r="R253">
        <f>VLOOKUP(A253,[1]Sheet1!$A:$BJ,28,0)</f>
        <v>29.7</v>
      </c>
      <c r="U253">
        <f>VLOOKUP(A253,[1]Sheet1!$A:$BJ,31,0)</f>
        <v>0.99</v>
      </c>
      <c r="V253">
        <f>VLOOKUP(A253,[1]Sheet1!$A:$BJ,32,0)</f>
        <v>1.1200000000000001</v>
      </c>
      <c r="Y253">
        <f>VLOOKUP(A253,[1]Sheet1!$A:$BJ,35,0)</f>
        <v>25.4</v>
      </c>
      <c r="Z253">
        <f>VLOOKUP(A253,[1]Sheet1!$A:$BJ,36,0)</f>
        <v>30.6</v>
      </c>
      <c r="AB253">
        <f>VLOOKUP(A253,[1]Sheet1!$A:$BJ,38,0)</f>
        <v>48.3</v>
      </c>
      <c r="AC253">
        <f>VLOOKUP(A253,[1]Sheet1!$A:$AN,39,0)</f>
        <v>48.1</v>
      </c>
      <c r="AD253">
        <f>VLOOKUP(A253,[1]Sheet1!$A:$AN,40,0)</f>
        <v>29</v>
      </c>
      <c r="AF253">
        <f>VLOOKUP(A253,[1]Sheet1!$A:$BJ,42,0)</f>
        <v>30.1</v>
      </c>
      <c r="AG253">
        <f>VLOOKUP(A253,[1]Sheet1!$A:$BJ,43,0)</f>
        <v>18</v>
      </c>
      <c r="AH253">
        <f>VLOOKUP(A253,[1]Sheet1!$A:$BJ,44,0)</f>
        <v>195</v>
      </c>
      <c r="AJ253">
        <f>VLOOKUP(A253,[1]Sheet1!$A:$BJ,46,0)</f>
        <v>724</v>
      </c>
      <c r="AK253">
        <f>VLOOKUP(A253,[1]Sheet1!$A:$BJ,47,0)</f>
        <v>23</v>
      </c>
      <c r="AL253">
        <f>VLOOKUP(A253,[1]Sheet1!$A:$BJ,48,0)</f>
        <v>192</v>
      </c>
      <c r="AN253">
        <f>VLOOKUP(A253,[1]Sheet1!$A:$BJ,50,0)</f>
        <v>294</v>
      </c>
      <c r="AO253">
        <f>VLOOKUP(A253,[1]Sheet1!$A:$BJ,51,0)</f>
        <v>80.209999999999994</v>
      </c>
      <c r="AP253">
        <f>VLOOKUP(A253,[1]Sheet1!$A:$BJ,52,0)</f>
        <v>93.48</v>
      </c>
      <c r="AR253">
        <f>VLOOKUP(A253,[1]Sheet1!$A:$BJ,54,0)</f>
        <v>70.52</v>
      </c>
      <c r="AS253">
        <f>VLOOKUP(A253,[1]Sheet1!$A:$BJ,55,0)</f>
        <v>89</v>
      </c>
      <c r="AT253">
        <f>VLOOKUP(A253,[1]Sheet1!$A:$BJ,56,0)</f>
        <v>180</v>
      </c>
      <c r="AV253">
        <f>VLOOKUP(A253,[1]Sheet1!$A:$BJ,58,0)</f>
        <v>99</v>
      </c>
      <c r="AW253">
        <f>VLOOKUP(A253,[1]Sheet1!$A:$BJ,59,0)</f>
        <v>8.1</v>
      </c>
      <c r="AX253">
        <f>VLOOKUP(A253,[1]Sheet1!$A:$BJ,60,0)</f>
        <v>7.3</v>
      </c>
      <c r="AZ253">
        <f>VLOOKUP(A253,[1]Sheet1!$A:$BJ,62,0)</f>
        <v>6.1</v>
      </c>
      <c r="BA253" s="6">
        <v>9</v>
      </c>
      <c r="BB253">
        <f>VLOOKUP(A253,'[2]基于7.24英文版收集麻醉记录单信息+最后整理最全面'!$J:$CK,78,0)</f>
        <v>0</v>
      </c>
      <c r="BC253">
        <f>VLOOKUP(A253,'[2]基于7.24英文版收集麻醉记录单信息+最后整理最全面'!$J:$CK,80,0)</f>
        <v>0</v>
      </c>
    </row>
    <row r="254" spans="1:55" x14ac:dyDescent="0.25">
      <c r="A254" s="3">
        <v>33759524</v>
      </c>
      <c r="B254">
        <v>2</v>
      </c>
      <c r="C254" s="6">
        <v>1</v>
      </c>
      <c r="D254" s="6">
        <v>160</v>
      </c>
      <c r="E254" s="6">
        <v>70</v>
      </c>
      <c r="F254">
        <v>0</v>
      </c>
      <c r="G254" s="6">
        <v>0</v>
      </c>
      <c r="H254">
        <v>0</v>
      </c>
      <c r="I254">
        <f>VLOOKUP(A254,[1]Sheet1!$A:$V,19,0)</f>
        <v>120</v>
      </c>
      <c r="J254">
        <f>VLOOKUP(A254,[1]Sheet1!$A:$V,20,0)</f>
        <v>80</v>
      </c>
      <c r="K254">
        <f>VLOOKUP(A254,[1]Sheet1!$A:$V,21,0)</f>
        <v>0.37</v>
      </c>
      <c r="L254">
        <f>VLOOKUP(A254,[1]Sheet1!$A:$V,22,0)</f>
        <v>0.24</v>
      </c>
      <c r="M254">
        <f>VLOOKUP(A254,[1]Sheet1!$A:$W,23,0)</f>
        <v>200</v>
      </c>
      <c r="N254">
        <f>VLOOKUP(A254,[1]Sheet1!$A:$BJ,24,0)</f>
        <v>138</v>
      </c>
      <c r="Q254">
        <f>VLOOKUP(A254,[1]Sheet1!$A:$BJ,27,0)</f>
        <v>30.9</v>
      </c>
      <c r="R254">
        <f>VLOOKUP(A254,[1]Sheet1!$A:$BJ,28,0)</f>
        <v>39.299999999999997</v>
      </c>
      <c r="U254">
        <f>VLOOKUP(A254,[1]Sheet1!$A:$BJ,31,0)</f>
        <v>1.25</v>
      </c>
      <c r="V254">
        <f>VLOOKUP(A254,[1]Sheet1!$A:$BJ,32,0)</f>
        <v>1.84</v>
      </c>
      <c r="Y254">
        <f>VLOOKUP(A254,[1]Sheet1!$A:$BJ,35,0)</f>
        <v>17.8</v>
      </c>
      <c r="Z254">
        <f>VLOOKUP(A254,[1]Sheet1!$A:$BJ,36,0)</f>
        <v>25.1</v>
      </c>
      <c r="AC254">
        <f>VLOOKUP(A254,[1]Sheet1!$A:$AN,39,0)</f>
        <v>32.299999999999997</v>
      </c>
      <c r="AD254">
        <f>VLOOKUP(A254,[1]Sheet1!$A:$AN,40,0)</f>
        <v>22.8</v>
      </c>
      <c r="AG254">
        <f>VLOOKUP(A254,[1]Sheet1!$A:$BJ,43,0)</f>
        <v>43</v>
      </c>
      <c r="AH254">
        <f>VLOOKUP(A254,[1]Sheet1!$A:$BJ,44,0)</f>
        <v>191</v>
      </c>
      <c r="AK254">
        <f>VLOOKUP(A254,[1]Sheet1!$A:$BJ,47,0)</f>
        <v>114</v>
      </c>
      <c r="AL254">
        <f>VLOOKUP(A254,[1]Sheet1!$A:$BJ,48,0)</f>
        <v>477</v>
      </c>
      <c r="AO254">
        <f>VLOOKUP(A254,[1]Sheet1!$A:$BJ,51,0)</f>
        <v>115.43</v>
      </c>
      <c r="AP254">
        <f>VLOOKUP(A254,[1]Sheet1!$A:$BJ,52,0)</f>
        <v>117.88</v>
      </c>
      <c r="AS254">
        <f>VLOOKUP(A254,[1]Sheet1!$A:$BJ,55,0)</f>
        <v>60</v>
      </c>
      <c r="AT254">
        <f>VLOOKUP(A254,[1]Sheet1!$A:$BJ,56,0)</f>
        <v>57</v>
      </c>
      <c r="AW254">
        <f>VLOOKUP(A254,[1]Sheet1!$A:$BJ,59,0)</f>
        <v>2.7</v>
      </c>
      <c r="AX254">
        <f>VLOOKUP(A254,[1]Sheet1!$A:$BJ,60,0)</f>
        <v>3.4</v>
      </c>
      <c r="BA254" s="6">
        <v>5</v>
      </c>
      <c r="BB254">
        <f>VLOOKUP(A254,'[2]基于7.24英文版收集麻醉记录单信息+最后整理最全面'!$J:$CK,78,0)</f>
        <v>0</v>
      </c>
      <c r="BC254">
        <f>VLOOKUP(A254,'[2]基于7.24英文版收集麻醉记录单信息+最后整理最全面'!$J:$CK,80,0)</f>
        <v>0</v>
      </c>
    </row>
    <row r="255" spans="1:55" x14ac:dyDescent="0.25">
      <c r="A255" s="3">
        <v>33787683</v>
      </c>
      <c r="B255">
        <v>2</v>
      </c>
      <c r="C255" s="6">
        <v>1</v>
      </c>
      <c r="D255" s="6">
        <v>165</v>
      </c>
      <c r="E255" s="6">
        <v>57</v>
      </c>
      <c r="F255">
        <v>6</v>
      </c>
      <c r="G255" s="6">
        <v>1</v>
      </c>
      <c r="H255">
        <v>0</v>
      </c>
      <c r="I255">
        <f>VLOOKUP(A255,[1]Sheet1!$A:$V,19,0)</f>
        <v>136</v>
      </c>
      <c r="J255">
        <f>VLOOKUP(A255,[1]Sheet1!$A:$V,20,0)</f>
        <v>136</v>
      </c>
      <c r="K255">
        <f>VLOOKUP(A255,[1]Sheet1!$A:$V,21,0)</f>
        <v>0.41</v>
      </c>
      <c r="L255">
        <f>VLOOKUP(A255,[1]Sheet1!$A:$V,22,0)</f>
        <v>0.4</v>
      </c>
      <c r="M255">
        <f>VLOOKUP(A255,[1]Sheet1!$A:$W,23,0)</f>
        <v>127</v>
      </c>
      <c r="N255">
        <f>VLOOKUP(A255,[1]Sheet1!$A:$BJ,24,0)</f>
        <v>106</v>
      </c>
      <c r="O255">
        <f>VLOOKUP(A255,[1]Sheet1!$A:$BJ,25,0)</f>
        <v>94</v>
      </c>
      <c r="P255">
        <f>VLOOKUP(A255,[1]Sheet1!$A:$BJ,26,0)</f>
        <v>83</v>
      </c>
      <c r="Q255">
        <f>VLOOKUP(A255,[1]Sheet1!$A:$BJ,27,0)</f>
        <v>28.8</v>
      </c>
      <c r="R255">
        <f>VLOOKUP(A255,[1]Sheet1!$A:$BJ,28,0)</f>
        <v>27</v>
      </c>
      <c r="S255">
        <f>VLOOKUP(A255,[1]Sheet1!$A:$BJ,29,0)</f>
        <v>25.1</v>
      </c>
      <c r="T255">
        <f>VLOOKUP(A255,[1]Sheet1!$A:$BJ,30,0)</f>
        <v>22.4</v>
      </c>
      <c r="U255">
        <f>VLOOKUP(A255,[1]Sheet1!$A:$BJ,31,0)</f>
        <v>1.05</v>
      </c>
      <c r="V255">
        <f>VLOOKUP(A255,[1]Sheet1!$A:$BJ,32,0)</f>
        <v>1.24</v>
      </c>
      <c r="W255">
        <f>VLOOKUP(A255,[1]Sheet1!$A:$BJ,33,0)</f>
        <v>1.32</v>
      </c>
      <c r="X255">
        <f>VLOOKUP(A255,[1]Sheet1!$A:$BJ,34,0)</f>
        <v>1.22</v>
      </c>
      <c r="Y255">
        <f>VLOOKUP(A255,[1]Sheet1!$A:$BJ,35,0)</f>
        <v>9.5</v>
      </c>
      <c r="Z255">
        <f>VLOOKUP(A255,[1]Sheet1!$A:$BJ,36,0)</f>
        <v>20.5</v>
      </c>
      <c r="AA255">
        <f>VLOOKUP(A255,[1]Sheet1!$A:$BJ,37,0)</f>
        <v>28.4</v>
      </c>
      <c r="AB255">
        <f>VLOOKUP(A255,[1]Sheet1!$A:$BJ,38,0)</f>
        <v>34.1</v>
      </c>
      <c r="AC255">
        <f>VLOOKUP(A255,[1]Sheet1!$A:$AN,39,0)</f>
        <v>43.6</v>
      </c>
      <c r="AD255">
        <f>VLOOKUP(A255,[1]Sheet1!$A:$AN,40,0)</f>
        <v>31</v>
      </c>
      <c r="AE255">
        <f>VLOOKUP(A255,[1]Sheet1!$A:$BJ,41,0)</f>
        <v>33.200000000000003</v>
      </c>
      <c r="AF255">
        <f>VLOOKUP(A255,[1]Sheet1!$A:$BJ,42,0)</f>
        <v>32.1</v>
      </c>
      <c r="AG255">
        <f>VLOOKUP(A255,[1]Sheet1!$A:$BJ,43,0)</f>
        <v>29</v>
      </c>
      <c r="AH255">
        <f>VLOOKUP(A255,[1]Sheet1!$A:$BJ,44,0)</f>
        <v>338</v>
      </c>
      <c r="AI255">
        <f>VLOOKUP(A255,[1]Sheet1!$A:$BJ,45,0)</f>
        <v>1448</v>
      </c>
      <c r="AJ255">
        <f>VLOOKUP(A255,[1]Sheet1!$A:$BJ,46,0)</f>
        <v>1625</v>
      </c>
      <c r="AK255">
        <f>VLOOKUP(A255,[1]Sheet1!$A:$BJ,47,0)</f>
        <v>37</v>
      </c>
      <c r="AL255">
        <f>VLOOKUP(A255,[1]Sheet1!$A:$BJ,48,0)</f>
        <v>406</v>
      </c>
      <c r="AM255">
        <f>VLOOKUP(A255,[1]Sheet1!$A:$BJ,49,0)</f>
        <v>2021</v>
      </c>
      <c r="AN255">
        <f>VLOOKUP(A255,[1]Sheet1!$A:$BJ,50,0)</f>
        <v>1581</v>
      </c>
      <c r="AO255">
        <f>VLOOKUP(A255,[1]Sheet1!$A:$BJ,51,0)</f>
        <v>98.85</v>
      </c>
      <c r="AP255">
        <f>VLOOKUP(A255,[1]Sheet1!$A:$BJ,52,0)</f>
        <v>105.66</v>
      </c>
      <c r="AQ255">
        <f>VLOOKUP(A255,[1]Sheet1!$A:$BJ,53,0)</f>
        <v>108.66</v>
      </c>
      <c r="AR255">
        <f>VLOOKUP(A255,[1]Sheet1!$A:$BJ,54,0)</f>
        <v>107.88</v>
      </c>
      <c r="AS255">
        <f>VLOOKUP(A255,[1]Sheet1!$A:$BJ,55,0)</f>
        <v>60</v>
      </c>
      <c r="AT255">
        <f>VLOOKUP(A255,[1]Sheet1!$A:$BJ,56,0)</f>
        <v>49</v>
      </c>
      <c r="AU255">
        <f>VLOOKUP(A255,[1]Sheet1!$A:$BJ,57,0)</f>
        <v>45</v>
      </c>
      <c r="AV255">
        <f>VLOOKUP(A255,[1]Sheet1!$A:$BJ,58,0)</f>
        <v>46</v>
      </c>
      <c r="AW255">
        <f>VLOOKUP(A255,[1]Sheet1!$A:$BJ,59,0)</f>
        <v>5.5</v>
      </c>
      <c r="AX255">
        <f>VLOOKUP(A255,[1]Sheet1!$A:$BJ,60,0)</f>
        <v>3</v>
      </c>
      <c r="AY255">
        <f>VLOOKUP(A255,[1]Sheet1!$A:$BJ,61,0)</f>
        <v>5.7</v>
      </c>
      <c r="AZ255">
        <f>VLOOKUP(A255,[1]Sheet1!$A:$BJ,62,0)</f>
        <v>6.3</v>
      </c>
      <c r="BA255" s="6">
        <v>7</v>
      </c>
      <c r="BB255">
        <f>VLOOKUP(A255,'[2]基于7.24英文版收集麻醉记录单信息+最后整理最全面'!$J:$CK,78,0)</f>
        <v>0</v>
      </c>
      <c r="BC255">
        <f>VLOOKUP(A255,'[2]基于7.24英文版收集麻醉记录单信息+最后整理最全面'!$J:$CK,80,0)</f>
        <v>0</v>
      </c>
    </row>
    <row r="256" spans="1:55" x14ac:dyDescent="0.25">
      <c r="A256" s="3">
        <v>20987110</v>
      </c>
      <c r="B256">
        <v>2</v>
      </c>
      <c r="C256" s="6">
        <v>2</v>
      </c>
      <c r="D256" s="6">
        <v>158</v>
      </c>
      <c r="E256" s="6">
        <v>55</v>
      </c>
      <c r="F256">
        <v>0</v>
      </c>
      <c r="G256" s="6">
        <v>0</v>
      </c>
      <c r="H256">
        <v>0</v>
      </c>
      <c r="I256">
        <f>VLOOKUP(A256,[1]Sheet1!$A:$V,19,0)</f>
        <v>106</v>
      </c>
      <c r="J256">
        <f>VLOOKUP(A256,[1]Sheet1!$A:$V,20,0)</f>
        <v>98</v>
      </c>
      <c r="K256">
        <f>VLOOKUP(A256,[1]Sheet1!$A:$V,21,0)</f>
        <v>0.34</v>
      </c>
      <c r="L256">
        <f>VLOOKUP(A256,[1]Sheet1!$A:$V,22,0)</f>
        <v>0.31</v>
      </c>
      <c r="M256">
        <f>VLOOKUP(A256,[1]Sheet1!$A:$W,23,0)</f>
        <v>180</v>
      </c>
      <c r="N256">
        <f>VLOOKUP(A256,[1]Sheet1!$A:$BJ,24,0)</f>
        <v>238</v>
      </c>
      <c r="Q256">
        <f>VLOOKUP(A256,[1]Sheet1!$A:$BJ,27,0)</f>
        <v>24.1</v>
      </c>
      <c r="R256">
        <f>VLOOKUP(A256,[1]Sheet1!$A:$BJ,28,0)</f>
        <v>29.6</v>
      </c>
      <c r="U256">
        <f>VLOOKUP(A256,[1]Sheet1!$A:$BJ,31,0)</f>
        <v>0.95</v>
      </c>
      <c r="V256">
        <f>VLOOKUP(A256,[1]Sheet1!$A:$BJ,32,0)</f>
        <v>1.1399999999999999</v>
      </c>
      <c r="Y256">
        <f>VLOOKUP(A256,[1]Sheet1!$A:$BJ,35,0)</f>
        <v>22</v>
      </c>
      <c r="Z256">
        <f>VLOOKUP(A256,[1]Sheet1!$A:$BJ,36,0)</f>
        <v>46.3</v>
      </c>
      <c r="AC256">
        <f>VLOOKUP(A256,[1]Sheet1!$A:$AN,39,0)</f>
        <v>44.4</v>
      </c>
      <c r="AD256">
        <f>VLOOKUP(A256,[1]Sheet1!$A:$AN,40,0)</f>
        <v>45.5</v>
      </c>
      <c r="AG256">
        <f>VLOOKUP(A256,[1]Sheet1!$A:$BJ,43,0)</f>
        <v>18</v>
      </c>
      <c r="AH256">
        <f>VLOOKUP(A256,[1]Sheet1!$A:$BJ,44,0)</f>
        <v>189</v>
      </c>
      <c r="AK256">
        <f>VLOOKUP(A256,[1]Sheet1!$A:$BJ,47,0)</f>
        <v>77</v>
      </c>
      <c r="AL256">
        <f>VLOOKUP(A256,[1]Sheet1!$A:$BJ,48,0)</f>
        <v>249</v>
      </c>
      <c r="AO256">
        <f>VLOOKUP(A256,[1]Sheet1!$A:$BJ,51,0)</f>
        <v>120.18</v>
      </c>
      <c r="AP256">
        <f>VLOOKUP(A256,[1]Sheet1!$A:$BJ,52,0)</f>
        <v>126.82</v>
      </c>
      <c r="AS256">
        <f>VLOOKUP(A256,[1]Sheet1!$A:$BJ,55,0)</f>
        <v>53</v>
      </c>
      <c r="AT256">
        <f>VLOOKUP(A256,[1]Sheet1!$A:$BJ,56,0)</f>
        <v>45</v>
      </c>
      <c r="AW256">
        <f>VLOOKUP(A256,[1]Sheet1!$A:$BJ,59,0)</f>
        <v>4.0999999999999996</v>
      </c>
      <c r="AX256">
        <f>VLOOKUP(A256,[1]Sheet1!$A:$BJ,60,0)</f>
        <v>3.2</v>
      </c>
      <c r="BA256" s="6">
        <v>5</v>
      </c>
      <c r="BB256">
        <f>VLOOKUP(A256,'[2]基于7.24英文版收集麻醉记录单信息+最后整理最全面'!$J:$CK,78,0)</f>
        <v>0</v>
      </c>
      <c r="BC256">
        <f>VLOOKUP(A256,'[2]基于7.24英文版收集麻醉记录单信息+最后整理最全面'!$J:$CK,80,0)</f>
        <v>0</v>
      </c>
    </row>
    <row r="257" spans="1:55" x14ac:dyDescent="0.25">
      <c r="A257" s="3">
        <v>33152137</v>
      </c>
      <c r="B257">
        <v>2</v>
      </c>
      <c r="C257" s="6">
        <v>2</v>
      </c>
      <c r="D257" s="6">
        <v>155</v>
      </c>
      <c r="E257" s="6">
        <v>60</v>
      </c>
      <c r="F257">
        <v>0</v>
      </c>
      <c r="G257" s="6">
        <v>0</v>
      </c>
      <c r="H257">
        <v>0</v>
      </c>
      <c r="I257">
        <f>VLOOKUP(A257,[1]Sheet1!$A:$V,19,0)</f>
        <v>167</v>
      </c>
      <c r="J257">
        <f>VLOOKUP(A257,[1]Sheet1!$A:$V,20,0)</f>
        <v>150</v>
      </c>
      <c r="K257">
        <f>VLOOKUP(A257,[1]Sheet1!$A:$V,21,0)</f>
        <v>0.51</v>
      </c>
      <c r="L257">
        <f>VLOOKUP(A257,[1]Sheet1!$A:$V,22,0)</f>
        <v>0.42</v>
      </c>
      <c r="M257">
        <f>VLOOKUP(A257,[1]Sheet1!$A:$W,23,0)</f>
        <v>135</v>
      </c>
      <c r="N257">
        <f>VLOOKUP(A257,[1]Sheet1!$A:$BJ,24,0)</f>
        <v>115</v>
      </c>
      <c r="O257">
        <f>VLOOKUP(A257,[1]Sheet1!$A:$BJ,25,0)</f>
        <v>112</v>
      </c>
      <c r="P257">
        <f>VLOOKUP(A257,[1]Sheet1!$A:$BJ,26,0)</f>
        <v>108</v>
      </c>
      <c r="Q257">
        <f>VLOOKUP(A257,[1]Sheet1!$A:$BJ,27,0)</f>
        <v>26.9</v>
      </c>
      <c r="R257">
        <f>VLOOKUP(A257,[1]Sheet1!$A:$BJ,28,0)</f>
        <v>31.1</v>
      </c>
      <c r="S257">
        <f>VLOOKUP(A257,[1]Sheet1!$A:$BJ,29,0)</f>
        <v>30.1</v>
      </c>
      <c r="T257">
        <f>VLOOKUP(A257,[1]Sheet1!$A:$BJ,30,0)</f>
        <v>32.1</v>
      </c>
      <c r="U257">
        <f>VLOOKUP(A257,[1]Sheet1!$A:$BJ,31,0)</f>
        <v>0.91</v>
      </c>
      <c r="V257">
        <f>VLOOKUP(A257,[1]Sheet1!$A:$BJ,32,0)</f>
        <v>1.33</v>
      </c>
      <c r="W257">
        <f>VLOOKUP(A257,[1]Sheet1!$A:$BJ,33,0)</f>
        <v>1.41</v>
      </c>
      <c r="X257">
        <f>VLOOKUP(A257,[1]Sheet1!$A:$BJ,34,0)</f>
        <v>1.39</v>
      </c>
      <c r="Y257">
        <f>VLOOKUP(A257,[1]Sheet1!$A:$BJ,35,0)</f>
        <v>14.7</v>
      </c>
      <c r="Z257">
        <f>VLOOKUP(A257,[1]Sheet1!$A:$BJ,36,0)</f>
        <v>29.7</v>
      </c>
      <c r="AA257">
        <f>VLOOKUP(A257,[1]Sheet1!$A:$BJ,37,0)</f>
        <v>25</v>
      </c>
      <c r="AB257">
        <f>VLOOKUP(A257,[1]Sheet1!$A:$BJ,38,0)</f>
        <v>21.4</v>
      </c>
      <c r="AC257">
        <f>VLOOKUP(A257,[1]Sheet1!$A:$AN,39,0)</f>
        <v>45.6</v>
      </c>
      <c r="AD257">
        <f>VLOOKUP(A257,[1]Sheet1!$A:$AN,40,0)</f>
        <v>36.299999999999997</v>
      </c>
      <c r="AE257">
        <f>VLOOKUP(A257,[1]Sheet1!$A:$BJ,41,0)</f>
        <v>34.299999999999997</v>
      </c>
      <c r="AF257">
        <f>VLOOKUP(A257,[1]Sheet1!$A:$BJ,42,0)</f>
        <v>30.7</v>
      </c>
      <c r="AG257">
        <f>VLOOKUP(A257,[1]Sheet1!$A:$BJ,43,0)</f>
        <v>25</v>
      </c>
      <c r="AH257">
        <f>VLOOKUP(A257,[1]Sheet1!$A:$BJ,44,0)</f>
        <v>1096</v>
      </c>
      <c r="AI257">
        <f>VLOOKUP(A257,[1]Sheet1!$A:$BJ,45,0)</f>
        <v>1116</v>
      </c>
      <c r="AJ257">
        <f>VLOOKUP(A257,[1]Sheet1!$A:$BJ,46,0)</f>
        <v>688</v>
      </c>
      <c r="AK257">
        <f>VLOOKUP(A257,[1]Sheet1!$A:$BJ,47,0)</f>
        <v>30</v>
      </c>
      <c r="AL257">
        <f>VLOOKUP(A257,[1]Sheet1!$A:$BJ,48,0)</f>
        <v>1211</v>
      </c>
      <c r="AM257">
        <f>VLOOKUP(A257,[1]Sheet1!$A:$BJ,49,0)</f>
        <v>945</v>
      </c>
      <c r="AN257">
        <f>VLOOKUP(A257,[1]Sheet1!$A:$BJ,50,0)</f>
        <v>376</v>
      </c>
      <c r="AO257">
        <f>VLOOKUP(A257,[1]Sheet1!$A:$BJ,51,0)</f>
        <v>96.38</v>
      </c>
      <c r="AP257">
        <f>VLOOKUP(A257,[1]Sheet1!$A:$BJ,52,0)</f>
        <v>79.14</v>
      </c>
      <c r="AQ257">
        <f>VLOOKUP(A257,[1]Sheet1!$A:$BJ,53,0)</f>
        <v>86.02</v>
      </c>
      <c r="AR257">
        <f>VLOOKUP(A257,[1]Sheet1!$A:$BJ,54,0)</f>
        <v>95.17</v>
      </c>
      <c r="AS257">
        <f>VLOOKUP(A257,[1]Sheet1!$A:$BJ,55,0)</f>
        <v>72</v>
      </c>
      <c r="AT257">
        <f>VLOOKUP(A257,[1]Sheet1!$A:$BJ,56,0)</f>
        <v>90</v>
      </c>
      <c r="AU257">
        <f>VLOOKUP(A257,[1]Sheet1!$A:$BJ,57,0)</f>
        <v>84</v>
      </c>
      <c r="AV257">
        <f>VLOOKUP(A257,[1]Sheet1!$A:$BJ,58,0)</f>
        <v>73</v>
      </c>
      <c r="AW257">
        <f>VLOOKUP(A257,[1]Sheet1!$A:$BJ,59,0)</f>
        <v>5.0999999999999996</v>
      </c>
      <c r="AX257">
        <f>VLOOKUP(A257,[1]Sheet1!$A:$BJ,60,0)</f>
        <v>7.6</v>
      </c>
      <c r="AY257">
        <f>VLOOKUP(A257,[1]Sheet1!$A:$BJ,61,0)</f>
        <v>6.8</v>
      </c>
      <c r="AZ257">
        <f>VLOOKUP(A257,[1]Sheet1!$A:$BJ,62,0)</f>
        <v>5.6</v>
      </c>
      <c r="BA257" s="6">
        <v>7</v>
      </c>
      <c r="BB257">
        <f>VLOOKUP(A257,'[2]基于7.24英文版收集麻醉记录单信息+最后整理最全面'!$J:$CK,78,0)</f>
        <v>0</v>
      </c>
      <c r="BC257">
        <f>VLOOKUP(A257,'[2]基于7.24英文版收集麻醉记录单信息+最后整理最全面'!$J:$CK,80,0)</f>
        <v>0</v>
      </c>
    </row>
    <row r="258" spans="1:55" x14ac:dyDescent="0.25">
      <c r="A258" s="3">
        <v>33836697</v>
      </c>
      <c r="B258">
        <v>2</v>
      </c>
      <c r="C258" s="6">
        <v>1</v>
      </c>
      <c r="D258" s="6">
        <v>163</v>
      </c>
      <c r="E258" s="6">
        <v>58.5</v>
      </c>
      <c r="F258">
        <v>0</v>
      </c>
      <c r="G258" s="6">
        <v>0</v>
      </c>
      <c r="H258">
        <v>0</v>
      </c>
      <c r="I258">
        <f>VLOOKUP(A258,[1]Sheet1!$A:$V,19,0)</f>
        <v>124</v>
      </c>
      <c r="J258">
        <f>VLOOKUP(A258,[1]Sheet1!$A:$V,20,0)</f>
        <v>81</v>
      </c>
      <c r="K258">
        <f>VLOOKUP(A258,[1]Sheet1!$A:$V,21,0)</f>
        <v>0.38</v>
      </c>
      <c r="L258">
        <f>VLOOKUP(A258,[1]Sheet1!$A:$V,22,0)</f>
        <v>0.25</v>
      </c>
      <c r="M258">
        <f>VLOOKUP(A258,[1]Sheet1!$A:$W,23,0)</f>
        <v>90</v>
      </c>
      <c r="N258">
        <f>VLOOKUP(A258,[1]Sheet1!$A:$BJ,24,0)</f>
        <v>86</v>
      </c>
      <c r="P258">
        <f>VLOOKUP(A258,[1]Sheet1!$A:$BJ,26,0)</f>
        <v>75</v>
      </c>
      <c r="Q258">
        <f>VLOOKUP(A258,[1]Sheet1!$A:$BJ,27,0)</f>
        <v>33.799999999999997</v>
      </c>
      <c r="R258">
        <f>VLOOKUP(A258,[1]Sheet1!$A:$BJ,28,0)</f>
        <v>35.6</v>
      </c>
      <c r="U258">
        <f>VLOOKUP(A258,[1]Sheet1!$A:$BJ,31,0)</f>
        <v>1.1000000000000001</v>
      </c>
      <c r="V258">
        <f>VLOOKUP(A258,[1]Sheet1!$A:$BJ,32,0)</f>
        <v>1.67</v>
      </c>
      <c r="Y258">
        <f>VLOOKUP(A258,[1]Sheet1!$A:$BJ,35,0)</f>
        <v>12.7</v>
      </c>
      <c r="Z258">
        <f>VLOOKUP(A258,[1]Sheet1!$A:$BJ,36,0)</f>
        <v>8.6999999999999993</v>
      </c>
      <c r="AB258">
        <f>VLOOKUP(A258,[1]Sheet1!$A:$BJ,38,0)</f>
        <v>13.8</v>
      </c>
      <c r="AC258">
        <f>VLOOKUP(A258,[1]Sheet1!$A:$AN,39,0)</f>
        <v>46.4</v>
      </c>
      <c r="AD258">
        <f>VLOOKUP(A258,[1]Sheet1!$A:$AN,40,0)</f>
        <v>21.1</v>
      </c>
      <c r="AF258">
        <f>VLOOKUP(A258,[1]Sheet1!$A:$BJ,42,0)</f>
        <v>36.6</v>
      </c>
      <c r="AG258">
        <f>VLOOKUP(A258,[1]Sheet1!$A:$BJ,43,0)</f>
        <v>79</v>
      </c>
      <c r="AH258">
        <f>VLOOKUP(A258,[1]Sheet1!$A:$BJ,44,0)</f>
        <v>767</v>
      </c>
      <c r="AJ258">
        <f>VLOOKUP(A258,[1]Sheet1!$A:$BJ,46,0)</f>
        <v>474</v>
      </c>
      <c r="AK258">
        <f>VLOOKUP(A258,[1]Sheet1!$A:$BJ,47,0)</f>
        <v>66</v>
      </c>
      <c r="AL258">
        <f>VLOOKUP(A258,[1]Sheet1!$A:$BJ,48,0)</f>
        <v>739</v>
      </c>
      <c r="AN258">
        <f>VLOOKUP(A258,[1]Sheet1!$A:$BJ,50,0)</f>
        <v>174</v>
      </c>
      <c r="AO258">
        <f>VLOOKUP(A258,[1]Sheet1!$A:$BJ,51,0)</f>
        <v>134.63999999999999</v>
      </c>
      <c r="AP258">
        <f>VLOOKUP(A258,[1]Sheet1!$A:$BJ,52,0)</f>
        <v>140.69</v>
      </c>
      <c r="AR258">
        <f>VLOOKUP(A258,[1]Sheet1!$A:$BJ,54,0)</f>
        <v>161.53</v>
      </c>
      <c r="AS258">
        <f>VLOOKUP(A258,[1]Sheet1!$A:$BJ,55,0)</f>
        <v>40</v>
      </c>
      <c r="AT258">
        <f>VLOOKUP(A258,[1]Sheet1!$A:$BJ,56,0)</f>
        <v>35</v>
      </c>
      <c r="AV258">
        <f>VLOOKUP(A258,[1]Sheet1!$A:$BJ,58,0)</f>
        <v>23</v>
      </c>
      <c r="AW258">
        <f>VLOOKUP(A258,[1]Sheet1!$A:$BJ,59,0)</f>
        <v>7.4</v>
      </c>
      <c r="AX258">
        <f>VLOOKUP(A258,[1]Sheet1!$A:$BJ,60,0)</f>
        <v>6.5</v>
      </c>
      <c r="AZ258">
        <f>VLOOKUP(A258,[1]Sheet1!$A:$BJ,62,0)</f>
        <v>4.2</v>
      </c>
      <c r="BA258" s="6">
        <v>4</v>
      </c>
      <c r="BB258">
        <f>VLOOKUP(A258,'[2]基于7.24英文版收集麻醉记录单信息+最后整理最全面'!$J:$CK,78,0)</f>
        <v>0</v>
      </c>
      <c r="BC258">
        <f>VLOOKUP(A258,'[2]基于7.24英文版收集麻醉记录单信息+最后整理最全面'!$J:$CK,80,0)</f>
        <v>0</v>
      </c>
    </row>
    <row r="259" spans="1:55" x14ac:dyDescent="0.25">
      <c r="A259" s="3">
        <v>33891061</v>
      </c>
      <c r="B259">
        <v>2</v>
      </c>
      <c r="C259" s="6">
        <v>1</v>
      </c>
      <c r="D259" s="6">
        <v>166</v>
      </c>
      <c r="E259" s="6">
        <v>67.5</v>
      </c>
      <c r="F259">
        <v>0</v>
      </c>
      <c r="G259" s="6">
        <v>0</v>
      </c>
      <c r="H259">
        <v>0</v>
      </c>
      <c r="I259">
        <f>VLOOKUP(A259,[1]Sheet1!$A:$V,19,0)</f>
        <v>154</v>
      </c>
      <c r="J259">
        <f>VLOOKUP(A259,[1]Sheet1!$A:$V,20,0)</f>
        <v>136</v>
      </c>
      <c r="K259">
        <f>VLOOKUP(A259,[1]Sheet1!$A:$V,21,0)</f>
        <v>0.46</v>
      </c>
      <c r="L259">
        <f>VLOOKUP(A259,[1]Sheet1!$A:$V,22,0)</f>
        <v>0.41</v>
      </c>
      <c r="M259">
        <f>VLOOKUP(A259,[1]Sheet1!$A:$W,23,0)</f>
        <v>142</v>
      </c>
      <c r="N259">
        <f>VLOOKUP(A259,[1]Sheet1!$A:$BJ,24,0)</f>
        <v>133</v>
      </c>
      <c r="Q259">
        <f>VLOOKUP(A259,[1]Sheet1!$A:$BJ,27,0)</f>
        <v>25</v>
      </c>
      <c r="R259">
        <f>VLOOKUP(A259,[1]Sheet1!$A:$BJ,28,0)</f>
        <v>25.4</v>
      </c>
      <c r="U259">
        <f>VLOOKUP(A259,[1]Sheet1!$A:$BJ,31,0)</f>
        <v>0.91</v>
      </c>
      <c r="V259">
        <f>VLOOKUP(A259,[1]Sheet1!$A:$BJ,32,0)</f>
        <v>1.08</v>
      </c>
      <c r="Y259">
        <f>VLOOKUP(A259,[1]Sheet1!$A:$BJ,35,0)</f>
        <v>10.8</v>
      </c>
      <c r="Z259">
        <f>VLOOKUP(A259,[1]Sheet1!$A:$BJ,36,0)</f>
        <v>21.7</v>
      </c>
      <c r="AC259">
        <f>VLOOKUP(A259,[1]Sheet1!$A:$AN,39,0)</f>
        <v>46.7</v>
      </c>
      <c r="AD259">
        <f>VLOOKUP(A259,[1]Sheet1!$A:$AN,40,0)</f>
        <v>34.700000000000003</v>
      </c>
      <c r="AG259">
        <f>VLOOKUP(A259,[1]Sheet1!$A:$BJ,43,0)</f>
        <v>25</v>
      </c>
      <c r="AH259">
        <f>VLOOKUP(A259,[1]Sheet1!$A:$BJ,44,0)</f>
        <v>410</v>
      </c>
      <c r="AK259">
        <f>VLOOKUP(A259,[1]Sheet1!$A:$BJ,47,0)</f>
        <v>21</v>
      </c>
      <c r="AL259">
        <f>VLOOKUP(A259,[1]Sheet1!$A:$BJ,48,0)</f>
        <v>325</v>
      </c>
      <c r="AO259">
        <f>VLOOKUP(A259,[1]Sheet1!$A:$BJ,51,0)</f>
        <v>85.5</v>
      </c>
      <c r="AP259">
        <f>VLOOKUP(A259,[1]Sheet1!$A:$BJ,52,0)</f>
        <v>79.08</v>
      </c>
      <c r="AS259">
        <f>VLOOKUP(A259,[1]Sheet1!$A:$BJ,55,0)</f>
        <v>90</v>
      </c>
      <c r="AT259">
        <f>VLOOKUP(A259,[1]Sheet1!$A:$BJ,56,0)</f>
        <v>96</v>
      </c>
      <c r="AW259">
        <f>VLOOKUP(A259,[1]Sheet1!$A:$BJ,59,0)</f>
        <v>6.4</v>
      </c>
      <c r="AX259">
        <f>VLOOKUP(A259,[1]Sheet1!$A:$BJ,60,0)</f>
        <v>6.2</v>
      </c>
      <c r="BA259" s="6">
        <v>7</v>
      </c>
      <c r="BB259">
        <f>VLOOKUP(A259,'[2]基于7.24英文版收集麻醉记录单信息+最后整理最全面'!$J:$CK,78,0)</f>
        <v>0</v>
      </c>
      <c r="BC259">
        <f>VLOOKUP(A259,'[2]基于7.24英文版收集麻醉记录单信息+最后整理最全面'!$J:$CK,80,0)</f>
        <v>0</v>
      </c>
    </row>
    <row r="260" spans="1:55" x14ac:dyDescent="0.25">
      <c r="A260" s="3">
        <v>21127910</v>
      </c>
      <c r="B260">
        <v>1</v>
      </c>
      <c r="C260" s="6">
        <v>1</v>
      </c>
      <c r="D260" s="6">
        <v>165</v>
      </c>
      <c r="E260" s="6">
        <v>65</v>
      </c>
      <c r="F260">
        <v>0</v>
      </c>
      <c r="G260" s="6">
        <v>0</v>
      </c>
      <c r="H260">
        <v>0</v>
      </c>
      <c r="I260">
        <f>VLOOKUP(A260,[1]Sheet1!$A:$V,19,0)</f>
        <v>143</v>
      </c>
      <c r="J260">
        <f>VLOOKUP(A260,[1]Sheet1!$A:$V,20,0)</f>
        <v>112</v>
      </c>
      <c r="K260">
        <f>VLOOKUP(A260,[1]Sheet1!$A:$V,21,0)</f>
        <v>0.43</v>
      </c>
      <c r="L260">
        <f>VLOOKUP(A260,[1]Sheet1!$A:$V,22,0)</f>
        <v>0.35</v>
      </c>
      <c r="M260">
        <f>VLOOKUP(A260,[1]Sheet1!$A:$W,23,0)</f>
        <v>216</v>
      </c>
      <c r="N260">
        <f>VLOOKUP(A260,[1]Sheet1!$A:$BJ,24,0)</f>
        <v>132</v>
      </c>
      <c r="P260">
        <f>VLOOKUP(A260,[1]Sheet1!$A:$BJ,26,0)</f>
        <v>92</v>
      </c>
      <c r="Q260">
        <f>VLOOKUP(A260,[1]Sheet1!$A:$BJ,27,0)</f>
        <v>27.3</v>
      </c>
      <c r="U260">
        <f>VLOOKUP(A260,[1]Sheet1!$A:$BJ,31,0)</f>
        <v>1.06</v>
      </c>
      <c r="Y260">
        <f>VLOOKUP(A260,[1]Sheet1!$A:$BJ,35,0)</f>
        <v>10.3</v>
      </c>
      <c r="Z260">
        <f>VLOOKUP(A260,[1]Sheet1!$A:$BJ,36,0)</f>
        <v>34.299999999999997</v>
      </c>
      <c r="AB260">
        <f>VLOOKUP(A260,[1]Sheet1!$A:$BJ,38,0)</f>
        <v>48.1</v>
      </c>
      <c r="AC260">
        <f>VLOOKUP(A260,[1]Sheet1!$A:$AN,39,0)</f>
        <v>43.7</v>
      </c>
      <c r="AD260">
        <f>VLOOKUP(A260,[1]Sheet1!$A:$AN,40,0)</f>
        <v>22.8</v>
      </c>
      <c r="AF260">
        <f>VLOOKUP(A260,[1]Sheet1!$A:$BJ,42,0)</f>
        <v>36.200000000000003</v>
      </c>
      <c r="AG260">
        <f>VLOOKUP(A260,[1]Sheet1!$A:$BJ,43,0)</f>
        <v>54</v>
      </c>
      <c r="AH260">
        <f>VLOOKUP(A260,[1]Sheet1!$A:$BJ,44,0)</f>
        <v>707</v>
      </c>
      <c r="AJ260">
        <f>VLOOKUP(A260,[1]Sheet1!$A:$BJ,46,0)</f>
        <v>284</v>
      </c>
      <c r="AK260">
        <f>VLOOKUP(A260,[1]Sheet1!$A:$BJ,47,0)</f>
        <v>33</v>
      </c>
      <c r="AL260">
        <f>VLOOKUP(A260,[1]Sheet1!$A:$BJ,48,0)</f>
        <v>690</v>
      </c>
      <c r="AN260">
        <f>VLOOKUP(A260,[1]Sheet1!$A:$BJ,50,0)</f>
        <v>124</v>
      </c>
      <c r="AO260">
        <f>VLOOKUP(A260,[1]Sheet1!$A:$BJ,51,0)</f>
        <v>101.29</v>
      </c>
      <c r="AP260">
        <f>VLOOKUP(A260,[1]Sheet1!$A:$BJ,52,0)</f>
        <v>104.73</v>
      </c>
      <c r="AR260">
        <f>VLOOKUP(A260,[1]Sheet1!$A:$BJ,54,0)</f>
        <v>107.25</v>
      </c>
      <c r="AS260">
        <f>VLOOKUP(A260,[1]Sheet1!$A:$BJ,55,0)</f>
        <v>77</v>
      </c>
      <c r="AT260">
        <f>VLOOKUP(A260,[1]Sheet1!$A:$BJ,56,0)</f>
        <v>71</v>
      </c>
      <c r="AV260">
        <f>VLOOKUP(A260,[1]Sheet1!$A:$BJ,58,0)</f>
        <v>67</v>
      </c>
      <c r="AW260">
        <f>VLOOKUP(A260,[1]Sheet1!$A:$BJ,59,0)</f>
        <v>6.8</v>
      </c>
      <c r="AX260">
        <f>VLOOKUP(A260,[1]Sheet1!$A:$BJ,60,0)</f>
        <v>3.9</v>
      </c>
      <c r="AZ260">
        <f>VLOOKUP(A260,[1]Sheet1!$A:$BJ,62,0)</f>
        <v>2.4</v>
      </c>
      <c r="BA260" s="6">
        <v>5</v>
      </c>
      <c r="BB260">
        <f>VLOOKUP(A260,'[2]基于7.24英文版收集麻醉记录单信息+最后整理最全面'!$J:$CK,78,0)</f>
        <v>1</v>
      </c>
      <c r="BC260">
        <f>VLOOKUP(A260,'[2]基于7.24英文版收集麻醉记录单信息+最后整理最全面'!$J:$CK,80,0)</f>
        <v>0</v>
      </c>
    </row>
    <row r="261" spans="1:55" x14ac:dyDescent="0.25">
      <c r="A261" s="3">
        <v>34019471</v>
      </c>
      <c r="B261">
        <v>2</v>
      </c>
      <c r="C261" s="6">
        <v>1</v>
      </c>
      <c r="D261" s="6">
        <v>168</v>
      </c>
      <c r="E261" s="6">
        <v>75</v>
      </c>
      <c r="F261">
        <v>0</v>
      </c>
      <c r="G261" s="6">
        <v>0</v>
      </c>
      <c r="H261">
        <v>0</v>
      </c>
      <c r="I261">
        <f>VLOOKUP(A261,[1]Sheet1!$A:$V,19,0)</f>
        <v>125</v>
      </c>
      <c r="J261">
        <f>VLOOKUP(A261,[1]Sheet1!$A:$V,20,0)</f>
        <v>113</v>
      </c>
      <c r="K261">
        <f>VLOOKUP(A261,[1]Sheet1!$A:$V,21,0)</f>
        <v>0.42</v>
      </c>
      <c r="L261">
        <f>VLOOKUP(A261,[1]Sheet1!$A:$V,22,0)</f>
        <v>0.36</v>
      </c>
      <c r="M261">
        <f>VLOOKUP(A261,[1]Sheet1!$A:$W,23,0)</f>
        <v>237</v>
      </c>
      <c r="N261">
        <f>VLOOKUP(A261,[1]Sheet1!$A:$BJ,24,0)</f>
        <v>181</v>
      </c>
      <c r="P261">
        <f>VLOOKUP(A261,[1]Sheet1!$A:$BJ,26,0)</f>
        <v>151</v>
      </c>
      <c r="Q261">
        <f>VLOOKUP(A261,[1]Sheet1!$A:$BJ,27,0)</f>
        <v>29.3</v>
      </c>
      <c r="R261">
        <f>VLOOKUP(A261,[1]Sheet1!$A:$BJ,28,0)</f>
        <v>28.5</v>
      </c>
      <c r="U261">
        <f>VLOOKUP(A261,[1]Sheet1!$A:$BJ,31,0)</f>
        <v>0.94</v>
      </c>
      <c r="V261">
        <f>VLOOKUP(A261,[1]Sheet1!$A:$BJ,32,0)</f>
        <v>1.1599999999999999</v>
      </c>
      <c r="Y261">
        <f>VLOOKUP(A261,[1]Sheet1!$A:$BJ,35,0)</f>
        <v>13.2</v>
      </c>
      <c r="Z261">
        <f>VLOOKUP(A261,[1]Sheet1!$A:$BJ,36,0)</f>
        <v>21.2</v>
      </c>
      <c r="AB261">
        <f>VLOOKUP(A261,[1]Sheet1!$A:$BJ,38,0)</f>
        <v>25.4</v>
      </c>
      <c r="AC261">
        <f>VLOOKUP(A261,[1]Sheet1!$A:$AN,39,0)</f>
        <v>43.1</v>
      </c>
      <c r="AD261">
        <f>VLOOKUP(A261,[1]Sheet1!$A:$AN,40,0)</f>
        <v>31.6</v>
      </c>
      <c r="AF261">
        <f>VLOOKUP(A261,[1]Sheet1!$A:$BJ,42,0)</f>
        <v>35.5</v>
      </c>
      <c r="AG261">
        <f>VLOOKUP(A261,[1]Sheet1!$A:$BJ,43,0)</f>
        <v>13</v>
      </c>
      <c r="AH261">
        <f>VLOOKUP(A261,[1]Sheet1!$A:$BJ,44,0)</f>
        <v>122</v>
      </c>
      <c r="AJ261">
        <f>VLOOKUP(A261,[1]Sheet1!$A:$BJ,46,0)</f>
        <v>59</v>
      </c>
      <c r="AK261">
        <f>VLOOKUP(A261,[1]Sheet1!$A:$BJ,47,0)</f>
        <v>19</v>
      </c>
      <c r="AL261">
        <f>VLOOKUP(A261,[1]Sheet1!$A:$BJ,48,0)</f>
        <v>147</v>
      </c>
      <c r="AN261">
        <f>VLOOKUP(A261,[1]Sheet1!$A:$BJ,50,0)</f>
        <v>34</v>
      </c>
      <c r="AO261">
        <f>VLOOKUP(A261,[1]Sheet1!$A:$BJ,51,0)</f>
        <v>93.41</v>
      </c>
      <c r="AP261">
        <f>VLOOKUP(A261,[1]Sheet1!$A:$BJ,52,0)</f>
        <v>97</v>
      </c>
      <c r="AR261">
        <f>VLOOKUP(A261,[1]Sheet1!$A:$BJ,54,0)</f>
        <v>102.26</v>
      </c>
      <c r="AS261">
        <f>VLOOKUP(A261,[1]Sheet1!$A:$BJ,55,0)</f>
        <v>54</v>
      </c>
      <c r="AT261">
        <f>VLOOKUP(A261,[1]Sheet1!$A:$BJ,56,0)</f>
        <v>48</v>
      </c>
      <c r="AV261">
        <f>VLOOKUP(A261,[1]Sheet1!$A:$BJ,58,0)</f>
        <v>41</v>
      </c>
      <c r="AW261">
        <f>VLOOKUP(A261,[1]Sheet1!$A:$BJ,59,0)</f>
        <v>4.3</v>
      </c>
      <c r="AX261">
        <f>VLOOKUP(A261,[1]Sheet1!$A:$BJ,60,0)</f>
        <v>3.6</v>
      </c>
      <c r="AZ261">
        <f>VLOOKUP(A261,[1]Sheet1!$A:$BJ,62,0)</f>
        <v>1.5</v>
      </c>
      <c r="BA261" s="6">
        <v>7</v>
      </c>
      <c r="BB261">
        <f>VLOOKUP(A261,'[2]基于7.24英文版收集麻醉记录单信息+最后整理最全面'!$J:$CK,78,0)</f>
        <v>0</v>
      </c>
      <c r="BC261">
        <f>VLOOKUP(A261,'[2]基于7.24英文版收集麻醉记录单信息+最后整理最全面'!$J:$CK,80,0)</f>
        <v>0</v>
      </c>
    </row>
    <row r="262" spans="1:55" x14ac:dyDescent="0.25">
      <c r="A262" s="3">
        <v>33956464</v>
      </c>
      <c r="B262">
        <v>2</v>
      </c>
      <c r="C262" s="6">
        <v>2</v>
      </c>
      <c r="D262" s="6">
        <v>158</v>
      </c>
      <c r="E262" s="6">
        <v>62</v>
      </c>
      <c r="F262">
        <v>0</v>
      </c>
      <c r="G262" s="6">
        <v>0</v>
      </c>
      <c r="H262">
        <v>0</v>
      </c>
      <c r="I262">
        <f>VLOOKUP(A262,[1]Sheet1!$A:$V,19,0)</f>
        <v>141</v>
      </c>
      <c r="J262">
        <f>VLOOKUP(A262,[1]Sheet1!$A:$V,20,0)</f>
        <v>126</v>
      </c>
      <c r="K262">
        <f>VLOOKUP(A262,[1]Sheet1!$A:$V,21,0)</f>
        <v>0.42</v>
      </c>
      <c r="L262">
        <f>VLOOKUP(A262,[1]Sheet1!$A:$V,22,0)</f>
        <v>0.4</v>
      </c>
      <c r="M262">
        <f>VLOOKUP(A262,[1]Sheet1!$A:$W,23,0)</f>
        <v>110</v>
      </c>
      <c r="N262">
        <f>VLOOKUP(A262,[1]Sheet1!$A:$BJ,24,0)</f>
        <v>85</v>
      </c>
      <c r="O262">
        <f>VLOOKUP(A262,[1]Sheet1!$A:$BJ,25,0)</f>
        <v>76</v>
      </c>
      <c r="P262">
        <f>VLOOKUP(A262,[1]Sheet1!$A:$BJ,26,0)</f>
        <v>0</v>
      </c>
      <c r="Q262">
        <f>VLOOKUP(A262,[1]Sheet1!$A:$BJ,27,0)</f>
        <v>26.7</v>
      </c>
      <c r="U262">
        <f>VLOOKUP(A262,[1]Sheet1!$A:$BJ,31,0)</f>
        <v>0.95</v>
      </c>
      <c r="Y262">
        <f>VLOOKUP(A262,[1]Sheet1!$A:$BJ,35,0)</f>
        <v>7.9</v>
      </c>
      <c r="Z262">
        <f>VLOOKUP(A262,[1]Sheet1!$A:$BJ,36,0)</f>
        <v>43.4</v>
      </c>
      <c r="AA262">
        <f>VLOOKUP(A262,[1]Sheet1!$A:$BJ,37,0)</f>
        <v>38.799999999999997</v>
      </c>
      <c r="AC262">
        <f>VLOOKUP(A262,[1]Sheet1!$A:$AN,39,0)</f>
        <v>34.700000000000003</v>
      </c>
      <c r="AD262">
        <f>VLOOKUP(A262,[1]Sheet1!$A:$AN,40,0)</f>
        <v>29.9</v>
      </c>
      <c r="AE262">
        <f>VLOOKUP(A262,[1]Sheet1!$A:$BJ,41,0)</f>
        <v>29.7</v>
      </c>
      <c r="AG262">
        <f>VLOOKUP(A262,[1]Sheet1!$A:$BJ,43,0)</f>
        <v>24</v>
      </c>
      <c r="AH262">
        <f>VLOOKUP(A262,[1]Sheet1!$A:$BJ,44,0)</f>
        <v>778</v>
      </c>
      <c r="AI262">
        <f>VLOOKUP(A262,[1]Sheet1!$A:$BJ,45,0)</f>
        <v>737</v>
      </c>
      <c r="AK262">
        <f>VLOOKUP(A262,[1]Sheet1!$A:$BJ,47,0)</f>
        <v>27</v>
      </c>
      <c r="AL262">
        <f>VLOOKUP(A262,[1]Sheet1!$A:$BJ,48,0)</f>
        <v>1067</v>
      </c>
      <c r="AM262">
        <f>VLOOKUP(A262,[1]Sheet1!$A:$BJ,49,0)</f>
        <v>614</v>
      </c>
      <c r="AO262">
        <f>VLOOKUP(A262,[1]Sheet1!$A:$BJ,51,0)</f>
        <v>75.78</v>
      </c>
      <c r="AP262">
        <f>VLOOKUP(A262,[1]Sheet1!$A:$BJ,52,0)</f>
        <v>63.92</v>
      </c>
      <c r="AQ262">
        <f>VLOOKUP(A262,[1]Sheet1!$A:$BJ,53,0)</f>
        <v>79.099999999999994</v>
      </c>
      <c r="AS262">
        <f>VLOOKUP(A262,[1]Sheet1!$A:$BJ,55,0)</f>
        <v>86</v>
      </c>
      <c r="AT262">
        <f>VLOOKUP(A262,[1]Sheet1!$A:$BJ,56,0)</f>
        <v>99</v>
      </c>
      <c r="AU262">
        <f>VLOOKUP(A262,[1]Sheet1!$A:$BJ,57,0)</f>
        <v>83</v>
      </c>
      <c r="AW262">
        <f>VLOOKUP(A262,[1]Sheet1!$A:$BJ,59,0)</f>
        <v>8.5</v>
      </c>
      <c r="AX262">
        <f>VLOOKUP(A262,[1]Sheet1!$A:$BJ,60,0)</f>
        <v>9.6</v>
      </c>
      <c r="AY262">
        <f>VLOOKUP(A262,[1]Sheet1!$A:$BJ,61,0)</f>
        <v>7.4</v>
      </c>
      <c r="BA262" s="6">
        <v>6</v>
      </c>
      <c r="BB262">
        <f>VLOOKUP(A262,'[2]基于7.24英文版收集麻醉记录单信息+最后整理最全面'!$J:$CK,78,0)</f>
        <v>0</v>
      </c>
      <c r="BC262">
        <f>VLOOKUP(A262,'[2]基于7.24英文版收集麻醉记录单信息+最后整理最全面'!$J:$CK,80,0)</f>
        <v>0</v>
      </c>
    </row>
    <row r="263" spans="1:55" x14ac:dyDescent="0.25">
      <c r="A263" s="3">
        <v>16782638</v>
      </c>
      <c r="B263">
        <v>1</v>
      </c>
      <c r="C263" s="6">
        <v>1</v>
      </c>
      <c r="D263" s="6">
        <v>175</v>
      </c>
      <c r="E263" s="6">
        <v>94</v>
      </c>
      <c r="F263">
        <v>0</v>
      </c>
      <c r="G263" s="6">
        <v>0</v>
      </c>
      <c r="H263">
        <v>0</v>
      </c>
      <c r="I263">
        <f>VLOOKUP(A263,[1]Sheet1!$A:$V,19,0)</f>
        <v>140</v>
      </c>
      <c r="J263">
        <f>VLOOKUP(A263,[1]Sheet1!$A:$V,20,0)</f>
        <v>118</v>
      </c>
      <c r="K263">
        <f>VLOOKUP(A263,[1]Sheet1!$A:$V,21,0)</f>
        <v>0.44</v>
      </c>
      <c r="L263">
        <f>VLOOKUP(A263,[1]Sheet1!$A:$V,22,0)</f>
        <v>0.38</v>
      </c>
      <c r="M263">
        <f>VLOOKUP(A263,[1]Sheet1!$A:$W,23,0)</f>
        <v>269</v>
      </c>
      <c r="N263">
        <f>VLOOKUP(A263,[1]Sheet1!$A:$BJ,24,0)</f>
        <v>257</v>
      </c>
      <c r="P263">
        <f>VLOOKUP(A263,[1]Sheet1!$A:$BJ,26,0)</f>
        <v>163</v>
      </c>
      <c r="Q263">
        <f>VLOOKUP(A263,[1]Sheet1!$A:$BJ,27,0)</f>
        <v>31.2</v>
      </c>
      <c r="R263">
        <f>VLOOKUP(A263,[1]Sheet1!$A:$BJ,28,0)</f>
        <v>26</v>
      </c>
      <c r="T263">
        <f>VLOOKUP(A263,[1]Sheet1!$A:$BJ,30,0)</f>
        <v>28.6</v>
      </c>
      <c r="U263">
        <f>VLOOKUP(A263,[1]Sheet1!$A:$BJ,31,0)</f>
        <v>0.98</v>
      </c>
      <c r="V263">
        <f>VLOOKUP(A263,[1]Sheet1!$A:$BJ,32,0)</f>
        <v>1.2</v>
      </c>
      <c r="X263">
        <f>VLOOKUP(A263,[1]Sheet1!$A:$BJ,34,0)</f>
        <v>1.18</v>
      </c>
      <c r="Y263">
        <f>VLOOKUP(A263,[1]Sheet1!$A:$BJ,35,0)</f>
        <v>8.5</v>
      </c>
      <c r="Z263">
        <f>VLOOKUP(A263,[1]Sheet1!$A:$BJ,36,0)</f>
        <v>6.9</v>
      </c>
      <c r="AB263">
        <f>VLOOKUP(A263,[1]Sheet1!$A:$BJ,38,0)</f>
        <v>4.8</v>
      </c>
      <c r="AC263">
        <f>VLOOKUP(A263,[1]Sheet1!$A:$AN,39,0)</f>
        <v>48.7</v>
      </c>
      <c r="AD263">
        <f>VLOOKUP(A263,[1]Sheet1!$A:$AN,40,0)</f>
        <v>32.299999999999997</v>
      </c>
      <c r="AF263">
        <f>VLOOKUP(A263,[1]Sheet1!$A:$BJ,42,0)</f>
        <v>32.9</v>
      </c>
      <c r="AG263">
        <f>VLOOKUP(A263,[1]Sheet1!$A:$BJ,43,0)</f>
        <v>24</v>
      </c>
      <c r="AH263">
        <f>VLOOKUP(A263,[1]Sheet1!$A:$BJ,44,0)</f>
        <v>231</v>
      </c>
      <c r="AJ263">
        <f>VLOOKUP(A263,[1]Sheet1!$A:$BJ,46,0)</f>
        <v>129</v>
      </c>
      <c r="AK263">
        <f>VLOOKUP(A263,[1]Sheet1!$A:$BJ,47,0)</f>
        <v>19</v>
      </c>
      <c r="AL263">
        <f>VLOOKUP(A263,[1]Sheet1!$A:$BJ,48,0)</f>
        <v>220</v>
      </c>
      <c r="AN263">
        <f>VLOOKUP(A263,[1]Sheet1!$A:$BJ,50,0)</f>
        <v>52</v>
      </c>
      <c r="AO263">
        <f>VLOOKUP(A263,[1]Sheet1!$A:$BJ,51,0)</f>
        <v>108.97</v>
      </c>
      <c r="AP263">
        <f>VLOOKUP(A263,[1]Sheet1!$A:$BJ,52,0)</f>
        <v>126.23</v>
      </c>
      <c r="AR263">
        <f>VLOOKUP(A263,[1]Sheet1!$A:$BJ,54,0)</f>
        <v>136.27000000000001</v>
      </c>
      <c r="AS263">
        <f>VLOOKUP(A263,[1]Sheet1!$A:$BJ,55,0)</f>
        <v>67</v>
      </c>
      <c r="AT263">
        <f>VLOOKUP(A263,[1]Sheet1!$A:$BJ,56,0)</f>
        <v>53</v>
      </c>
      <c r="AV263">
        <f>VLOOKUP(A263,[1]Sheet1!$A:$BJ,58,0)</f>
        <v>42</v>
      </c>
      <c r="AW263">
        <f>VLOOKUP(A263,[1]Sheet1!$A:$BJ,59,0)</f>
        <v>2.2999999999999998</v>
      </c>
      <c r="AX263">
        <f>VLOOKUP(A263,[1]Sheet1!$A:$BJ,60,0)</f>
        <v>3</v>
      </c>
      <c r="AZ263">
        <f>VLOOKUP(A263,[1]Sheet1!$A:$BJ,62,0)</f>
        <v>1.3</v>
      </c>
      <c r="BA263" s="6">
        <v>6</v>
      </c>
      <c r="BB263">
        <f>VLOOKUP(A263,'[2]基于7.24英文版收集麻醉记录单信息+最后整理最全面'!$J:$CK,78,0)</f>
        <v>0</v>
      </c>
      <c r="BC263">
        <f>VLOOKUP(A263,'[2]基于7.24英文版收集麻醉记录单信息+最后整理最全面'!$J:$CK,80,0)</f>
        <v>0</v>
      </c>
    </row>
    <row r="264" spans="1:55" x14ac:dyDescent="0.25">
      <c r="A264" s="3">
        <v>17167473</v>
      </c>
      <c r="B264">
        <v>2</v>
      </c>
      <c r="C264" s="6">
        <v>1</v>
      </c>
      <c r="D264" s="6">
        <v>158</v>
      </c>
      <c r="E264" s="6">
        <v>51</v>
      </c>
      <c r="F264">
        <v>0</v>
      </c>
      <c r="G264" s="6">
        <v>0</v>
      </c>
      <c r="H264">
        <v>0</v>
      </c>
      <c r="I264">
        <f>VLOOKUP(A264,[1]Sheet1!$A:$V,19,0)</f>
        <v>130</v>
      </c>
      <c r="J264">
        <f>VLOOKUP(A264,[1]Sheet1!$A:$V,20,0)</f>
        <v>124</v>
      </c>
      <c r="K264">
        <f>VLOOKUP(A264,[1]Sheet1!$A:$V,21,0)</f>
        <v>0.38</v>
      </c>
      <c r="L264">
        <f>VLOOKUP(A264,[1]Sheet1!$A:$V,22,0)</f>
        <v>0.36</v>
      </c>
      <c r="M264">
        <f>VLOOKUP(A264,[1]Sheet1!$A:$W,23,0)</f>
        <v>88</v>
      </c>
      <c r="N264">
        <f>VLOOKUP(A264,[1]Sheet1!$A:$BJ,24,0)</f>
        <v>92</v>
      </c>
      <c r="P264">
        <f>VLOOKUP(A264,[1]Sheet1!$A:$BJ,26,0)</f>
        <v>78</v>
      </c>
      <c r="Q264">
        <f>VLOOKUP(A264,[1]Sheet1!$A:$BJ,27,0)</f>
        <v>29.3</v>
      </c>
      <c r="R264">
        <f>VLOOKUP(A264,[1]Sheet1!$A:$BJ,28,0)</f>
        <v>31.9</v>
      </c>
      <c r="U264">
        <f>VLOOKUP(A264,[1]Sheet1!$A:$BJ,31,0)</f>
        <v>0.99</v>
      </c>
      <c r="V264">
        <f>VLOOKUP(A264,[1]Sheet1!$A:$BJ,32,0)</f>
        <v>1.25</v>
      </c>
      <c r="Y264">
        <f>VLOOKUP(A264,[1]Sheet1!$A:$BJ,35,0)</f>
        <v>14</v>
      </c>
      <c r="Z264">
        <f>VLOOKUP(A264,[1]Sheet1!$A:$BJ,36,0)</f>
        <v>24</v>
      </c>
      <c r="AB264">
        <f>VLOOKUP(A264,[1]Sheet1!$A:$BJ,38,0)</f>
        <v>21.4</v>
      </c>
      <c r="AC264">
        <f>VLOOKUP(A264,[1]Sheet1!$A:$AN,39,0)</f>
        <v>42.4</v>
      </c>
      <c r="AD264">
        <f>VLOOKUP(A264,[1]Sheet1!$A:$AN,40,0)</f>
        <v>29.7</v>
      </c>
      <c r="AF264">
        <f>VLOOKUP(A264,[1]Sheet1!$A:$BJ,42,0)</f>
        <v>30.8</v>
      </c>
      <c r="AG264">
        <f>VLOOKUP(A264,[1]Sheet1!$A:$BJ,43,0)</f>
        <v>19</v>
      </c>
      <c r="AH264">
        <f>VLOOKUP(A264,[1]Sheet1!$A:$BJ,44,0)</f>
        <v>199</v>
      </c>
      <c r="AJ264">
        <f>VLOOKUP(A264,[1]Sheet1!$A:$BJ,46,0)</f>
        <v>211</v>
      </c>
      <c r="AK264">
        <f>VLOOKUP(A264,[1]Sheet1!$A:$BJ,47,0)</f>
        <v>29</v>
      </c>
      <c r="AL264">
        <f>VLOOKUP(A264,[1]Sheet1!$A:$BJ,48,0)</f>
        <v>269</v>
      </c>
      <c r="AN264">
        <f>VLOOKUP(A264,[1]Sheet1!$A:$BJ,50,0)</f>
        <v>156</v>
      </c>
      <c r="AO264">
        <f>VLOOKUP(A264,[1]Sheet1!$A:$BJ,51,0)</f>
        <v>97.54</v>
      </c>
      <c r="AP264">
        <f>VLOOKUP(A264,[1]Sheet1!$A:$BJ,52,0)</f>
        <v>97.54</v>
      </c>
      <c r="AR264">
        <f>VLOOKUP(A264,[1]Sheet1!$A:$BJ,54,0)</f>
        <v>95.63</v>
      </c>
      <c r="AS264">
        <f>VLOOKUP(A264,[1]Sheet1!$A:$BJ,55,0)</f>
        <v>61</v>
      </c>
      <c r="AT264">
        <f>VLOOKUP(A264,[1]Sheet1!$A:$BJ,56,0)</f>
        <v>61</v>
      </c>
      <c r="AV264">
        <f>VLOOKUP(A264,[1]Sheet1!$A:$BJ,58,0)</f>
        <v>64</v>
      </c>
      <c r="AW264">
        <f>VLOOKUP(A264,[1]Sheet1!$A:$BJ,59,0)</f>
        <v>6.3</v>
      </c>
      <c r="AX264">
        <f>VLOOKUP(A264,[1]Sheet1!$A:$BJ,60,0)</f>
        <v>5</v>
      </c>
      <c r="AZ264">
        <f>VLOOKUP(A264,[1]Sheet1!$A:$BJ,62,0)</f>
        <v>4.7</v>
      </c>
      <c r="BA264" s="6">
        <v>8</v>
      </c>
      <c r="BB264">
        <f>VLOOKUP(A264,'[2]基于7.24英文版收集麻醉记录单信息+最后整理最全面'!$J:$CK,78,0)</f>
        <v>1</v>
      </c>
      <c r="BC264">
        <f>VLOOKUP(A264,'[2]基于7.24英文版收集麻醉记录单信息+最后整理最全面'!$J:$CK,80,0)</f>
        <v>1</v>
      </c>
    </row>
    <row r="265" spans="1:55" x14ac:dyDescent="0.25">
      <c r="A265" s="3">
        <v>481770</v>
      </c>
      <c r="B265">
        <v>1</v>
      </c>
      <c r="C265" s="6">
        <v>2</v>
      </c>
      <c r="D265" s="6">
        <v>158</v>
      </c>
      <c r="E265" s="6">
        <v>60</v>
      </c>
      <c r="F265">
        <v>0</v>
      </c>
      <c r="G265" s="6">
        <v>0</v>
      </c>
      <c r="H265">
        <v>0</v>
      </c>
      <c r="I265">
        <f>VLOOKUP(A265,[1]Sheet1!$A:$V,19,0)</f>
        <v>133</v>
      </c>
      <c r="J265">
        <f>VLOOKUP(A265,[1]Sheet1!$A:$V,20,0)</f>
        <v>110</v>
      </c>
      <c r="K265">
        <f>VLOOKUP(A265,[1]Sheet1!$A:$V,21,0)</f>
        <v>0.41</v>
      </c>
      <c r="L265">
        <f>VLOOKUP(A265,[1]Sheet1!$A:$V,22,0)</f>
        <v>0.34</v>
      </c>
      <c r="M265">
        <f>VLOOKUP(A265,[1]Sheet1!$A:$W,23,0)</f>
        <v>304</v>
      </c>
      <c r="N265">
        <f>VLOOKUP(A265,[1]Sheet1!$A:$BJ,24,0)</f>
        <v>465</v>
      </c>
      <c r="O265">
        <f>VLOOKUP(A265,[1]Sheet1!$A:$BJ,25,0)</f>
        <v>339</v>
      </c>
      <c r="P265">
        <f>VLOOKUP(A265,[1]Sheet1!$A:$BJ,26,0)</f>
        <v>339</v>
      </c>
      <c r="Q265">
        <f>VLOOKUP(A265,[1]Sheet1!$A:$BJ,27,0)</f>
        <v>25.5</v>
      </c>
      <c r="R265">
        <f>VLOOKUP(A265,[1]Sheet1!$A:$BJ,28,0)</f>
        <v>28.9</v>
      </c>
      <c r="S265">
        <f>VLOOKUP(A265,[1]Sheet1!$A:$BJ,29,0)</f>
        <v>30.2</v>
      </c>
      <c r="T265">
        <f>VLOOKUP(A265,[1]Sheet1!$A:$BJ,30,0)</f>
        <v>29.2</v>
      </c>
      <c r="U265">
        <f>VLOOKUP(A265,[1]Sheet1!$A:$BJ,31,0)</f>
        <v>0.99</v>
      </c>
      <c r="V265">
        <f>VLOOKUP(A265,[1]Sheet1!$A:$BJ,32,0)</f>
        <v>1.08</v>
      </c>
      <c r="W265">
        <f>VLOOKUP(A265,[1]Sheet1!$A:$BJ,33,0)</f>
        <v>1.03</v>
      </c>
      <c r="X265">
        <f>VLOOKUP(A265,[1]Sheet1!$A:$BJ,34,0)</f>
        <v>0.99</v>
      </c>
      <c r="Y265">
        <f>VLOOKUP(A265,[1]Sheet1!$A:$BJ,35,0)</f>
        <v>23.7</v>
      </c>
      <c r="Z265">
        <f>VLOOKUP(A265,[1]Sheet1!$A:$BJ,36,0)</f>
        <v>17.2</v>
      </c>
      <c r="AA265">
        <f>VLOOKUP(A265,[1]Sheet1!$A:$BJ,37,0)</f>
        <v>24.8</v>
      </c>
      <c r="AB265">
        <f>VLOOKUP(A265,[1]Sheet1!$A:$BJ,38,0)</f>
        <v>19.8</v>
      </c>
      <c r="AC265">
        <f>VLOOKUP(A265,[1]Sheet1!$A:$AN,39,0)</f>
        <v>35.1</v>
      </c>
      <c r="AD265">
        <f>VLOOKUP(A265,[1]Sheet1!$A:$AN,40,0)</f>
        <v>28.6</v>
      </c>
      <c r="AE265">
        <f>VLOOKUP(A265,[1]Sheet1!$A:$BJ,41,0)</f>
        <v>24.9</v>
      </c>
      <c r="AF265">
        <f>VLOOKUP(A265,[1]Sheet1!$A:$BJ,42,0)</f>
        <v>29.2</v>
      </c>
      <c r="AG265">
        <f>VLOOKUP(A265,[1]Sheet1!$A:$BJ,43,0)</f>
        <v>22</v>
      </c>
      <c r="AH265">
        <f>VLOOKUP(A265,[1]Sheet1!$A:$BJ,44,0)</f>
        <v>94</v>
      </c>
      <c r="AI265">
        <f>VLOOKUP(A265,[1]Sheet1!$A:$BJ,45,0)</f>
        <v>63</v>
      </c>
      <c r="AJ265">
        <f>VLOOKUP(A265,[1]Sheet1!$A:$BJ,46,0)</f>
        <v>44</v>
      </c>
      <c r="AK265">
        <f>VLOOKUP(A265,[1]Sheet1!$A:$BJ,47,0)</f>
        <v>20</v>
      </c>
      <c r="AL265">
        <f>VLOOKUP(A265,[1]Sheet1!$A:$BJ,48,0)</f>
        <v>130</v>
      </c>
      <c r="AM265">
        <f>VLOOKUP(A265,[1]Sheet1!$A:$BJ,49,0)</f>
        <v>61</v>
      </c>
      <c r="AN265">
        <f>VLOOKUP(A265,[1]Sheet1!$A:$BJ,50,0)</f>
        <v>33</v>
      </c>
      <c r="AO265">
        <f>VLOOKUP(A265,[1]Sheet1!$A:$BJ,51,0)</f>
        <v>100.04</v>
      </c>
      <c r="AP265">
        <f>VLOOKUP(A265,[1]Sheet1!$A:$BJ,52,0)</f>
        <v>95.09</v>
      </c>
      <c r="AQ265">
        <f>VLOOKUP(A265,[1]Sheet1!$A:$BJ,53,0)</f>
        <v>100.04</v>
      </c>
      <c r="AR265">
        <f>VLOOKUP(A265,[1]Sheet1!$A:$BJ,54,0)</f>
        <v>102.51</v>
      </c>
      <c r="AS265">
        <f>VLOOKUP(A265,[1]Sheet1!$A:$BJ,55,0)</f>
        <v>42</v>
      </c>
      <c r="AT265">
        <f>VLOOKUP(A265,[1]Sheet1!$A:$BJ,56,0)</f>
        <v>49</v>
      </c>
      <c r="AU265">
        <f>VLOOKUP(A265,[1]Sheet1!$A:$BJ,57,0)</f>
        <v>42</v>
      </c>
      <c r="AV265">
        <f>VLOOKUP(A265,[1]Sheet1!$A:$BJ,58,0)</f>
        <v>39</v>
      </c>
      <c r="AW265">
        <f>VLOOKUP(A265,[1]Sheet1!$A:$BJ,59,0)</f>
        <v>5.6</v>
      </c>
      <c r="AX265">
        <f>VLOOKUP(A265,[1]Sheet1!$A:$BJ,60,0)</f>
        <v>3.5</v>
      </c>
      <c r="AY265">
        <f>VLOOKUP(A265,[1]Sheet1!$A:$BJ,61,0)</f>
        <v>2.8</v>
      </c>
      <c r="AZ265">
        <f>VLOOKUP(A265,[1]Sheet1!$A:$BJ,62,0)</f>
        <v>5</v>
      </c>
      <c r="BA265" s="6">
        <v>11</v>
      </c>
      <c r="BB265">
        <f>VLOOKUP(A265,'[2]基于7.24英文版收集麻醉记录单信息+最后整理最全面'!$J:$CK,78,0)</f>
        <v>0</v>
      </c>
      <c r="BC265">
        <f>VLOOKUP(A265,'[2]基于7.24英文版收集麻醉记录单信息+最后整理最全面'!$J:$CK,80,0)</f>
        <v>0</v>
      </c>
    </row>
    <row r="266" spans="1:55" x14ac:dyDescent="0.25">
      <c r="A266" s="3">
        <v>17554294</v>
      </c>
      <c r="B266">
        <v>1</v>
      </c>
      <c r="C266" s="6">
        <v>1</v>
      </c>
      <c r="D266" s="6">
        <v>167</v>
      </c>
      <c r="E266" s="6">
        <v>57</v>
      </c>
      <c r="F266">
        <v>0</v>
      </c>
      <c r="G266" s="6">
        <v>0</v>
      </c>
      <c r="H266">
        <v>0</v>
      </c>
      <c r="I266">
        <f>VLOOKUP(A266,[1]Sheet1!$A:$V,19,0)</f>
        <v>126</v>
      </c>
      <c r="J266">
        <f>VLOOKUP(A266,[1]Sheet1!$A:$V,20,0)</f>
        <v>100</v>
      </c>
      <c r="K266">
        <f>VLOOKUP(A266,[1]Sheet1!$A:$V,21,0)</f>
        <v>0.38</v>
      </c>
      <c r="L266">
        <f>VLOOKUP(A266,[1]Sheet1!$A:$V,22,0)</f>
        <v>0.3</v>
      </c>
      <c r="M266">
        <f>VLOOKUP(A266,[1]Sheet1!$A:$W,23,0)</f>
        <v>246</v>
      </c>
      <c r="N266">
        <f>VLOOKUP(A266,[1]Sheet1!$A:$BJ,24,0)</f>
        <v>238</v>
      </c>
      <c r="P266">
        <f>VLOOKUP(A266,[1]Sheet1!$A:$BJ,26,0)</f>
        <v>167</v>
      </c>
      <c r="Q266">
        <f>VLOOKUP(A266,[1]Sheet1!$A:$BJ,27,0)</f>
        <v>27.3</v>
      </c>
      <c r="R266">
        <f>VLOOKUP(A266,[1]Sheet1!$A:$BJ,28,0)</f>
        <v>29.9</v>
      </c>
      <c r="T266">
        <f>VLOOKUP(A266,[1]Sheet1!$A:$BJ,30,0)</f>
        <v>35.200000000000003</v>
      </c>
      <c r="U266">
        <f>VLOOKUP(A266,[1]Sheet1!$A:$BJ,31,0)</f>
        <v>0.97</v>
      </c>
      <c r="V266">
        <f>VLOOKUP(A266,[1]Sheet1!$A:$BJ,32,0)</f>
        <v>1.38</v>
      </c>
      <c r="X266">
        <f>VLOOKUP(A266,[1]Sheet1!$A:$BJ,34,0)</f>
        <v>1.28</v>
      </c>
      <c r="Y266">
        <f>VLOOKUP(A266,[1]Sheet1!$A:$BJ,35,0)</f>
        <v>54.9</v>
      </c>
      <c r="Z266">
        <f>VLOOKUP(A266,[1]Sheet1!$A:$BJ,36,0)</f>
        <v>62.2</v>
      </c>
      <c r="AB266">
        <f>VLOOKUP(A266,[1]Sheet1!$A:$BJ,38,0)</f>
        <v>79.400000000000006</v>
      </c>
      <c r="AC266">
        <f>VLOOKUP(A266,[1]Sheet1!$A:$AN,39,0)</f>
        <v>40.299999999999997</v>
      </c>
      <c r="AD266">
        <f>VLOOKUP(A266,[1]Sheet1!$A:$AN,40,0)</f>
        <v>30.2</v>
      </c>
      <c r="AF266">
        <f>VLOOKUP(A266,[1]Sheet1!$A:$BJ,42,0)</f>
        <v>33.4</v>
      </c>
      <c r="AG266">
        <f>VLOOKUP(A266,[1]Sheet1!$A:$BJ,43,0)</f>
        <v>90</v>
      </c>
      <c r="AH266">
        <f>VLOOKUP(A266,[1]Sheet1!$A:$BJ,44,0)</f>
        <v>237</v>
      </c>
      <c r="AJ266">
        <f>VLOOKUP(A266,[1]Sheet1!$A:$BJ,46,0)</f>
        <v>170</v>
      </c>
      <c r="AK266">
        <f>VLOOKUP(A266,[1]Sheet1!$A:$BJ,47,0)</f>
        <v>62</v>
      </c>
      <c r="AL266">
        <f>VLOOKUP(A266,[1]Sheet1!$A:$BJ,48,0)</f>
        <v>273</v>
      </c>
      <c r="AN266">
        <f>VLOOKUP(A266,[1]Sheet1!$A:$BJ,50,0)</f>
        <v>130</v>
      </c>
      <c r="AO266">
        <f>VLOOKUP(A266,[1]Sheet1!$A:$BJ,51,0)</f>
        <v>104.28</v>
      </c>
      <c r="AP266">
        <f>VLOOKUP(A266,[1]Sheet1!$A:$BJ,52,0)</f>
        <v>105.66</v>
      </c>
      <c r="AR266">
        <f>VLOOKUP(A266,[1]Sheet1!$A:$BJ,54,0)</f>
        <v>108.66</v>
      </c>
      <c r="AS266">
        <f>VLOOKUP(A266,[1]Sheet1!$A:$BJ,55,0)</f>
        <v>51</v>
      </c>
      <c r="AT266">
        <f>VLOOKUP(A266,[1]Sheet1!$A:$BJ,56,0)</f>
        <v>49</v>
      </c>
      <c r="AV266">
        <f>VLOOKUP(A266,[1]Sheet1!$A:$BJ,58,0)</f>
        <v>45</v>
      </c>
      <c r="AW266">
        <f>VLOOKUP(A266,[1]Sheet1!$A:$BJ,59,0)</f>
        <v>3.9</v>
      </c>
      <c r="AX266">
        <f>VLOOKUP(A266,[1]Sheet1!$A:$BJ,60,0)</f>
        <v>1.8</v>
      </c>
      <c r="AZ266">
        <f>VLOOKUP(A266,[1]Sheet1!$A:$BJ,62,0)</f>
        <v>3.9</v>
      </c>
      <c r="BA266" s="6">
        <v>4</v>
      </c>
      <c r="BB266">
        <f>VLOOKUP(A266,'[2]基于7.24英文版收集麻醉记录单信息+最后整理最全面'!$J:$CK,78,0)</f>
        <v>0</v>
      </c>
      <c r="BC266">
        <f>VLOOKUP(A266,'[2]基于7.24英文版收集麻醉记录单信息+最后整理最全面'!$J:$CK,80,0)</f>
        <v>0</v>
      </c>
    </row>
    <row r="267" spans="1:55" x14ac:dyDescent="0.25">
      <c r="A267" s="3">
        <v>34214759</v>
      </c>
      <c r="B267">
        <v>2</v>
      </c>
      <c r="C267" s="6">
        <v>1</v>
      </c>
      <c r="D267" s="6">
        <v>167</v>
      </c>
      <c r="E267" s="6">
        <v>70</v>
      </c>
      <c r="F267">
        <v>3.5</v>
      </c>
      <c r="G267" s="6">
        <v>1</v>
      </c>
      <c r="H267">
        <v>0</v>
      </c>
      <c r="I267">
        <f>VLOOKUP(A267,[1]Sheet1!$A:$V,19,0)</f>
        <v>156</v>
      </c>
      <c r="J267">
        <f>VLOOKUP(A267,[1]Sheet1!$A:$V,20,0)</f>
        <v>151</v>
      </c>
      <c r="K267">
        <f>VLOOKUP(A267,[1]Sheet1!$A:$V,21,0)</f>
        <v>0.46</v>
      </c>
      <c r="L267">
        <f>VLOOKUP(A267,[1]Sheet1!$A:$V,22,0)</f>
        <v>0.45</v>
      </c>
      <c r="M267">
        <f>VLOOKUP(A267,[1]Sheet1!$A:$W,23,0)</f>
        <v>53</v>
      </c>
      <c r="N267">
        <f>VLOOKUP(A267,[1]Sheet1!$A:$BJ,24,0)</f>
        <v>46</v>
      </c>
      <c r="O267">
        <f>VLOOKUP(A267,[1]Sheet1!$A:$BJ,25,0)</f>
        <v>40</v>
      </c>
      <c r="P267">
        <f>VLOOKUP(A267,[1]Sheet1!$A:$BJ,26,0)</f>
        <v>42</v>
      </c>
      <c r="Q267">
        <f>VLOOKUP(A267,[1]Sheet1!$A:$BJ,27,0)</f>
        <v>26.9</v>
      </c>
      <c r="R267">
        <f>VLOOKUP(A267,[1]Sheet1!$A:$BJ,28,0)</f>
        <v>27.9</v>
      </c>
      <c r="S267">
        <f>VLOOKUP(A267,[1]Sheet1!$A:$BJ,29,0)</f>
        <v>27.5</v>
      </c>
      <c r="T267">
        <f>VLOOKUP(A267,[1]Sheet1!$A:$BJ,30,0)</f>
        <v>27.4</v>
      </c>
      <c r="U267">
        <f>VLOOKUP(A267,[1]Sheet1!$A:$BJ,31,0)</f>
        <v>1.1000000000000001</v>
      </c>
      <c r="V267">
        <f>VLOOKUP(A267,[1]Sheet1!$A:$BJ,32,0)</f>
        <v>1.18</v>
      </c>
      <c r="W267">
        <f>VLOOKUP(A267,[1]Sheet1!$A:$BJ,33,0)</f>
        <v>1.23</v>
      </c>
      <c r="X267">
        <f>VLOOKUP(A267,[1]Sheet1!$A:$BJ,34,0)</f>
        <v>1.2</v>
      </c>
      <c r="Y267">
        <f>VLOOKUP(A267,[1]Sheet1!$A:$BJ,35,0)</f>
        <v>9.5</v>
      </c>
      <c r="Z267">
        <f>VLOOKUP(A267,[1]Sheet1!$A:$BJ,36,0)</f>
        <v>26.2</v>
      </c>
      <c r="AA267">
        <f>VLOOKUP(A267,[1]Sheet1!$A:$BJ,37,0)</f>
        <v>23.4</v>
      </c>
      <c r="AB267">
        <f>VLOOKUP(A267,[1]Sheet1!$A:$BJ,38,0)</f>
        <v>25.2</v>
      </c>
      <c r="AC267">
        <f>VLOOKUP(A267,[1]Sheet1!$A:$AN,39,0)</f>
        <v>46.8</v>
      </c>
      <c r="AD267">
        <f>VLOOKUP(A267,[1]Sheet1!$A:$AN,40,0)</f>
        <v>33.299999999999997</v>
      </c>
      <c r="AE267">
        <f>VLOOKUP(A267,[1]Sheet1!$A:$BJ,41,0)</f>
        <v>33.5</v>
      </c>
      <c r="AF267">
        <f>VLOOKUP(A267,[1]Sheet1!$A:$BJ,42,0)</f>
        <v>31.9</v>
      </c>
      <c r="AG267">
        <f>VLOOKUP(A267,[1]Sheet1!$A:$BJ,43,0)</f>
        <v>40</v>
      </c>
      <c r="AH267">
        <f>VLOOKUP(A267,[1]Sheet1!$A:$BJ,44,0)</f>
        <v>200</v>
      </c>
      <c r="AI267">
        <f>VLOOKUP(A267,[1]Sheet1!$A:$BJ,45,0)</f>
        <v>228</v>
      </c>
      <c r="AJ267">
        <f>VLOOKUP(A267,[1]Sheet1!$A:$BJ,46,0)</f>
        <v>165</v>
      </c>
      <c r="AK267">
        <f>VLOOKUP(A267,[1]Sheet1!$A:$BJ,47,0)</f>
        <v>41</v>
      </c>
      <c r="AL267">
        <f>VLOOKUP(A267,[1]Sheet1!$A:$BJ,48,0)</f>
        <v>259</v>
      </c>
      <c r="AM267">
        <f>VLOOKUP(A267,[1]Sheet1!$A:$BJ,49,0)</f>
        <v>202</v>
      </c>
      <c r="AN267">
        <f>VLOOKUP(A267,[1]Sheet1!$A:$BJ,50,0)</f>
        <v>101</v>
      </c>
      <c r="AO267">
        <f>VLOOKUP(A267,[1]Sheet1!$A:$BJ,51,0)</f>
        <v>70.78</v>
      </c>
      <c r="AP267">
        <f>VLOOKUP(A267,[1]Sheet1!$A:$BJ,52,0)</f>
        <v>61.39</v>
      </c>
      <c r="AQ267">
        <f>VLOOKUP(A267,[1]Sheet1!$A:$BJ,53,0)</f>
        <v>83.18</v>
      </c>
      <c r="AR267">
        <f>VLOOKUP(A267,[1]Sheet1!$A:$BJ,54,0)</f>
        <v>78.97</v>
      </c>
      <c r="AS267">
        <f>VLOOKUP(A267,[1]Sheet1!$A:$BJ,55,0)</f>
        <v>104</v>
      </c>
      <c r="AT267">
        <f>VLOOKUP(A267,[1]Sheet1!$A:$BJ,56,0)</f>
        <v>117</v>
      </c>
      <c r="AU267">
        <f>VLOOKUP(A267,[1]Sheet1!$A:$BJ,57,0)</f>
        <v>91</v>
      </c>
      <c r="AV267">
        <f>VLOOKUP(A267,[1]Sheet1!$A:$BJ,58,0)</f>
        <v>95</v>
      </c>
      <c r="AW267">
        <f>VLOOKUP(A267,[1]Sheet1!$A:$BJ,59,0)</f>
        <v>10.5</v>
      </c>
      <c r="AX267">
        <f>VLOOKUP(A267,[1]Sheet1!$A:$BJ,60,0)</f>
        <v>9.6</v>
      </c>
      <c r="AY267">
        <f>VLOOKUP(A267,[1]Sheet1!$A:$BJ,61,0)</f>
        <v>6.7</v>
      </c>
      <c r="AZ267">
        <f>VLOOKUP(A267,[1]Sheet1!$A:$BJ,62,0)</f>
        <v>5.5</v>
      </c>
      <c r="BA267" s="6">
        <v>9</v>
      </c>
      <c r="BB267">
        <f>VLOOKUP(A267,'[2]基于7.24英文版收集麻醉记录单信息+最后整理最全面'!$J:$CK,78,0)</f>
        <v>0</v>
      </c>
      <c r="BC267">
        <f>VLOOKUP(A267,'[2]基于7.24英文版收集麻醉记录单信息+最后整理最全面'!$J:$CK,80,0)</f>
        <v>0</v>
      </c>
    </row>
    <row r="268" spans="1:55" x14ac:dyDescent="0.25">
      <c r="A268" s="3">
        <v>34202195</v>
      </c>
      <c r="B268">
        <v>2</v>
      </c>
      <c r="C268" s="6">
        <v>2</v>
      </c>
      <c r="D268" s="6">
        <v>160</v>
      </c>
      <c r="E268" s="6">
        <v>56.5</v>
      </c>
      <c r="F268">
        <v>0</v>
      </c>
      <c r="G268" s="6">
        <v>0</v>
      </c>
      <c r="H268">
        <v>0</v>
      </c>
      <c r="I268">
        <f>VLOOKUP(A268,[1]Sheet1!$A:$V,19,0)</f>
        <v>128</v>
      </c>
      <c r="J268">
        <f>VLOOKUP(A268,[1]Sheet1!$A:$V,20,0)</f>
        <v>110</v>
      </c>
      <c r="K268">
        <f>VLOOKUP(A268,[1]Sheet1!$A:$V,21,0)</f>
        <v>0.4</v>
      </c>
      <c r="L268">
        <f>VLOOKUP(A268,[1]Sheet1!$A:$V,22,0)</f>
        <v>0.35</v>
      </c>
      <c r="M268">
        <f>VLOOKUP(A268,[1]Sheet1!$A:$W,23,0)</f>
        <v>210</v>
      </c>
      <c r="N268">
        <f>VLOOKUP(A268,[1]Sheet1!$A:$BJ,24,0)</f>
        <v>170</v>
      </c>
      <c r="P268">
        <f>VLOOKUP(A268,[1]Sheet1!$A:$BJ,26,0)</f>
        <v>191</v>
      </c>
      <c r="Q268">
        <f>VLOOKUP(A268,[1]Sheet1!$A:$BJ,27,0)</f>
        <v>27.9</v>
      </c>
      <c r="R268">
        <f>VLOOKUP(A268,[1]Sheet1!$A:$BJ,28,0)</f>
        <v>27.7</v>
      </c>
      <c r="U268">
        <f>VLOOKUP(A268,[1]Sheet1!$A:$BJ,31,0)</f>
        <v>1.1100000000000001</v>
      </c>
      <c r="V268">
        <f>VLOOKUP(A268,[1]Sheet1!$A:$BJ,32,0)</f>
        <v>1.19</v>
      </c>
      <c r="Y268">
        <f>VLOOKUP(A268,[1]Sheet1!$A:$BJ,35,0)</f>
        <v>9.8000000000000007</v>
      </c>
      <c r="Z268">
        <f>VLOOKUP(A268,[1]Sheet1!$A:$BJ,36,0)</f>
        <v>16.3</v>
      </c>
      <c r="AB268">
        <f>VLOOKUP(A268,[1]Sheet1!$A:$BJ,38,0)</f>
        <v>13.5</v>
      </c>
      <c r="AC268">
        <f>VLOOKUP(A268,[1]Sheet1!$A:$AN,39,0)</f>
        <v>44.5</v>
      </c>
      <c r="AD268">
        <f>VLOOKUP(A268,[1]Sheet1!$A:$AN,40,0)</f>
        <v>32.5</v>
      </c>
      <c r="AF268">
        <f>VLOOKUP(A268,[1]Sheet1!$A:$BJ,42,0)</f>
        <v>28.9</v>
      </c>
      <c r="AG268">
        <f>VLOOKUP(A268,[1]Sheet1!$A:$BJ,43,0)</f>
        <v>12</v>
      </c>
      <c r="AH268">
        <f>VLOOKUP(A268,[1]Sheet1!$A:$BJ,44,0)</f>
        <v>190</v>
      </c>
      <c r="AJ268">
        <f>VLOOKUP(A268,[1]Sheet1!$A:$BJ,46,0)</f>
        <v>139</v>
      </c>
      <c r="AK268">
        <f>VLOOKUP(A268,[1]Sheet1!$A:$BJ,47,0)</f>
        <v>17</v>
      </c>
      <c r="AL268">
        <f>VLOOKUP(A268,[1]Sheet1!$A:$BJ,48,0)</f>
        <v>195</v>
      </c>
      <c r="AN268">
        <f>VLOOKUP(A268,[1]Sheet1!$A:$BJ,50,0)</f>
        <v>45</v>
      </c>
      <c r="AO268">
        <f>VLOOKUP(A268,[1]Sheet1!$A:$BJ,51,0)</f>
        <v>102.89</v>
      </c>
      <c r="AP268">
        <f>VLOOKUP(A268,[1]Sheet1!$A:$BJ,52,0)</f>
        <v>99.86</v>
      </c>
      <c r="AR268">
        <f>VLOOKUP(A268,[1]Sheet1!$A:$BJ,54,0)</f>
        <v>105.43</v>
      </c>
      <c r="AS268">
        <f>VLOOKUP(A268,[1]Sheet1!$A:$BJ,55,0)</f>
        <v>42</v>
      </c>
      <c r="AT268">
        <f>VLOOKUP(A268,[1]Sheet1!$A:$BJ,56,0)</f>
        <v>46</v>
      </c>
      <c r="AV268">
        <f>VLOOKUP(A268,[1]Sheet1!$A:$BJ,58,0)</f>
        <v>39</v>
      </c>
      <c r="AW268">
        <f>VLOOKUP(A268,[1]Sheet1!$A:$BJ,59,0)</f>
        <v>4.3</v>
      </c>
      <c r="AX268">
        <f>VLOOKUP(A268,[1]Sheet1!$A:$BJ,60,0)</f>
        <v>6.7</v>
      </c>
      <c r="AZ268">
        <f>VLOOKUP(A268,[1]Sheet1!$A:$BJ,62,0)</f>
        <v>3.3</v>
      </c>
      <c r="BA268" s="6">
        <v>7</v>
      </c>
      <c r="BB268">
        <f>VLOOKUP(A268,'[2]基于7.24英文版收集麻醉记录单信息+最后整理最全面'!$J:$CK,78,0)</f>
        <v>0</v>
      </c>
      <c r="BC268">
        <f>VLOOKUP(A268,'[2]基于7.24英文版收集麻醉记录单信息+最后整理最全面'!$J:$CK,80,0)</f>
        <v>0</v>
      </c>
    </row>
    <row r="269" spans="1:55" x14ac:dyDescent="0.25">
      <c r="A269" s="3">
        <v>17551729</v>
      </c>
      <c r="B269">
        <v>2</v>
      </c>
      <c r="C269" s="6">
        <v>1</v>
      </c>
      <c r="D269" s="6">
        <v>162</v>
      </c>
      <c r="E269" s="6">
        <v>61</v>
      </c>
      <c r="F269">
        <v>0</v>
      </c>
      <c r="G269" s="6">
        <v>0</v>
      </c>
      <c r="H269">
        <v>0</v>
      </c>
      <c r="I269">
        <f>VLOOKUP(A269,[1]Sheet1!$A:$V,19,0)</f>
        <v>144</v>
      </c>
      <c r="J269">
        <f>VLOOKUP(A269,[1]Sheet1!$A:$V,20,0)</f>
        <v>134</v>
      </c>
      <c r="K269">
        <f>VLOOKUP(A269,[1]Sheet1!$A:$V,21,0)</f>
        <v>0.44</v>
      </c>
      <c r="L269">
        <f>VLOOKUP(A269,[1]Sheet1!$A:$V,22,0)</f>
        <v>0.42</v>
      </c>
      <c r="M269">
        <f>VLOOKUP(A269,[1]Sheet1!$A:$W,23,0)</f>
        <v>91</v>
      </c>
      <c r="N269">
        <f>VLOOKUP(A269,[1]Sheet1!$A:$BJ,24,0)</f>
        <v>80</v>
      </c>
      <c r="P269">
        <f>VLOOKUP(A269,[1]Sheet1!$A:$BJ,26,0)</f>
        <v>85</v>
      </c>
      <c r="Q269">
        <f>VLOOKUP(A269,[1]Sheet1!$A:$BJ,27,0)</f>
        <v>27.6</v>
      </c>
      <c r="R269">
        <f>VLOOKUP(A269,[1]Sheet1!$A:$BJ,28,0)</f>
        <v>29.4</v>
      </c>
      <c r="T269">
        <f>VLOOKUP(A269,[1]Sheet1!$A:$BJ,30,0)</f>
        <v>29.6</v>
      </c>
      <c r="U269">
        <f>VLOOKUP(A269,[1]Sheet1!$A:$BJ,31,0)</f>
        <v>0.88</v>
      </c>
      <c r="V269">
        <f>VLOOKUP(A269,[1]Sheet1!$A:$BJ,32,0)</f>
        <v>1.08</v>
      </c>
      <c r="X269">
        <f>VLOOKUP(A269,[1]Sheet1!$A:$BJ,34,0)</f>
        <v>0.98</v>
      </c>
      <c r="Y269">
        <f>VLOOKUP(A269,[1]Sheet1!$A:$BJ,35,0)</f>
        <v>10</v>
      </c>
      <c r="Z269">
        <f>VLOOKUP(A269,[1]Sheet1!$A:$BJ,36,0)</f>
        <v>20.399999999999999</v>
      </c>
      <c r="AB269">
        <f>VLOOKUP(A269,[1]Sheet1!$A:$BJ,38,0)</f>
        <v>18.899999999999999</v>
      </c>
      <c r="AC269">
        <f>VLOOKUP(A269,[1]Sheet1!$A:$AN,39,0)</f>
        <v>46.5</v>
      </c>
      <c r="AD269">
        <f>VLOOKUP(A269,[1]Sheet1!$A:$AN,40,0)</f>
        <v>34.1</v>
      </c>
      <c r="AF269">
        <f>VLOOKUP(A269,[1]Sheet1!$A:$BJ,42,0)</f>
        <v>36.200000000000003</v>
      </c>
      <c r="AG269">
        <f>VLOOKUP(A269,[1]Sheet1!$A:$BJ,43,0)</f>
        <v>24</v>
      </c>
      <c r="AH269">
        <f>VLOOKUP(A269,[1]Sheet1!$A:$BJ,44,0)</f>
        <v>201</v>
      </c>
      <c r="AJ269">
        <f>VLOOKUP(A269,[1]Sheet1!$A:$BJ,46,0)</f>
        <v>110</v>
      </c>
      <c r="AK269">
        <f>VLOOKUP(A269,[1]Sheet1!$A:$BJ,47,0)</f>
        <v>21</v>
      </c>
      <c r="AL269">
        <f>VLOOKUP(A269,[1]Sheet1!$A:$BJ,48,0)</f>
        <v>129</v>
      </c>
      <c r="AN269">
        <f>VLOOKUP(A269,[1]Sheet1!$A:$BJ,50,0)</f>
        <v>33</v>
      </c>
      <c r="AO269">
        <f>VLOOKUP(A269,[1]Sheet1!$A:$BJ,51,0)</f>
        <v>77</v>
      </c>
      <c r="AP269">
        <f>VLOOKUP(A269,[1]Sheet1!$A:$BJ,52,0)</f>
        <v>93.84</v>
      </c>
      <c r="AR269">
        <f>VLOOKUP(A269,[1]Sheet1!$A:$BJ,54,0)</f>
        <v>90.84</v>
      </c>
      <c r="AS269">
        <f>VLOOKUP(A269,[1]Sheet1!$A:$BJ,55,0)</f>
        <v>91</v>
      </c>
      <c r="AT269">
        <f>VLOOKUP(A269,[1]Sheet1!$A:$BJ,56,0)</f>
        <v>73</v>
      </c>
      <c r="AV269">
        <f>VLOOKUP(A269,[1]Sheet1!$A:$BJ,58,0)</f>
        <v>79</v>
      </c>
      <c r="AW269">
        <f>VLOOKUP(A269,[1]Sheet1!$A:$BJ,59,0)</f>
        <v>5.4</v>
      </c>
      <c r="AX269">
        <f>VLOOKUP(A269,[1]Sheet1!$A:$BJ,60,0)</f>
        <v>2.8</v>
      </c>
      <c r="AZ269">
        <f>VLOOKUP(A269,[1]Sheet1!$A:$BJ,62,0)</f>
        <v>4.7</v>
      </c>
      <c r="BA269" s="6">
        <v>5</v>
      </c>
      <c r="BB269">
        <f>VLOOKUP(A269,'[2]基于7.24英文版收集麻醉记录单信息+最后整理最全面'!$J:$CK,78,0)</f>
        <v>0</v>
      </c>
      <c r="BC269">
        <f>VLOOKUP(A269,'[2]基于7.24英文版收集麻醉记录单信息+最后整理最全面'!$J:$CK,80,0)</f>
        <v>0</v>
      </c>
    </row>
    <row r="270" spans="1:55" x14ac:dyDescent="0.25">
      <c r="A270" s="3">
        <v>34303404</v>
      </c>
      <c r="B270">
        <v>2</v>
      </c>
      <c r="C270" s="6">
        <v>1</v>
      </c>
      <c r="D270" s="6">
        <v>158</v>
      </c>
      <c r="E270" s="6">
        <v>59.5</v>
      </c>
      <c r="F270">
        <v>0</v>
      </c>
      <c r="G270" s="6">
        <v>0</v>
      </c>
      <c r="H270">
        <v>0</v>
      </c>
      <c r="I270">
        <f>VLOOKUP(A270,[1]Sheet1!$A:$V,19,0)</f>
        <v>138</v>
      </c>
      <c r="J270">
        <f>VLOOKUP(A270,[1]Sheet1!$A:$V,20,0)</f>
        <v>118</v>
      </c>
      <c r="K270">
        <f>VLOOKUP(A270,[1]Sheet1!$A:$V,21,0)</f>
        <v>0.42</v>
      </c>
      <c r="L270">
        <f>VLOOKUP(A270,[1]Sheet1!$A:$V,22,0)</f>
        <v>0.36</v>
      </c>
      <c r="M270">
        <f>VLOOKUP(A270,[1]Sheet1!$A:$W,23,0)</f>
        <v>239</v>
      </c>
      <c r="N270">
        <f>VLOOKUP(A270,[1]Sheet1!$A:$BJ,24,0)</f>
        <v>187</v>
      </c>
      <c r="Q270">
        <f>VLOOKUP(A270,[1]Sheet1!$A:$BJ,27,0)</f>
        <v>24.8</v>
      </c>
      <c r="R270">
        <f>VLOOKUP(A270,[1]Sheet1!$A:$BJ,28,0)</f>
        <v>25.9</v>
      </c>
      <c r="U270">
        <f>VLOOKUP(A270,[1]Sheet1!$A:$BJ,31,0)</f>
        <v>1.05</v>
      </c>
      <c r="V270">
        <f>VLOOKUP(A270,[1]Sheet1!$A:$BJ,32,0)</f>
        <v>1.1399999999999999</v>
      </c>
      <c r="Y270">
        <f>VLOOKUP(A270,[1]Sheet1!$A:$BJ,35,0)</f>
        <v>9.6</v>
      </c>
      <c r="Z270">
        <f>VLOOKUP(A270,[1]Sheet1!$A:$BJ,36,0)</f>
        <v>28.7</v>
      </c>
      <c r="AC270">
        <f>VLOOKUP(A270,[1]Sheet1!$A:$AN,39,0)</f>
        <v>48.4</v>
      </c>
      <c r="AD270">
        <f>VLOOKUP(A270,[1]Sheet1!$A:$AN,40,0)</f>
        <v>32.1</v>
      </c>
      <c r="AG270">
        <f>VLOOKUP(A270,[1]Sheet1!$A:$BJ,43,0)</f>
        <v>94</v>
      </c>
      <c r="AH270">
        <f>VLOOKUP(A270,[1]Sheet1!$A:$BJ,44,0)</f>
        <v>331</v>
      </c>
      <c r="AK270">
        <f>VLOOKUP(A270,[1]Sheet1!$A:$BJ,47,0)</f>
        <v>74</v>
      </c>
      <c r="AL270">
        <f>VLOOKUP(A270,[1]Sheet1!$A:$BJ,48,0)</f>
        <v>319</v>
      </c>
      <c r="AO270">
        <f>VLOOKUP(A270,[1]Sheet1!$A:$BJ,51,0)</f>
        <v>103.83</v>
      </c>
      <c r="AP270">
        <f>VLOOKUP(A270,[1]Sheet1!$A:$BJ,52,0)</f>
        <v>108.16</v>
      </c>
      <c r="AS270">
        <f>VLOOKUP(A270,[1]Sheet1!$A:$BJ,55,0)</f>
        <v>60</v>
      </c>
      <c r="AT270">
        <f>VLOOKUP(A270,[1]Sheet1!$A:$BJ,56,0)</f>
        <v>53</v>
      </c>
      <c r="AW270">
        <f>VLOOKUP(A270,[1]Sheet1!$A:$BJ,59,0)</f>
        <v>4.5</v>
      </c>
      <c r="AX270">
        <f>VLOOKUP(A270,[1]Sheet1!$A:$BJ,60,0)</f>
        <v>2</v>
      </c>
      <c r="BA270" s="6">
        <v>6</v>
      </c>
      <c r="BB270">
        <f>VLOOKUP(A270,'[2]基于7.24英文版收集麻醉记录单信息+最后整理最全面'!$J:$CK,78,0)</f>
        <v>0</v>
      </c>
      <c r="BC270">
        <f>VLOOKUP(A270,'[2]基于7.24英文版收集麻醉记录单信息+最后整理最全面'!$J:$CK,80,0)</f>
        <v>0</v>
      </c>
    </row>
    <row r="271" spans="1:55" x14ac:dyDescent="0.25">
      <c r="A271" s="3">
        <v>14018899</v>
      </c>
      <c r="B271">
        <v>2</v>
      </c>
      <c r="C271" s="6">
        <v>1</v>
      </c>
      <c r="D271" s="6">
        <v>164</v>
      </c>
      <c r="E271" s="6">
        <v>72</v>
      </c>
      <c r="F271">
        <v>0</v>
      </c>
      <c r="G271" s="6">
        <v>0</v>
      </c>
      <c r="H271">
        <v>0</v>
      </c>
      <c r="I271">
        <f>VLOOKUP(A271,[1]Sheet1!$A:$V,19,0)</f>
        <v>111</v>
      </c>
      <c r="J271">
        <f>VLOOKUP(A271,[1]Sheet1!$A:$V,20,0)</f>
        <v>98</v>
      </c>
      <c r="K271">
        <f>VLOOKUP(A271,[1]Sheet1!$A:$V,21,0)</f>
        <v>0.33</v>
      </c>
      <c r="L271">
        <f>VLOOKUP(A271,[1]Sheet1!$A:$V,22,0)</f>
        <v>0.28999999999999998</v>
      </c>
      <c r="M271">
        <f>VLOOKUP(A271,[1]Sheet1!$A:$W,23,0)</f>
        <v>79</v>
      </c>
      <c r="N271">
        <f>VLOOKUP(A271,[1]Sheet1!$A:$BJ,24,0)</f>
        <v>80</v>
      </c>
      <c r="Q271">
        <f>VLOOKUP(A271,[1]Sheet1!$A:$BJ,27,0)</f>
        <v>19.5</v>
      </c>
      <c r="R271">
        <f>VLOOKUP(A271,[1]Sheet1!$A:$BJ,28,0)</f>
        <v>26.4</v>
      </c>
      <c r="U271">
        <f>VLOOKUP(A271,[1]Sheet1!$A:$BJ,31,0)</f>
        <v>0.9</v>
      </c>
      <c r="V271">
        <f>VLOOKUP(A271,[1]Sheet1!$A:$BJ,32,0)</f>
        <v>1.1000000000000001</v>
      </c>
      <c r="Y271">
        <f>VLOOKUP(A271,[1]Sheet1!$A:$BJ,35,0)</f>
        <v>23.4</v>
      </c>
      <c r="Z271">
        <f>VLOOKUP(A271,[1]Sheet1!$A:$BJ,36,0)</f>
        <v>38.9</v>
      </c>
      <c r="AC271">
        <f>VLOOKUP(A271,[1]Sheet1!$A:$AN,39,0)</f>
        <v>42.8</v>
      </c>
      <c r="AD271">
        <f>VLOOKUP(A271,[1]Sheet1!$A:$AN,40,0)</f>
        <v>32</v>
      </c>
      <c r="AG271">
        <f>VLOOKUP(A271,[1]Sheet1!$A:$BJ,43,0)</f>
        <v>54</v>
      </c>
      <c r="AH271">
        <f>VLOOKUP(A271,[1]Sheet1!$A:$BJ,44,0)</f>
        <v>193</v>
      </c>
      <c r="AK271">
        <f>VLOOKUP(A271,[1]Sheet1!$A:$BJ,47,0)</f>
        <v>55</v>
      </c>
      <c r="AL271">
        <f>VLOOKUP(A271,[1]Sheet1!$A:$BJ,48,0)</f>
        <v>198</v>
      </c>
      <c r="AO271">
        <f>VLOOKUP(A271,[1]Sheet1!$A:$BJ,51,0)</f>
        <v>89.46</v>
      </c>
      <c r="AP271">
        <f>VLOOKUP(A271,[1]Sheet1!$A:$BJ,52,0)</f>
        <v>93.85</v>
      </c>
      <c r="AS271">
        <f>VLOOKUP(A271,[1]Sheet1!$A:$BJ,55,0)</f>
        <v>59</v>
      </c>
      <c r="AT271">
        <f>VLOOKUP(A271,[1]Sheet1!$A:$BJ,56,0)</f>
        <v>51</v>
      </c>
      <c r="AW271">
        <f>VLOOKUP(A271,[1]Sheet1!$A:$BJ,59,0)</f>
        <v>5.8</v>
      </c>
      <c r="AX271">
        <f>VLOOKUP(A271,[1]Sheet1!$A:$BJ,60,0)</f>
        <v>6</v>
      </c>
      <c r="BA271" s="6">
        <v>14</v>
      </c>
      <c r="BB271">
        <f>VLOOKUP(A271,'[2]基于7.24英文版收集麻醉记录单信息+最后整理最全面'!$J:$CK,78,0)</f>
        <v>0</v>
      </c>
      <c r="BC271">
        <f>VLOOKUP(A271,'[2]基于7.24英文版收集麻醉记录单信息+最后整理最全面'!$J:$CK,80,0)</f>
        <v>0</v>
      </c>
    </row>
    <row r="272" spans="1:55" x14ac:dyDescent="0.25">
      <c r="A272" s="3">
        <v>33807973</v>
      </c>
      <c r="B272">
        <v>1</v>
      </c>
      <c r="C272" s="6">
        <v>2</v>
      </c>
      <c r="D272" s="6">
        <v>155</v>
      </c>
      <c r="E272" s="6">
        <v>43</v>
      </c>
      <c r="F272">
        <v>0</v>
      </c>
      <c r="G272" s="6">
        <v>0</v>
      </c>
      <c r="H272">
        <v>0</v>
      </c>
      <c r="I272">
        <f>VLOOKUP(A272,[1]Sheet1!$A:$V,19,0)</f>
        <v>116</v>
      </c>
      <c r="J272">
        <f>VLOOKUP(A272,[1]Sheet1!$A:$V,20,0)</f>
        <v>88</v>
      </c>
      <c r="K272">
        <f>VLOOKUP(A272,[1]Sheet1!$A:$V,21,0)</f>
        <v>0.4</v>
      </c>
      <c r="L272">
        <f>VLOOKUP(A272,[1]Sheet1!$A:$V,22,0)</f>
        <v>0.28999999999999998</v>
      </c>
      <c r="M272">
        <f>VLOOKUP(A272,[1]Sheet1!$A:$W,23,0)</f>
        <v>184</v>
      </c>
      <c r="N272">
        <f>VLOOKUP(A272,[1]Sheet1!$A:$BJ,24,0)</f>
        <v>118</v>
      </c>
      <c r="Q272">
        <f>VLOOKUP(A272,[1]Sheet1!$A:$BJ,27,0)</f>
        <v>23.9</v>
      </c>
      <c r="U272">
        <f>VLOOKUP(A272,[1]Sheet1!$A:$BJ,31,0)</f>
        <v>0.92</v>
      </c>
      <c r="Y272">
        <f>VLOOKUP(A272,[1]Sheet1!$A:$BJ,35,0)</f>
        <v>11.8</v>
      </c>
      <c r="Z272">
        <f>VLOOKUP(A272,[1]Sheet1!$A:$BJ,36,0)</f>
        <v>17.7</v>
      </c>
      <c r="AC272">
        <f>VLOOKUP(A272,[1]Sheet1!$A:$AN,39,0)</f>
        <v>39.5</v>
      </c>
      <c r="AD272">
        <f>VLOOKUP(A272,[1]Sheet1!$A:$AN,40,0)</f>
        <v>33.799999999999997</v>
      </c>
      <c r="AG272">
        <f>VLOOKUP(A272,[1]Sheet1!$A:$BJ,43,0)</f>
        <v>23</v>
      </c>
      <c r="AH272">
        <f>VLOOKUP(A272,[1]Sheet1!$A:$BJ,44,0)</f>
        <v>431</v>
      </c>
      <c r="AK272">
        <f>VLOOKUP(A272,[1]Sheet1!$A:$BJ,47,0)</f>
        <v>17</v>
      </c>
      <c r="AL272">
        <f>VLOOKUP(A272,[1]Sheet1!$A:$BJ,48,0)</f>
        <v>429</v>
      </c>
      <c r="AO272">
        <f>VLOOKUP(A272,[1]Sheet1!$A:$BJ,51,0)</f>
        <v>82.99</v>
      </c>
      <c r="AP272">
        <f>VLOOKUP(A272,[1]Sheet1!$A:$BJ,52,0)</f>
        <v>92.06</v>
      </c>
      <c r="AS272">
        <f>VLOOKUP(A272,[1]Sheet1!$A:$BJ,55,0)</f>
        <v>73</v>
      </c>
      <c r="AT272">
        <f>VLOOKUP(A272,[1]Sheet1!$A:$BJ,56,0)</f>
        <v>67</v>
      </c>
      <c r="AW272">
        <f>VLOOKUP(A272,[1]Sheet1!$A:$BJ,59,0)</f>
        <v>3.8</v>
      </c>
      <c r="AX272">
        <f>VLOOKUP(A272,[1]Sheet1!$A:$BJ,60,0)</f>
        <v>2.6</v>
      </c>
      <c r="BA272" s="6">
        <v>11</v>
      </c>
      <c r="BB272">
        <f>VLOOKUP(A272,'[2]基于7.24英文版收集麻醉记录单信息+最后整理最全面'!$J:$CK,78,0)</f>
        <v>0</v>
      </c>
      <c r="BC272">
        <f>VLOOKUP(A272,'[2]基于7.24英文版收集麻醉记录单信息+最后整理最全面'!$J:$CK,80,0)</f>
        <v>0</v>
      </c>
    </row>
    <row r="273" spans="1:55" x14ac:dyDescent="0.25">
      <c r="A273" s="3">
        <v>999886</v>
      </c>
      <c r="B273">
        <v>1</v>
      </c>
      <c r="C273" s="6">
        <v>2</v>
      </c>
      <c r="D273" s="6">
        <v>152</v>
      </c>
      <c r="E273" s="6">
        <v>50.5</v>
      </c>
      <c r="F273">
        <v>0</v>
      </c>
      <c r="G273" s="6">
        <v>0</v>
      </c>
      <c r="H273">
        <v>0</v>
      </c>
      <c r="I273">
        <f>VLOOKUP(A273,[1]Sheet1!$A:$V,19,0)</f>
        <v>114</v>
      </c>
      <c r="J273">
        <f>VLOOKUP(A273,[1]Sheet1!$A:$V,20,0)</f>
        <v>107</v>
      </c>
      <c r="K273">
        <f>VLOOKUP(A273,[1]Sheet1!$A:$V,21,0)</f>
        <v>0.39</v>
      </c>
      <c r="L273">
        <f>VLOOKUP(A273,[1]Sheet1!$A:$V,22,0)</f>
        <v>0.32</v>
      </c>
      <c r="M273">
        <f>VLOOKUP(A273,[1]Sheet1!$A:$W,23,0)</f>
        <v>275</v>
      </c>
      <c r="N273">
        <f>VLOOKUP(A273,[1]Sheet1!$A:$BJ,24,0)</f>
        <v>230</v>
      </c>
      <c r="O273">
        <f>VLOOKUP(A273,[1]Sheet1!$A:$BJ,25,0)</f>
        <v>162</v>
      </c>
      <c r="P273">
        <f>VLOOKUP(A273,[1]Sheet1!$A:$BJ,26,0)</f>
        <v>96</v>
      </c>
      <c r="Q273">
        <f>VLOOKUP(A273,[1]Sheet1!$A:$BJ,27,0)</f>
        <v>33.1</v>
      </c>
      <c r="R273">
        <f>VLOOKUP(A273,[1]Sheet1!$A:$BJ,28,0)</f>
        <v>32.9</v>
      </c>
      <c r="S273">
        <f>VLOOKUP(A273,[1]Sheet1!$A:$BJ,29,0)</f>
        <v>31.8</v>
      </c>
      <c r="T273">
        <f>VLOOKUP(A273,[1]Sheet1!$A:$BJ,30,0)</f>
        <v>36.200000000000003</v>
      </c>
      <c r="U273">
        <f>VLOOKUP(A273,[1]Sheet1!$A:$BJ,31,0)</f>
        <v>1.1299999999999999</v>
      </c>
      <c r="V273">
        <f>VLOOKUP(A273,[1]Sheet1!$A:$BJ,32,0)</f>
        <v>1.57</v>
      </c>
      <c r="W273">
        <f>VLOOKUP(A273,[1]Sheet1!$A:$BJ,33,0)</f>
        <v>1.54</v>
      </c>
      <c r="X273">
        <f>VLOOKUP(A273,[1]Sheet1!$A:$BJ,34,0)</f>
        <v>1.58</v>
      </c>
      <c r="Y273">
        <f>VLOOKUP(A273,[1]Sheet1!$A:$BJ,35,0)</f>
        <v>10.8</v>
      </c>
      <c r="Z273">
        <f>VLOOKUP(A273,[1]Sheet1!$A:$BJ,36,0)</f>
        <v>47.7</v>
      </c>
      <c r="AA273">
        <f>VLOOKUP(A273,[1]Sheet1!$A:$BJ,37,0)</f>
        <v>43.2</v>
      </c>
      <c r="AB273">
        <f>VLOOKUP(A273,[1]Sheet1!$A:$BJ,38,0)</f>
        <v>25.2</v>
      </c>
      <c r="AC273">
        <f>VLOOKUP(A273,[1]Sheet1!$A:$AN,39,0)</f>
        <v>38.299999999999997</v>
      </c>
      <c r="AD273">
        <f>VLOOKUP(A273,[1]Sheet1!$A:$AN,40,0)</f>
        <v>19.3</v>
      </c>
      <c r="AE273">
        <f>VLOOKUP(A273,[1]Sheet1!$A:$BJ,41,0)</f>
        <v>28</v>
      </c>
      <c r="AF273">
        <f>VLOOKUP(A273,[1]Sheet1!$A:$BJ,42,0)</f>
        <v>32.5</v>
      </c>
      <c r="AG273">
        <f>VLOOKUP(A273,[1]Sheet1!$A:$BJ,43,0)</f>
        <v>29</v>
      </c>
      <c r="AH273">
        <f>VLOOKUP(A273,[1]Sheet1!$A:$BJ,44,0)</f>
        <v>667</v>
      </c>
      <c r="AI273">
        <f>VLOOKUP(A273,[1]Sheet1!$A:$BJ,45,0)</f>
        <v>794</v>
      </c>
      <c r="AJ273">
        <f>VLOOKUP(A273,[1]Sheet1!$A:$BJ,46,0)</f>
        <v>336</v>
      </c>
      <c r="AK273">
        <f>VLOOKUP(A273,[1]Sheet1!$A:$BJ,47,0)</f>
        <v>49</v>
      </c>
      <c r="AL273">
        <f>VLOOKUP(A273,[1]Sheet1!$A:$BJ,48,0)</f>
        <v>1090</v>
      </c>
      <c r="AM273">
        <f>VLOOKUP(A273,[1]Sheet1!$A:$BJ,49,0)</f>
        <v>986</v>
      </c>
      <c r="AN273">
        <f>VLOOKUP(A273,[1]Sheet1!$A:$BJ,50,0)</f>
        <v>164</v>
      </c>
      <c r="AO273">
        <f>VLOOKUP(A273,[1]Sheet1!$A:$BJ,51,0)</f>
        <v>100.3</v>
      </c>
      <c r="AP273">
        <f>VLOOKUP(A273,[1]Sheet1!$A:$BJ,52,0)</f>
        <v>103.18</v>
      </c>
      <c r="AQ273">
        <f>VLOOKUP(A273,[1]Sheet1!$A:$BJ,53,0)</f>
        <v>109.93</v>
      </c>
      <c r="AR273">
        <f>VLOOKUP(A273,[1]Sheet1!$A:$BJ,54,0)</f>
        <v>129.86000000000001</v>
      </c>
      <c r="AS273">
        <f>VLOOKUP(A273,[1]Sheet1!$A:$BJ,55,0)</f>
        <v>60</v>
      </c>
      <c r="AT273">
        <f>VLOOKUP(A273,[1]Sheet1!$A:$BJ,56,0)</f>
        <v>56</v>
      </c>
      <c r="AU273">
        <f>VLOOKUP(A273,[1]Sheet1!$A:$BJ,57,0)</f>
        <v>48</v>
      </c>
      <c r="AV273">
        <f>VLOOKUP(A273,[1]Sheet1!$A:$BJ,58,0)</f>
        <v>32</v>
      </c>
      <c r="AW273">
        <f>VLOOKUP(A273,[1]Sheet1!$A:$BJ,59,0)</f>
        <v>4</v>
      </c>
      <c r="AX273">
        <f>VLOOKUP(A273,[1]Sheet1!$A:$BJ,60,0)</f>
        <v>4.5999999999999996</v>
      </c>
      <c r="AY273">
        <f>VLOOKUP(A273,[1]Sheet1!$A:$BJ,61,0)</f>
        <v>3.4</v>
      </c>
      <c r="AZ273">
        <f>VLOOKUP(A273,[1]Sheet1!$A:$BJ,62,0)</f>
        <v>2.6</v>
      </c>
      <c r="BA273" s="6">
        <v>6</v>
      </c>
      <c r="BB273">
        <f>VLOOKUP(A273,'[2]基于7.24英文版收集麻醉记录单信息+最后整理最全面'!$J:$CK,78,0)</f>
        <v>0</v>
      </c>
      <c r="BC273">
        <f>VLOOKUP(A273,'[2]基于7.24英文版收集麻醉记录单信息+最后整理最全面'!$J:$CK,80,0)</f>
        <v>0</v>
      </c>
    </row>
    <row r="274" spans="1:55" x14ac:dyDescent="0.25">
      <c r="A274" s="3">
        <v>34432247</v>
      </c>
      <c r="B274">
        <v>2</v>
      </c>
      <c r="C274" s="6">
        <v>1</v>
      </c>
      <c r="D274" s="6">
        <v>164</v>
      </c>
      <c r="E274" s="6">
        <v>62.5</v>
      </c>
      <c r="F274">
        <v>0</v>
      </c>
      <c r="G274" s="6">
        <v>0</v>
      </c>
      <c r="H274">
        <v>0</v>
      </c>
      <c r="I274">
        <f>VLOOKUP(A274,[1]Sheet1!$A:$V,19,0)</f>
        <v>165</v>
      </c>
      <c r="J274">
        <f>VLOOKUP(A274,[1]Sheet1!$A:$V,20,0)</f>
        <v>155</v>
      </c>
      <c r="K274">
        <f>VLOOKUP(A274,[1]Sheet1!$A:$V,21,0)</f>
        <v>0.52</v>
      </c>
      <c r="L274">
        <f>VLOOKUP(A274,[1]Sheet1!$A:$V,22,0)</f>
        <v>0.47</v>
      </c>
      <c r="M274">
        <f>VLOOKUP(A274,[1]Sheet1!$A:$W,23,0)</f>
        <v>271</v>
      </c>
      <c r="N274">
        <f>VLOOKUP(A274,[1]Sheet1!$A:$BJ,24,0)</f>
        <v>262</v>
      </c>
      <c r="Q274">
        <f>VLOOKUP(A274,[1]Sheet1!$A:$BJ,27,0)</f>
        <v>29.2</v>
      </c>
      <c r="R274">
        <f>VLOOKUP(A274,[1]Sheet1!$A:$BJ,28,0)</f>
        <v>32.200000000000003</v>
      </c>
      <c r="U274">
        <f>VLOOKUP(A274,[1]Sheet1!$A:$BJ,31,0)</f>
        <v>0.96</v>
      </c>
      <c r="V274">
        <f>VLOOKUP(A274,[1]Sheet1!$A:$BJ,32,0)</f>
        <v>1.3</v>
      </c>
      <c r="Y274">
        <f>VLOOKUP(A274,[1]Sheet1!$A:$BJ,35,0)</f>
        <v>9.8000000000000007</v>
      </c>
      <c r="Z274">
        <f>VLOOKUP(A274,[1]Sheet1!$A:$BJ,36,0)</f>
        <v>18.8</v>
      </c>
      <c r="AC274">
        <f>VLOOKUP(A274,[1]Sheet1!$A:$AN,39,0)</f>
        <v>43</v>
      </c>
      <c r="AD274">
        <f>VLOOKUP(A274,[1]Sheet1!$A:$AN,40,0)</f>
        <v>38</v>
      </c>
      <c r="AG274">
        <f>VLOOKUP(A274,[1]Sheet1!$A:$BJ,43,0)</f>
        <v>31</v>
      </c>
      <c r="AH274">
        <f>VLOOKUP(A274,[1]Sheet1!$A:$BJ,44,0)</f>
        <v>138</v>
      </c>
      <c r="AK274">
        <f>VLOOKUP(A274,[1]Sheet1!$A:$BJ,47,0)</f>
        <v>25</v>
      </c>
      <c r="AL274">
        <f>VLOOKUP(A274,[1]Sheet1!$A:$BJ,48,0)</f>
        <v>119</v>
      </c>
      <c r="AO274">
        <f>VLOOKUP(A274,[1]Sheet1!$A:$BJ,51,0)</f>
        <v>90.33</v>
      </c>
      <c r="AP274">
        <f>VLOOKUP(A274,[1]Sheet1!$A:$BJ,52,0)</f>
        <v>110.69</v>
      </c>
      <c r="AS274">
        <f>VLOOKUP(A274,[1]Sheet1!$A:$BJ,55,0)</f>
        <v>86</v>
      </c>
      <c r="AT274">
        <f>VLOOKUP(A274,[1]Sheet1!$A:$BJ,56,0)</f>
        <v>61</v>
      </c>
      <c r="AW274">
        <f>VLOOKUP(A274,[1]Sheet1!$A:$BJ,59,0)</f>
        <v>5</v>
      </c>
      <c r="AX274">
        <f>VLOOKUP(A274,[1]Sheet1!$A:$BJ,60,0)</f>
        <v>4</v>
      </c>
      <c r="BA274" s="6">
        <v>5</v>
      </c>
      <c r="BB274">
        <f>VLOOKUP(A274,'[2]基于7.24英文版收集麻醉记录单信息+最后整理最全面'!$J:$CK,78,0)</f>
        <v>0</v>
      </c>
      <c r="BC274">
        <f>VLOOKUP(A274,'[2]基于7.24英文版收集麻醉记录单信息+最后整理最全面'!$J:$CK,80,0)</f>
        <v>0</v>
      </c>
    </row>
    <row r="275" spans="1:55" x14ac:dyDescent="0.25">
      <c r="A275" s="3">
        <v>34419767</v>
      </c>
      <c r="B275">
        <v>1</v>
      </c>
      <c r="C275" s="6">
        <v>1</v>
      </c>
      <c r="D275" s="6">
        <v>169</v>
      </c>
      <c r="E275" s="6">
        <v>70</v>
      </c>
      <c r="F275">
        <v>0</v>
      </c>
      <c r="G275" s="6">
        <v>0</v>
      </c>
      <c r="H275">
        <v>0</v>
      </c>
      <c r="I275">
        <f>VLOOKUP(A275,[1]Sheet1!$A:$V,19,0)</f>
        <v>135</v>
      </c>
      <c r="J275">
        <f>VLOOKUP(A275,[1]Sheet1!$A:$V,20,0)</f>
        <v>125</v>
      </c>
      <c r="K275">
        <f>VLOOKUP(A275,[1]Sheet1!$A:$V,21,0)</f>
        <v>0.42</v>
      </c>
      <c r="L275">
        <f>VLOOKUP(A275,[1]Sheet1!$A:$V,22,0)</f>
        <v>0.38</v>
      </c>
      <c r="M275">
        <f>VLOOKUP(A275,[1]Sheet1!$A:$W,23,0)</f>
        <v>74</v>
      </c>
      <c r="N275">
        <f>VLOOKUP(A275,[1]Sheet1!$A:$BJ,24,0)</f>
        <v>70</v>
      </c>
      <c r="O275">
        <f>VLOOKUP(A275,[1]Sheet1!$A:$BJ,25,0)</f>
        <v>56</v>
      </c>
      <c r="P275">
        <f>VLOOKUP(A275,[1]Sheet1!$A:$BJ,26,0)</f>
        <v>46</v>
      </c>
      <c r="Q275">
        <f>VLOOKUP(A275,[1]Sheet1!$A:$BJ,27,0)</f>
        <v>28.5</v>
      </c>
      <c r="R275">
        <f>VLOOKUP(A275,[1]Sheet1!$A:$BJ,28,0)</f>
        <v>29.5</v>
      </c>
      <c r="S275">
        <f>VLOOKUP(A275,[1]Sheet1!$A:$BJ,29,0)</f>
        <v>30.7</v>
      </c>
      <c r="T275">
        <f>VLOOKUP(A275,[1]Sheet1!$A:$BJ,30,0)</f>
        <v>32</v>
      </c>
      <c r="U275">
        <f>VLOOKUP(A275,[1]Sheet1!$A:$BJ,31,0)</f>
        <v>1.1399999999999999</v>
      </c>
      <c r="V275">
        <f>VLOOKUP(A275,[1]Sheet1!$A:$BJ,32,0)</f>
        <v>1.24</v>
      </c>
      <c r="W275">
        <f>VLOOKUP(A275,[1]Sheet1!$A:$BJ,33,0)</f>
        <v>1.2</v>
      </c>
      <c r="X275">
        <f>VLOOKUP(A275,[1]Sheet1!$A:$BJ,34,0)</f>
        <v>1.21</v>
      </c>
      <c r="Y275">
        <f>VLOOKUP(A275,[1]Sheet1!$A:$BJ,35,0)</f>
        <v>13</v>
      </c>
      <c r="Z275">
        <f>VLOOKUP(A275,[1]Sheet1!$A:$BJ,36,0)</f>
        <v>18.2</v>
      </c>
      <c r="AA275">
        <f>VLOOKUP(A275,[1]Sheet1!$A:$BJ,37,0)</f>
        <v>17.8</v>
      </c>
      <c r="AB275">
        <f>VLOOKUP(A275,[1]Sheet1!$A:$BJ,38,0)</f>
        <v>25.8</v>
      </c>
      <c r="AC275">
        <f>VLOOKUP(A275,[1]Sheet1!$A:$AN,39,0)</f>
        <v>38.9</v>
      </c>
      <c r="AD275">
        <f>VLOOKUP(A275,[1]Sheet1!$A:$AN,40,0)</f>
        <v>35.5</v>
      </c>
      <c r="AE275">
        <f>VLOOKUP(A275,[1]Sheet1!$A:$BJ,41,0)</f>
        <v>32.5</v>
      </c>
      <c r="AF275">
        <f>VLOOKUP(A275,[1]Sheet1!$A:$BJ,42,0)</f>
        <v>33.6</v>
      </c>
      <c r="AG275">
        <f>VLOOKUP(A275,[1]Sheet1!$A:$BJ,43,0)</f>
        <v>65</v>
      </c>
      <c r="AH275">
        <f>VLOOKUP(A275,[1]Sheet1!$A:$BJ,44,0)</f>
        <v>606</v>
      </c>
      <c r="AI275">
        <f>VLOOKUP(A275,[1]Sheet1!$A:$BJ,45,0)</f>
        <v>632</v>
      </c>
      <c r="AJ275">
        <f>VLOOKUP(A275,[1]Sheet1!$A:$BJ,46,0)</f>
        <v>399</v>
      </c>
      <c r="AK275">
        <f>VLOOKUP(A275,[1]Sheet1!$A:$BJ,47,0)</f>
        <v>42</v>
      </c>
      <c r="AL275">
        <f>VLOOKUP(A275,[1]Sheet1!$A:$BJ,48,0)</f>
        <v>480</v>
      </c>
      <c r="AM275">
        <f>VLOOKUP(A275,[1]Sheet1!$A:$BJ,49,0)</f>
        <v>225</v>
      </c>
      <c r="AN275">
        <f>VLOOKUP(A275,[1]Sheet1!$A:$BJ,50,0)</f>
        <v>106</v>
      </c>
      <c r="AO275">
        <f>VLOOKUP(A275,[1]Sheet1!$A:$BJ,51,0)</f>
        <v>101.16</v>
      </c>
      <c r="AP275">
        <f>VLOOKUP(A275,[1]Sheet1!$A:$BJ,52,0)</f>
        <v>106.1</v>
      </c>
      <c r="AQ275">
        <f>VLOOKUP(A275,[1]Sheet1!$A:$BJ,53,0)</f>
        <v>102.49</v>
      </c>
      <c r="AR275">
        <f>VLOOKUP(A275,[1]Sheet1!$A:$BJ,54,0)</f>
        <v>106.1</v>
      </c>
      <c r="AS275">
        <f>VLOOKUP(A275,[1]Sheet1!$A:$BJ,55,0)</f>
        <v>64</v>
      </c>
      <c r="AT275">
        <f>VLOOKUP(A275,[1]Sheet1!$A:$BJ,56,0)</f>
        <v>57</v>
      </c>
      <c r="AU275">
        <f>VLOOKUP(A275,[1]Sheet1!$A:$BJ,57,0)</f>
        <v>62</v>
      </c>
      <c r="AV275">
        <f>VLOOKUP(A275,[1]Sheet1!$A:$BJ,58,0)</f>
        <v>57</v>
      </c>
      <c r="AW275">
        <f>VLOOKUP(A275,[1]Sheet1!$A:$BJ,59,0)</f>
        <v>3.4</v>
      </c>
      <c r="AX275">
        <f>VLOOKUP(A275,[1]Sheet1!$A:$BJ,60,0)</f>
        <v>3.3</v>
      </c>
      <c r="AY275">
        <f>VLOOKUP(A275,[1]Sheet1!$A:$BJ,61,0)</f>
        <v>4.0999999999999996</v>
      </c>
      <c r="AZ275">
        <f>VLOOKUP(A275,[1]Sheet1!$A:$BJ,62,0)</f>
        <v>2.6</v>
      </c>
      <c r="BA275" s="6">
        <v>5</v>
      </c>
      <c r="BB275">
        <f>VLOOKUP(A275,'[2]基于7.24英文版收集麻醉记录单信息+最后整理最全面'!$J:$CK,78,0)</f>
        <v>0</v>
      </c>
      <c r="BC275">
        <f>VLOOKUP(A275,'[2]基于7.24英文版收集麻醉记录单信息+最后整理最全面'!$J:$CK,80,0)</f>
        <v>0</v>
      </c>
    </row>
    <row r="276" spans="1:55" x14ac:dyDescent="0.25">
      <c r="A276" s="3">
        <v>18665716</v>
      </c>
      <c r="B276">
        <v>2</v>
      </c>
      <c r="C276" s="6">
        <v>1</v>
      </c>
      <c r="D276" s="6">
        <v>182</v>
      </c>
      <c r="E276" s="6">
        <v>74</v>
      </c>
      <c r="F276">
        <v>0</v>
      </c>
      <c r="G276" s="6">
        <v>0</v>
      </c>
      <c r="H276">
        <v>0</v>
      </c>
      <c r="I276">
        <f>VLOOKUP(A276,[1]Sheet1!$A:$V,19,0)</f>
        <v>113</v>
      </c>
      <c r="J276">
        <f>VLOOKUP(A276,[1]Sheet1!$A:$V,20,0)</f>
        <v>91</v>
      </c>
      <c r="K276">
        <f>VLOOKUP(A276,[1]Sheet1!$A:$V,21,0)</f>
        <v>0.34</v>
      </c>
      <c r="L276">
        <f>VLOOKUP(A276,[1]Sheet1!$A:$V,22,0)</f>
        <v>0.26</v>
      </c>
      <c r="M276">
        <f>VLOOKUP(A276,[1]Sheet1!$A:$W,23,0)</f>
        <v>166</v>
      </c>
      <c r="N276">
        <f>VLOOKUP(A276,[1]Sheet1!$A:$BJ,24,0)</f>
        <v>156</v>
      </c>
      <c r="O276">
        <f>VLOOKUP(A276,[1]Sheet1!$A:$BJ,25,0)</f>
        <v>131</v>
      </c>
      <c r="P276">
        <f>VLOOKUP(A276,[1]Sheet1!$A:$BJ,26,0)</f>
        <v>0</v>
      </c>
      <c r="Q276">
        <f>VLOOKUP(A276,[1]Sheet1!$A:$BJ,27,0)</f>
        <v>30.7</v>
      </c>
      <c r="R276">
        <f>VLOOKUP(A276,[1]Sheet1!$A:$BJ,28,0)</f>
        <v>32.9</v>
      </c>
      <c r="S276">
        <f>VLOOKUP(A276,[1]Sheet1!$A:$BJ,29,0)</f>
        <v>37.9</v>
      </c>
      <c r="U276">
        <f>VLOOKUP(A276,[1]Sheet1!$A:$BJ,31,0)</f>
        <v>1.2</v>
      </c>
      <c r="V276">
        <f>VLOOKUP(A276,[1]Sheet1!$A:$BJ,32,0)</f>
        <v>1.49</v>
      </c>
      <c r="W276">
        <f>VLOOKUP(A276,[1]Sheet1!$A:$BJ,33,0)</f>
        <v>1.58</v>
      </c>
      <c r="Y276">
        <f>VLOOKUP(A276,[1]Sheet1!$A:$BJ,35,0)</f>
        <v>18.399999999999999</v>
      </c>
      <c r="Z276">
        <f>VLOOKUP(A276,[1]Sheet1!$A:$BJ,36,0)</f>
        <v>27.2</v>
      </c>
      <c r="AA276">
        <f>VLOOKUP(A276,[1]Sheet1!$A:$BJ,37,0)</f>
        <v>29.1</v>
      </c>
      <c r="AC276">
        <f>VLOOKUP(A276,[1]Sheet1!$A:$AN,39,0)</f>
        <v>38.9</v>
      </c>
      <c r="AD276">
        <f>VLOOKUP(A276,[1]Sheet1!$A:$AN,40,0)</f>
        <v>24.7</v>
      </c>
      <c r="AE276">
        <f>VLOOKUP(A276,[1]Sheet1!$A:$BJ,41,0)</f>
        <v>30.8</v>
      </c>
      <c r="AG276">
        <f>VLOOKUP(A276,[1]Sheet1!$A:$BJ,43,0)</f>
        <v>19</v>
      </c>
      <c r="AH276">
        <f>VLOOKUP(A276,[1]Sheet1!$A:$BJ,44,0)</f>
        <v>734</v>
      </c>
      <c r="AI276">
        <f>VLOOKUP(A276,[1]Sheet1!$A:$BJ,45,0)</f>
        <v>549</v>
      </c>
      <c r="AK276">
        <f>VLOOKUP(A276,[1]Sheet1!$A:$BJ,47,0)</f>
        <v>30</v>
      </c>
      <c r="AL276">
        <f>VLOOKUP(A276,[1]Sheet1!$A:$BJ,48,0)</f>
        <v>1050</v>
      </c>
      <c r="AM276">
        <f>VLOOKUP(A276,[1]Sheet1!$A:$BJ,49,0)</f>
        <v>331</v>
      </c>
      <c r="AO276">
        <f>VLOOKUP(A276,[1]Sheet1!$A:$BJ,51,0)</f>
        <v>92.3</v>
      </c>
      <c r="AP276">
        <f>VLOOKUP(A276,[1]Sheet1!$A:$BJ,52,0)</f>
        <v>94.92</v>
      </c>
      <c r="AQ276">
        <f>VLOOKUP(A276,[1]Sheet1!$A:$BJ,53,0)</f>
        <v>91.8</v>
      </c>
      <c r="AS276">
        <f>VLOOKUP(A276,[1]Sheet1!$A:$BJ,55,0)</f>
        <v>76</v>
      </c>
      <c r="AT276">
        <f>VLOOKUP(A276,[1]Sheet1!$A:$BJ,56,0)</f>
        <v>71</v>
      </c>
      <c r="AU276">
        <f>VLOOKUP(A276,[1]Sheet1!$A:$BJ,57,0)</f>
        <v>77</v>
      </c>
      <c r="AW276">
        <f>VLOOKUP(A276,[1]Sheet1!$A:$BJ,59,0)</f>
        <v>4.2</v>
      </c>
      <c r="AX276">
        <f>VLOOKUP(A276,[1]Sheet1!$A:$BJ,60,0)</f>
        <v>4.5</v>
      </c>
      <c r="AY276">
        <f>VLOOKUP(A276,[1]Sheet1!$A:$BJ,61,0)</f>
        <v>4.0999999999999996</v>
      </c>
      <c r="BA276" s="6">
        <v>5</v>
      </c>
      <c r="BB276">
        <f>VLOOKUP(A276,'[2]基于7.24英文版收集麻醉记录单信息+最后整理最全面'!$J:$CK,78,0)</f>
        <v>0</v>
      </c>
      <c r="BC276">
        <f>VLOOKUP(A276,'[2]基于7.24英文版收集麻醉记录单信息+最后整理最全面'!$J:$CK,80,0)</f>
        <v>1</v>
      </c>
    </row>
    <row r="277" spans="1:55" x14ac:dyDescent="0.25">
      <c r="A277" s="3">
        <v>19288044</v>
      </c>
      <c r="B277">
        <v>1</v>
      </c>
      <c r="C277" s="6">
        <v>1</v>
      </c>
      <c r="D277" s="6">
        <v>168</v>
      </c>
      <c r="E277" s="6">
        <v>60</v>
      </c>
      <c r="F277">
        <v>0</v>
      </c>
      <c r="G277" s="6">
        <v>0</v>
      </c>
      <c r="H277">
        <v>0</v>
      </c>
      <c r="I277">
        <f>VLOOKUP(A277,[1]Sheet1!$A:$V,19,0)</f>
        <v>117</v>
      </c>
      <c r="J277">
        <f>VLOOKUP(A277,[1]Sheet1!$A:$V,20,0)</f>
        <v>82</v>
      </c>
      <c r="K277">
        <f>VLOOKUP(A277,[1]Sheet1!$A:$V,21,0)</f>
        <v>0.36</v>
      </c>
      <c r="L277">
        <f>VLOOKUP(A277,[1]Sheet1!$A:$V,22,0)</f>
        <v>0.26</v>
      </c>
      <c r="M277">
        <f>VLOOKUP(A277,[1]Sheet1!$A:$W,23,0)</f>
        <v>516</v>
      </c>
      <c r="N277">
        <f>VLOOKUP(A277,[1]Sheet1!$A:$BJ,24,0)</f>
        <v>179</v>
      </c>
      <c r="P277">
        <f>VLOOKUP(A277,[1]Sheet1!$A:$BJ,26,0)</f>
        <v>160</v>
      </c>
      <c r="Q277">
        <f>VLOOKUP(A277,[1]Sheet1!$A:$BJ,27,0)</f>
        <v>25.4</v>
      </c>
      <c r="R277">
        <f>VLOOKUP(A277,[1]Sheet1!$A:$BJ,28,0)</f>
        <v>26.4</v>
      </c>
      <c r="U277">
        <f>VLOOKUP(A277,[1]Sheet1!$A:$BJ,31,0)</f>
        <v>0.93</v>
      </c>
      <c r="V277">
        <f>VLOOKUP(A277,[1]Sheet1!$A:$BJ,32,0)</f>
        <v>1.1399999999999999</v>
      </c>
      <c r="Y277">
        <f>VLOOKUP(A277,[1]Sheet1!$A:$BJ,35,0)</f>
        <v>23.6</v>
      </c>
      <c r="Z277">
        <f>VLOOKUP(A277,[1]Sheet1!$A:$BJ,36,0)</f>
        <v>15.2</v>
      </c>
      <c r="AB277">
        <f>VLOOKUP(A277,[1]Sheet1!$A:$BJ,38,0)</f>
        <v>22.9</v>
      </c>
      <c r="AC277">
        <f>VLOOKUP(A277,[1]Sheet1!$A:$AN,39,0)</f>
        <v>44.5</v>
      </c>
      <c r="AD277">
        <f>VLOOKUP(A277,[1]Sheet1!$A:$AN,40,0)</f>
        <v>23.8</v>
      </c>
      <c r="AF277">
        <f>VLOOKUP(A277,[1]Sheet1!$A:$BJ,42,0)</f>
        <v>30.4</v>
      </c>
      <c r="AG277">
        <f>VLOOKUP(A277,[1]Sheet1!$A:$BJ,43,0)</f>
        <v>309</v>
      </c>
      <c r="AH277">
        <f>VLOOKUP(A277,[1]Sheet1!$A:$BJ,44,0)</f>
        <v>175</v>
      </c>
      <c r="AJ277">
        <f>VLOOKUP(A277,[1]Sheet1!$A:$BJ,46,0)</f>
        <v>92</v>
      </c>
      <c r="AK277">
        <f>VLOOKUP(A277,[1]Sheet1!$A:$BJ,47,0)</f>
        <v>166</v>
      </c>
      <c r="AL277">
        <f>VLOOKUP(A277,[1]Sheet1!$A:$BJ,48,0)</f>
        <v>173</v>
      </c>
      <c r="AN277">
        <f>VLOOKUP(A277,[1]Sheet1!$A:$BJ,50,0)</f>
        <v>36</v>
      </c>
      <c r="AO277">
        <f>VLOOKUP(A277,[1]Sheet1!$A:$BJ,51,0)</f>
        <v>78.36</v>
      </c>
      <c r="AP277">
        <f>VLOOKUP(A277,[1]Sheet1!$A:$BJ,52,0)</f>
        <v>86.76</v>
      </c>
      <c r="AR277">
        <f>VLOOKUP(A277,[1]Sheet1!$A:$BJ,54,0)</f>
        <v>74.7</v>
      </c>
      <c r="AS277">
        <f>VLOOKUP(A277,[1]Sheet1!$A:$BJ,55,0)</f>
        <v>99</v>
      </c>
      <c r="AT277">
        <f>VLOOKUP(A277,[1]Sheet1!$A:$BJ,56,0)</f>
        <v>91</v>
      </c>
      <c r="AV277">
        <f>VLOOKUP(A277,[1]Sheet1!$A:$BJ,58,0)</f>
        <v>103</v>
      </c>
      <c r="AW277">
        <f>VLOOKUP(A277,[1]Sheet1!$A:$BJ,59,0)</f>
        <v>5.4</v>
      </c>
      <c r="AX277">
        <f>VLOOKUP(A277,[1]Sheet1!$A:$BJ,60,0)</f>
        <v>3.4</v>
      </c>
      <c r="AZ277">
        <f>VLOOKUP(A277,[1]Sheet1!$A:$BJ,62,0)</f>
        <v>2.8</v>
      </c>
      <c r="BA277" s="6">
        <v>8</v>
      </c>
      <c r="BB277">
        <f>VLOOKUP(A277,'[2]基于7.24英文版收集麻醉记录单信息+最后整理最全面'!$J:$CK,78,0)</f>
        <v>0</v>
      </c>
      <c r="BC277">
        <f>VLOOKUP(A277,'[2]基于7.24英文版收集麻醉记录单信息+最后整理最全面'!$J:$CK,80,0)</f>
        <v>0</v>
      </c>
    </row>
    <row r="278" spans="1:55" x14ac:dyDescent="0.25">
      <c r="A278" s="3">
        <v>34621425</v>
      </c>
      <c r="B278">
        <v>2</v>
      </c>
      <c r="C278" s="6">
        <v>1</v>
      </c>
      <c r="D278" s="6">
        <v>158</v>
      </c>
      <c r="E278" s="6">
        <v>47</v>
      </c>
      <c r="F278">
        <v>0</v>
      </c>
      <c r="G278" s="6">
        <v>0</v>
      </c>
      <c r="H278">
        <v>0</v>
      </c>
      <c r="I278">
        <f>VLOOKUP(A278,[1]Sheet1!$A:$V,19,0)</f>
        <v>125</v>
      </c>
      <c r="J278">
        <f>VLOOKUP(A278,[1]Sheet1!$A:$V,20,0)</f>
        <v>125</v>
      </c>
      <c r="K278">
        <f>VLOOKUP(A278,[1]Sheet1!$A:$V,21,0)</f>
        <v>0.38</v>
      </c>
      <c r="L278">
        <f>VLOOKUP(A278,[1]Sheet1!$A:$V,22,0)</f>
        <v>0.37</v>
      </c>
      <c r="M278">
        <f>VLOOKUP(A278,[1]Sheet1!$A:$W,23,0)</f>
        <v>118</v>
      </c>
      <c r="N278">
        <f>VLOOKUP(A278,[1]Sheet1!$A:$BJ,24,0)</f>
        <v>118</v>
      </c>
      <c r="P278">
        <f>VLOOKUP(A278,[1]Sheet1!$A:$BJ,26,0)</f>
        <v>68</v>
      </c>
      <c r="Q278">
        <f>VLOOKUP(A278,[1]Sheet1!$A:$BJ,27,0)</f>
        <v>29.1</v>
      </c>
      <c r="R278">
        <f>VLOOKUP(A278,[1]Sheet1!$A:$BJ,28,0)</f>
        <v>31.9</v>
      </c>
      <c r="T278">
        <f>VLOOKUP(A278,[1]Sheet1!$A:$BJ,30,0)</f>
        <v>37.700000000000003</v>
      </c>
      <c r="U278">
        <f>VLOOKUP(A278,[1]Sheet1!$A:$BJ,31,0)</f>
        <v>1.1399999999999999</v>
      </c>
      <c r="V278">
        <f>VLOOKUP(A278,[1]Sheet1!$A:$BJ,32,0)</f>
        <v>1.41</v>
      </c>
      <c r="X278">
        <f>VLOOKUP(A278,[1]Sheet1!$A:$BJ,34,0)</f>
        <v>1.44</v>
      </c>
      <c r="Y278">
        <f>VLOOKUP(A278,[1]Sheet1!$A:$BJ,35,0)</f>
        <v>12.5</v>
      </c>
      <c r="Z278">
        <f>VLOOKUP(A278,[1]Sheet1!$A:$BJ,36,0)</f>
        <v>22.3</v>
      </c>
      <c r="AB278">
        <f>VLOOKUP(A278,[1]Sheet1!$A:$BJ,38,0)</f>
        <v>18.7</v>
      </c>
      <c r="AC278">
        <f>VLOOKUP(A278,[1]Sheet1!$A:$AN,39,0)</f>
        <v>40.799999999999997</v>
      </c>
      <c r="AD278">
        <f>VLOOKUP(A278,[1]Sheet1!$A:$AN,40,0)</f>
        <v>30.6</v>
      </c>
      <c r="AF278">
        <f>VLOOKUP(A278,[1]Sheet1!$A:$BJ,42,0)</f>
        <v>32.299999999999997</v>
      </c>
      <c r="AG278">
        <f>VLOOKUP(A278,[1]Sheet1!$A:$BJ,43,0)</f>
        <v>61</v>
      </c>
      <c r="AH278">
        <f>VLOOKUP(A278,[1]Sheet1!$A:$BJ,44,0)</f>
        <v>142</v>
      </c>
      <c r="AJ278">
        <f>VLOOKUP(A278,[1]Sheet1!$A:$BJ,46,0)</f>
        <v>159</v>
      </c>
      <c r="AK278">
        <f>VLOOKUP(A278,[1]Sheet1!$A:$BJ,47,0)</f>
        <v>96</v>
      </c>
      <c r="AL278">
        <f>VLOOKUP(A278,[1]Sheet1!$A:$BJ,48,0)</f>
        <v>249</v>
      </c>
      <c r="AN278">
        <f>VLOOKUP(A278,[1]Sheet1!$A:$BJ,50,0)</f>
        <v>210</v>
      </c>
      <c r="AO278">
        <f>VLOOKUP(A278,[1]Sheet1!$A:$BJ,51,0)</f>
        <v>99.82</v>
      </c>
      <c r="AP278">
        <f>VLOOKUP(A278,[1]Sheet1!$A:$BJ,52,0)</f>
        <v>99.82</v>
      </c>
      <c r="AR278">
        <f>VLOOKUP(A278,[1]Sheet1!$A:$BJ,54,0)</f>
        <v>111.18</v>
      </c>
      <c r="AS278">
        <f>VLOOKUP(A278,[1]Sheet1!$A:$BJ,55,0)</f>
        <v>65</v>
      </c>
      <c r="AT278">
        <f>VLOOKUP(A278,[1]Sheet1!$A:$BJ,56,0)</f>
        <v>65</v>
      </c>
      <c r="AV278">
        <f>VLOOKUP(A278,[1]Sheet1!$A:$BJ,58,0)</f>
        <v>50</v>
      </c>
      <c r="AW278">
        <f>VLOOKUP(A278,[1]Sheet1!$A:$BJ,59,0)</f>
        <v>4.9000000000000004</v>
      </c>
      <c r="AX278">
        <f>VLOOKUP(A278,[1]Sheet1!$A:$BJ,60,0)</f>
        <v>6.7</v>
      </c>
      <c r="AZ278">
        <f>VLOOKUP(A278,[1]Sheet1!$A:$BJ,62,0)</f>
        <v>6.81</v>
      </c>
      <c r="BA278" s="6">
        <v>5</v>
      </c>
      <c r="BB278">
        <f>VLOOKUP(A278,'[2]基于7.24英文版收集麻醉记录单信息+最后整理最全面'!$J:$CK,78,0)</f>
        <v>0</v>
      </c>
      <c r="BC278">
        <f>VLOOKUP(A278,'[2]基于7.24英文版收集麻醉记录单信息+最后整理最全面'!$J:$CK,80,0)</f>
        <v>0</v>
      </c>
    </row>
    <row r="279" spans="1:55" x14ac:dyDescent="0.25">
      <c r="A279" s="3">
        <v>34606552</v>
      </c>
      <c r="B279">
        <v>1</v>
      </c>
      <c r="C279" s="6">
        <v>1</v>
      </c>
      <c r="D279" s="6">
        <v>164</v>
      </c>
      <c r="E279" s="6">
        <v>65</v>
      </c>
      <c r="F279">
        <v>0</v>
      </c>
      <c r="G279" s="6">
        <v>0</v>
      </c>
      <c r="H279">
        <v>0</v>
      </c>
      <c r="I279">
        <f>VLOOKUP(A279,[1]Sheet1!$A:$V,19,0)</f>
        <v>123</v>
      </c>
      <c r="J279">
        <f>VLOOKUP(A279,[1]Sheet1!$A:$V,20,0)</f>
        <v>107</v>
      </c>
      <c r="K279">
        <f>VLOOKUP(A279,[1]Sheet1!$A:$V,21,0)</f>
        <v>0.4</v>
      </c>
      <c r="L279">
        <f>VLOOKUP(A279,[1]Sheet1!$A:$V,22,0)</f>
        <v>0.34</v>
      </c>
      <c r="M279">
        <f>VLOOKUP(A279,[1]Sheet1!$A:$W,23,0)</f>
        <v>167</v>
      </c>
      <c r="N279">
        <f>VLOOKUP(A279,[1]Sheet1!$A:$BJ,24,0)</f>
        <v>152</v>
      </c>
      <c r="O279">
        <f>VLOOKUP(A279,[1]Sheet1!$A:$BJ,25,0)</f>
        <v>111</v>
      </c>
      <c r="P279">
        <f>VLOOKUP(A279,[1]Sheet1!$A:$BJ,26,0)</f>
        <v>102</v>
      </c>
      <c r="Q279">
        <f>VLOOKUP(A279,[1]Sheet1!$A:$BJ,27,0)</f>
        <v>26.6</v>
      </c>
      <c r="R279">
        <f>VLOOKUP(A279,[1]Sheet1!$A:$BJ,28,0)</f>
        <v>31.4</v>
      </c>
      <c r="S279">
        <f>VLOOKUP(A279,[1]Sheet1!$A:$BJ,29,0)</f>
        <v>36.799999999999997</v>
      </c>
      <c r="T279">
        <f>VLOOKUP(A279,[1]Sheet1!$A:$BJ,30,0)</f>
        <v>36.6</v>
      </c>
      <c r="U279">
        <f>VLOOKUP(A279,[1]Sheet1!$A:$BJ,31,0)</f>
        <v>0.95</v>
      </c>
      <c r="V279">
        <f>VLOOKUP(A279,[1]Sheet1!$A:$BJ,32,0)</f>
        <v>1.39</v>
      </c>
      <c r="W279">
        <f>VLOOKUP(A279,[1]Sheet1!$A:$BJ,33,0)</f>
        <v>1.35</v>
      </c>
      <c r="X279">
        <f>VLOOKUP(A279,[1]Sheet1!$A:$BJ,34,0)</f>
        <v>1.21</v>
      </c>
      <c r="Y279">
        <f>VLOOKUP(A279,[1]Sheet1!$A:$BJ,35,0)</f>
        <v>9.6999999999999993</v>
      </c>
      <c r="Z279">
        <f>VLOOKUP(A279,[1]Sheet1!$A:$BJ,36,0)</f>
        <v>26.1</v>
      </c>
      <c r="AA279">
        <f>VLOOKUP(A279,[1]Sheet1!$A:$BJ,37,0)</f>
        <v>20.7</v>
      </c>
      <c r="AB279">
        <f>VLOOKUP(A279,[1]Sheet1!$A:$BJ,38,0)</f>
        <v>20.9</v>
      </c>
      <c r="AC279">
        <f>VLOOKUP(A279,[1]Sheet1!$A:$AN,39,0)</f>
        <v>40.200000000000003</v>
      </c>
      <c r="AD279">
        <f>VLOOKUP(A279,[1]Sheet1!$A:$AN,40,0)</f>
        <v>27.5</v>
      </c>
      <c r="AE279">
        <f>VLOOKUP(A279,[1]Sheet1!$A:$BJ,41,0)</f>
        <v>33.700000000000003</v>
      </c>
      <c r="AF279">
        <f>VLOOKUP(A279,[1]Sheet1!$A:$BJ,42,0)</f>
        <v>32.700000000000003</v>
      </c>
      <c r="AG279">
        <f>VLOOKUP(A279,[1]Sheet1!$A:$BJ,43,0)</f>
        <v>23</v>
      </c>
      <c r="AH279">
        <f>VLOOKUP(A279,[1]Sheet1!$A:$BJ,44,0)</f>
        <v>523</v>
      </c>
      <c r="AI279">
        <f>VLOOKUP(A279,[1]Sheet1!$A:$BJ,45,0)</f>
        <v>387</v>
      </c>
      <c r="AJ279">
        <f>VLOOKUP(A279,[1]Sheet1!$A:$BJ,46,0)</f>
        <v>236</v>
      </c>
      <c r="AK279">
        <f>VLOOKUP(A279,[1]Sheet1!$A:$BJ,47,0)</f>
        <v>23</v>
      </c>
      <c r="AL279">
        <f>VLOOKUP(A279,[1]Sheet1!$A:$BJ,48,0)</f>
        <v>613</v>
      </c>
      <c r="AM279">
        <f>VLOOKUP(A279,[1]Sheet1!$A:$BJ,49,0)</f>
        <v>300</v>
      </c>
      <c r="AN279">
        <f>VLOOKUP(A279,[1]Sheet1!$A:$BJ,50,0)</f>
        <v>120</v>
      </c>
      <c r="AO279">
        <f>VLOOKUP(A279,[1]Sheet1!$A:$BJ,51,0)</f>
        <v>114.56</v>
      </c>
      <c r="AP279">
        <f>VLOOKUP(A279,[1]Sheet1!$A:$BJ,52,0)</f>
        <v>116.51</v>
      </c>
      <c r="AQ279">
        <f>VLOOKUP(A279,[1]Sheet1!$A:$BJ,53,0)</f>
        <v>120.86</v>
      </c>
      <c r="AR279">
        <f>VLOOKUP(A279,[1]Sheet1!$A:$BJ,54,0)</f>
        <v>123.29</v>
      </c>
      <c r="AS279">
        <f>VLOOKUP(A279,[1]Sheet1!$A:$BJ,55,0)</f>
        <v>60</v>
      </c>
      <c r="AT279">
        <f>VLOOKUP(A279,[1]Sheet1!$A:$BJ,56,0)</f>
        <v>57</v>
      </c>
      <c r="AU279">
        <f>VLOOKUP(A279,[1]Sheet1!$A:$BJ,57,0)</f>
        <v>51</v>
      </c>
      <c r="AV279">
        <f>VLOOKUP(A279,[1]Sheet1!$A:$BJ,58,0)</f>
        <v>48</v>
      </c>
      <c r="AW279">
        <f>VLOOKUP(A279,[1]Sheet1!$A:$BJ,59,0)</f>
        <v>3.4</v>
      </c>
      <c r="AX279">
        <f>VLOOKUP(A279,[1]Sheet1!$A:$BJ,60,0)</f>
        <v>2</v>
      </c>
      <c r="AY279">
        <f>VLOOKUP(A279,[1]Sheet1!$A:$BJ,61,0)</f>
        <v>1.7</v>
      </c>
      <c r="AZ279">
        <f>VLOOKUP(A279,[1]Sheet1!$A:$BJ,62,0)</f>
        <v>1.9</v>
      </c>
      <c r="BA279" s="6">
        <v>5</v>
      </c>
      <c r="BB279">
        <f>VLOOKUP(A279,'[2]基于7.24英文版收集麻醉记录单信息+最后整理最全面'!$J:$CK,78,0)</f>
        <v>0</v>
      </c>
      <c r="BC279">
        <f>VLOOKUP(A279,'[2]基于7.24英文版收集麻醉记录单信息+最后整理最全面'!$J:$CK,80,0)</f>
        <v>0</v>
      </c>
    </row>
    <row r="280" spans="1:55" x14ac:dyDescent="0.25">
      <c r="A280" s="3">
        <v>32304674</v>
      </c>
      <c r="B280">
        <v>1</v>
      </c>
      <c r="C280" s="6">
        <v>1</v>
      </c>
      <c r="D280" s="6">
        <v>155</v>
      </c>
      <c r="E280" s="6">
        <v>70</v>
      </c>
      <c r="F280">
        <v>0</v>
      </c>
      <c r="G280" s="6">
        <v>0</v>
      </c>
      <c r="H280">
        <v>0</v>
      </c>
      <c r="I280">
        <f>VLOOKUP(A280,[1]Sheet1!$A:$V,19,0)</f>
        <v>118</v>
      </c>
      <c r="J280">
        <f>VLOOKUP(A280,[1]Sheet1!$A:$V,20,0)</f>
        <v>106</v>
      </c>
      <c r="K280">
        <f>VLOOKUP(A280,[1]Sheet1!$A:$V,21,0)</f>
        <v>0.37</v>
      </c>
      <c r="L280">
        <f>VLOOKUP(A280,[1]Sheet1!$A:$V,22,0)</f>
        <v>0.33</v>
      </c>
      <c r="M280">
        <f>VLOOKUP(A280,[1]Sheet1!$A:$W,23,0)</f>
        <v>143</v>
      </c>
      <c r="N280">
        <f>VLOOKUP(A280,[1]Sheet1!$A:$BJ,24,0)</f>
        <v>112</v>
      </c>
      <c r="O280">
        <f>VLOOKUP(A280,[1]Sheet1!$A:$BJ,25,0)</f>
        <v>123</v>
      </c>
      <c r="P280">
        <f>VLOOKUP(A280,[1]Sheet1!$A:$BJ,26,0)</f>
        <v>0</v>
      </c>
      <c r="Q280">
        <f>VLOOKUP(A280,[1]Sheet1!$A:$BJ,27,0)</f>
        <v>25</v>
      </c>
      <c r="R280">
        <f>VLOOKUP(A280,[1]Sheet1!$A:$BJ,28,0)</f>
        <v>27.6</v>
      </c>
      <c r="S280">
        <f>VLOOKUP(A280,[1]Sheet1!$A:$BJ,29,0)</f>
        <v>28.8</v>
      </c>
      <c r="U280">
        <f>VLOOKUP(A280,[1]Sheet1!$A:$BJ,31,0)</f>
        <v>0.86</v>
      </c>
      <c r="V280">
        <f>VLOOKUP(A280,[1]Sheet1!$A:$BJ,32,0)</f>
        <v>1.23</v>
      </c>
      <c r="W280">
        <f>VLOOKUP(A280,[1]Sheet1!$A:$BJ,33,0)</f>
        <v>1.21</v>
      </c>
      <c r="Y280">
        <f>VLOOKUP(A280,[1]Sheet1!$A:$BJ,35,0)</f>
        <v>35.299999999999997</v>
      </c>
      <c r="Z280">
        <f>VLOOKUP(A280,[1]Sheet1!$A:$BJ,36,0)</f>
        <v>56.7</v>
      </c>
      <c r="AA280">
        <f>VLOOKUP(A280,[1]Sheet1!$A:$BJ,37,0)</f>
        <v>39.799999999999997</v>
      </c>
      <c r="AB280">
        <f>VLOOKUP(A280,[1]Sheet1!$A:$BJ,38,0)</f>
        <v>25.7</v>
      </c>
      <c r="AC280">
        <f>VLOOKUP(A280,[1]Sheet1!$A:$AN,39,0)</f>
        <v>42.1</v>
      </c>
      <c r="AD280">
        <f>VLOOKUP(A280,[1]Sheet1!$A:$AN,40,0)</f>
        <v>33.200000000000003</v>
      </c>
      <c r="AE280">
        <f>VLOOKUP(A280,[1]Sheet1!$A:$BJ,41,0)</f>
        <v>40.200000000000003</v>
      </c>
      <c r="AF280">
        <f>VLOOKUP(A280,[1]Sheet1!$A:$BJ,42,0)</f>
        <v>36.6</v>
      </c>
      <c r="AG280">
        <f>VLOOKUP(A280,[1]Sheet1!$A:$BJ,43,0)</f>
        <v>162</v>
      </c>
      <c r="AH280">
        <f>VLOOKUP(A280,[1]Sheet1!$A:$BJ,44,0)</f>
        <v>203</v>
      </c>
      <c r="AI280">
        <f>VLOOKUP(A280,[1]Sheet1!$A:$BJ,45,0)</f>
        <v>144</v>
      </c>
      <c r="AJ280">
        <f>VLOOKUP(A280,[1]Sheet1!$A:$BJ,46,0)</f>
        <v>111</v>
      </c>
      <c r="AK280">
        <f>VLOOKUP(A280,[1]Sheet1!$A:$BJ,47,0)</f>
        <v>53</v>
      </c>
      <c r="AL280">
        <f>VLOOKUP(A280,[1]Sheet1!$A:$BJ,48,0)</f>
        <v>203</v>
      </c>
      <c r="AM280">
        <f>VLOOKUP(A280,[1]Sheet1!$A:$BJ,49,0)</f>
        <v>213</v>
      </c>
      <c r="AN280">
        <f>VLOOKUP(A280,[1]Sheet1!$A:$BJ,50,0)</f>
        <v>94</v>
      </c>
      <c r="AO280">
        <f>VLOOKUP(A280,[1]Sheet1!$A:$BJ,51,0)</f>
        <v>97.16</v>
      </c>
      <c r="AP280">
        <f>VLOOKUP(A280,[1]Sheet1!$A:$BJ,52,0)</f>
        <v>98.47</v>
      </c>
      <c r="AQ280">
        <f>VLOOKUP(A280,[1]Sheet1!$A:$BJ,53,0)</f>
        <v>97.16</v>
      </c>
      <c r="AR280">
        <f>VLOOKUP(A280,[1]Sheet1!$A:$BJ,54,0)</f>
        <v>99.15</v>
      </c>
      <c r="AS280">
        <f>VLOOKUP(A280,[1]Sheet1!$A:$BJ,55,0)</f>
        <v>50</v>
      </c>
      <c r="AT280">
        <f>VLOOKUP(A280,[1]Sheet1!$A:$BJ,56,0)</f>
        <v>48</v>
      </c>
      <c r="AU280">
        <f>VLOOKUP(A280,[1]Sheet1!$A:$BJ,57,0)</f>
        <v>50</v>
      </c>
      <c r="AV280">
        <f>VLOOKUP(A280,[1]Sheet1!$A:$BJ,58,0)</f>
        <v>47</v>
      </c>
      <c r="AW280">
        <f>VLOOKUP(A280,[1]Sheet1!$A:$BJ,59,0)</f>
        <v>5.4</v>
      </c>
      <c r="AX280">
        <f>VLOOKUP(A280,[1]Sheet1!$A:$BJ,60,0)</f>
        <v>5.3</v>
      </c>
      <c r="AY280">
        <f>VLOOKUP(A280,[1]Sheet1!$A:$BJ,61,0)</f>
        <v>6.4</v>
      </c>
      <c r="AZ280">
        <f>VLOOKUP(A280,[1]Sheet1!$A:$BJ,62,0)</f>
        <v>5.6</v>
      </c>
      <c r="BA280" s="6">
        <v>6</v>
      </c>
      <c r="BB280">
        <f>VLOOKUP(A280,'[2]基于7.24英文版收集麻醉记录单信息+最后整理最全面'!$J:$CK,78,0)</f>
        <v>0</v>
      </c>
      <c r="BC280">
        <f>VLOOKUP(A280,'[2]基于7.24英文版收集麻醉记录单信息+最后整理最全面'!$J:$CK,80,0)</f>
        <v>0</v>
      </c>
    </row>
    <row r="281" spans="1:55" x14ac:dyDescent="0.25">
      <c r="A281" s="3">
        <v>34695676</v>
      </c>
      <c r="B281">
        <v>1</v>
      </c>
      <c r="C281" s="6">
        <v>1</v>
      </c>
      <c r="D281" s="6">
        <v>165</v>
      </c>
      <c r="E281" s="6">
        <v>60</v>
      </c>
      <c r="F281">
        <v>0</v>
      </c>
      <c r="G281" s="6">
        <v>0</v>
      </c>
      <c r="H281">
        <v>0</v>
      </c>
      <c r="I281">
        <f>VLOOKUP(A281,[1]Sheet1!$A:$V,19,0)</f>
        <v>121</v>
      </c>
      <c r="J281">
        <f>VLOOKUP(A281,[1]Sheet1!$A:$V,20,0)</f>
        <v>90</v>
      </c>
      <c r="K281">
        <f>VLOOKUP(A281,[1]Sheet1!$A:$V,21,0)</f>
        <v>0.38</v>
      </c>
      <c r="L281">
        <f>VLOOKUP(A281,[1]Sheet1!$A:$V,22,0)</f>
        <v>0.28000000000000003</v>
      </c>
      <c r="M281">
        <f>VLOOKUP(A281,[1]Sheet1!$A:$W,23,0)</f>
        <v>124</v>
      </c>
      <c r="N281">
        <f>VLOOKUP(A281,[1]Sheet1!$A:$BJ,24,0)</f>
        <v>132</v>
      </c>
      <c r="P281">
        <f>VLOOKUP(A281,[1]Sheet1!$A:$BJ,26,0)</f>
        <v>112</v>
      </c>
      <c r="Q281">
        <f>VLOOKUP(A281,[1]Sheet1!$A:$BJ,27,0)</f>
        <v>25.1</v>
      </c>
      <c r="U281">
        <f>VLOOKUP(A281,[1]Sheet1!$A:$BJ,31,0)</f>
        <v>0.91</v>
      </c>
      <c r="Y281">
        <f>VLOOKUP(A281,[1]Sheet1!$A:$BJ,35,0)</f>
        <v>13.4</v>
      </c>
      <c r="Z281">
        <f>VLOOKUP(A281,[1]Sheet1!$A:$BJ,36,0)</f>
        <v>25.7</v>
      </c>
      <c r="AB281">
        <f>VLOOKUP(A281,[1]Sheet1!$A:$BJ,38,0)</f>
        <v>16.7</v>
      </c>
      <c r="AC281">
        <f>VLOOKUP(A281,[1]Sheet1!$A:$AN,39,0)</f>
        <v>42</v>
      </c>
      <c r="AD281">
        <f>VLOOKUP(A281,[1]Sheet1!$A:$AN,40,0)</f>
        <v>30.3</v>
      </c>
      <c r="AF281">
        <f>VLOOKUP(A281,[1]Sheet1!$A:$BJ,42,0)</f>
        <v>31.2</v>
      </c>
      <c r="AG281">
        <f>VLOOKUP(A281,[1]Sheet1!$A:$BJ,43,0)</f>
        <v>12</v>
      </c>
      <c r="AH281">
        <f>VLOOKUP(A281,[1]Sheet1!$A:$BJ,44,0)</f>
        <v>303</v>
      </c>
      <c r="AJ281">
        <f>VLOOKUP(A281,[1]Sheet1!$A:$BJ,46,0)</f>
        <v>251</v>
      </c>
      <c r="AK281">
        <f>VLOOKUP(A281,[1]Sheet1!$A:$BJ,47,0)</f>
        <v>17</v>
      </c>
      <c r="AL281">
        <f>VLOOKUP(A281,[1]Sheet1!$A:$BJ,48,0)</f>
        <v>384</v>
      </c>
      <c r="AN281">
        <f>VLOOKUP(A281,[1]Sheet1!$A:$BJ,50,0)</f>
        <v>137</v>
      </c>
      <c r="AO281">
        <f>VLOOKUP(A281,[1]Sheet1!$A:$BJ,51,0)</f>
        <v>97.47</v>
      </c>
      <c r="AP281">
        <f>VLOOKUP(A281,[1]Sheet1!$A:$BJ,52,0)</f>
        <v>97.47</v>
      </c>
      <c r="AR281">
        <f>VLOOKUP(A281,[1]Sheet1!$A:$BJ,54,0)</f>
        <v>100.91</v>
      </c>
      <c r="AS281">
        <f>VLOOKUP(A281,[1]Sheet1!$A:$BJ,55,0)</f>
        <v>60</v>
      </c>
      <c r="AT281">
        <f>VLOOKUP(A281,[1]Sheet1!$A:$BJ,56,0)</f>
        <v>60</v>
      </c>
      <c r="AV281">
        <f>VLOOKUP(A281,[1]Sheet1!$A:$BJ,58,0)</f>
        <v>54</v>
      </c>
      <c r="AW281">
        <f>VLOOKUP(A281,[1]Sheet1!$A:$BJ,59,0)</f>
        <v>7</v>
      </c>
      <c r="AX281">
        <f>VLOOKUP(A281,[1]Sheet1!$A:$BJ,60,0)</f>
        <v>6.1</v>
      </c>
      <c r="AZ281">
        <f>VLOOKUP(A281,[1]Sheet1!$A:$BJ,62,0)</f>
        <v>5.5</v>
      </c>
      <c r="BA281" s="6">
        <v>5</v>
      </c>
      <c r="BB281">
        <f>VLOOKUP(A281,'[2]基于7.24英文版收集麻醉记录单信息+最后整理最全面'!$J:$CK,78,0)</f>
        <v>0</v>
      </c>
      <c r="BC281">
        <f>VLOOKUP(A281,'[2]基于7.24英文版收集麻醉记录单信息+最后整理最全面'!$J:$CK,80,0)</f>
        <v>0</v>
      </c>
    </row>
    <row r="282" spans="1:55" x14ac:dyDescent="0.25">
      <c r="A282" s="3">
        <v>6253745</v>
      </c>
      <c r="B282">
        <v>1</v>
      </c>
      <c r="C282" s="6">
        <v>2</v>
      </c>
      <c r="D282" s="6">
        <v>159</v>
      </c>
      <c r="E282" s="6">
        <v>59</v>
      </c>
      <c r="F282">
        <v>0</v>
      </c>
      <c r="G282" s="6">
        <v>0</v>
      </c>
      <c r="H282">
        <v>0</v>
      </c>
      <c r="I282">
        <f>VLOOKUP(A282,[1]Sheet1!$A:$V,19,0)</f>
        <v>109</v>
      </c>
      <c r="J282">
        <f>VLOOKUP(A282,[1]Sheet1!$A:$V,20,0)</f>
        <v>93</v>
      </c>
      <c r="K282">
        <f>VLOOKUP(A282,[1]Sheet1!$A:$V,21,0)</f>
        <v>0.34</v>
      </c>
      <c r="L282">
        <f>VLOOKUP(A282,[1]Sheet1!$A:$V,22,0)</f>
        <v>0.3</v>
      </c>
      <c r="M282">
        <f>VLOOKUP(A282,[1]Sheet1!$A:$W,23,0)</f>
        <v>143</v>
      </c>
      <c r="N282">
        <f>VLOOKUP(A282,[1]Sheet1!$A:$BJ,24,0)</f>
        <v>136</v>
      </c>
      <c r="P282">
        <f>VLOOKUP(A282,[1]Sheet1!$A:$BJ,26,0)</f>
        <v>153</v>
      </c>
      <c r="Q282">
        <f>VLOOKUP(A282,[1]Sheet1!$A:$BJ,27,0)</f>
        <v>24.7</v>
      </c>
      <c r="R282">
        <f>VLOOKUP(A282,[1]Sheet1!$A:$BJ,28,0)</f>
        <v>22.8</v>
      </c>
      <c r="T282">
        <f>VLOOKUP(A282,[1]Sheet1!$A:$BJ,30,0)</f>
        <v>27.1</v>
      </c>
      <c r="U282">
        <f>VLOOKUP(A282,[1]Sheet1!$A:$BJ,31,0)</f>
        <v>0.93</v>
      </c>
      <c r="V282">
        <f>VLOOKUP(A282,[1]Sheet1!$A:$BJ,32,0)</f>
        <v>1.06</v>
      </c>
      <c r="X282">
        <f>VLOOKUP(A282,[1]Sheet1!$A:$BJ,34,0)</f>
        <v>1.08</v>
      </c>
      <c r="Y282">
        <f>VLOOKUP(A282,[1]Sheet1!$A:$BJ,35,0)</f>
        <v>10.5</v>
      </c>
      <c r="Z282">
        <f>VLOOKUP(A282,[1]Sheet1!$A:$BJ,36,0)</f>
        <v>9.9</v>
      </c>
      <c r="AB282">
        <f>VLOOKUP(A282,[1]Sheet1!$A:$BJ,38,0)</f>
        <v>14.1</v>
      </c>
      <c r="AC282">
        <f>VLOOKUP(A282,[1]Sheet1!$A:$AN,39,0)</f>
        <v>42.2</v>
      </c>
      <c r="AD282">
        <f>VLOOKUP(A282,[1]Sheet1!$A:$AN,40,0)</f>
        <v>33.299999999999997</v>
      </c>
      <c r="AF282">
        <f>VLOOKUP(A282,[1]Sheet1!$A:$BJ,42,0)</f>
        <v>31.9</v>
      </c>
      <c r="AG282">
        <f>VLOOKUP(A282,[1]Sheet1!$A:$BJ,43,0)</f>
        <v>16</v>
      </c>
      <c r="AH282">
        <f>VLOOKUP(A282,[1]Sheet1!$A:$BJ,44,0)</f>
        <v>167</v>
      </c>
      <c r="AJ282">
        <f>VLOOKUP(A282,[1]Sheet1!$A:$BJ,46,0)</f>
        <v>128</v>
      </c>
      <c r="AK282">
        <f>VLOOKUP(A282,[1]Sheet1!$A:$BJ,47,0)</f>
        <v>21</v>
      </c>
      <c r="AL282">
        <f>VLOOKUP(A282,[1]Sheet1!$A:$BJ,48,0)</f>
        <v>176</v>
      </c>
      <c r="AN282">
        <f>VLOOKUP(A282,[1]Sheet1!$A:$BJ,50,0)</f>
        <v>64</v>
      </c>
      <c r="AO282">
        <f>VLOOKUP(A282,[1]Sheet1!$A:$BJ,51,0)</f>
        <v>101.67</v>
      </c>
      <c r="AP282">
        <f>VLOOKUP(A282,[1]Sheet1!$A:$BJ,52,0)</f>
        <v>102.23</v>
      </c>
      <c r="AR282">
        <f>VLOOKUP(A282,[1]Sheet1!$A:$BJ,54,0)</f>
        <v>101.67</v>
      </c>
      <c r="AS282">
        <f>VLOOKUP(A282,[1]Sheet1!$A:$BJ,55,0)</f>
        <v>60</v>
      </c>
      <c r="AT282">
        <f>VLOOKUP(A282,[1]Sheet1!$A:$BJ,56,0)</f>
        <v>59</v>
      </c>
      <c r="AV282">
        <f>VLOOKUP(A282,[1]Sheet1!$A:$BJ,58,0)</f>
        <v>60</v>
      </c>
      <c r="AW282">
        <f>VLOOKUP(A282,[1]Sheet1!$A:$BJ,59,0)</f>
        <v>4.8</v>
      </c>
      <c r="AX282">
        <f>VLOOKUP(A282,[1]Sheet1!$A:$BJ,60,0)</f>
        <v>2.6</v>
      </c>
      <c r="AZ282">
        <f>VLOOKUP(A282,[1]Sheet1!$A:$BJ,62,0)</f>
        <v>1.8</v>
      </c>
      <c r="BA282" s="6">
        <v>6</v>
      </c>
      <c r="BB282">
        <f>VLOOKUP(A282,'[2]基于7.24英文版收集麻醉记录单信息+最后整理最全面'!$J:$CK,78,0)</f>
        <v>0</v>
      </c>
      <c r="BC282">
        <f>VLOOKUP(A282,'[2]基于7.24英文版收集麻醉记录单信息+最后整理最全面'!$J:$CK,80,0)</f>
        <v>0</v>
      </c>
    </row>
    <row r="283" spans="1:55" x14ac:dyDescent="0.25">
      <c r="A283" s="3">
        <v>34696052</v>
      </c>
      <c r="B283">
        <v>2</v>
      </c>
      <c r="C283" s="6">
        <v>1</v>
      </c>
      <c r="D283" s="6">
        <v>173</v>
      </c>
      <c r="E283" s="6">
        <v>79</v>
      </c>
      <c r="F283">
        <v>0</v>
      </c>
      <c r="G283" s="6">
        <v>0</v>
      </c>
      <c r="H283">
        <v>0</v>
      </c>
      <c r="I283">
        <f>VLOOKUP(A283,[1]Sheet1!$A:$V,19,0)</f>
        <v>151</v>
      </c>
      <c r="J283">
        <f>VLOOKUP(A283,[1]Sheet1!$A:$V,20,0)</f>
        <v>129</v>
      </c>
      <c r="K283">
        <f>VLOOKUP(A283,[1]Sheet1!$A:$V,21,0)</f>
        <v>0.46</v>
      </c>
      <c r="L283">
        <f>VLOOKUP(A283,[1]Sheet1!$A:$V,22,0)</f>
        <v>0.4</v>
      </c>
      <c r="M283">
        <f>VLOOKUP(A283,[1]Sheet1!$A:$W,23,0)</f>
        <v>114</v>
      </c>
      <c r="N283">
        <f>VLOOKUP(A283,[1]Sheet1!$A:$BJ,24,0)</f>
        <v>94</v>
      </c>
      <c r="Q283">
        <f>VLOOKUP(A283,[1]Sheet1!$A:$BJ,27,0)</f>
        <v>27.1</v>
      </c>
      <c r="U283">
        <f>VLOOKUP(A283,[1]Sheet1!$A:$BJ,31,0)</f>
        <v>1.02</v>
      </c>
      <c r="Y283">
        <f>VLOOKUP(A283,[1]Sheet1!$A:$BJ,35,0)</f>
        <v>12.2</v>
      </c>
      <c r="Z283">
        <f>VLOOKUP(A283,[1]Sheet1!$A:$BJ,36,0)</f>
        <v>15.7</v>
      </c>
      <c r="AC283">
        <f>VLOOKUP(A283,[1]Sheet1!$A:$AN,39,0)</f>
        <v>41.4</v>
      </c>
      <c r="AD283">
        <f>VLOOKUP(A283,[1]Sheet1!$A:$AN,40,0)</f>
        <v>35.700000000000003</v>
      </c>
      <c r="AG283">
        <f>VLOOKUP(A283,[1]Sheet1!$A:$BJ,43,0)</f>
        <v>28</v>
      </c>
      <c r="AH283">
        <f>VLOOKUP(A283,[1]Sheet1!$A:$BJ,44,0)</f>
        <v>144</v>
      </c>
      <c r="AK283">
        <f>VLOOKUP(A283,[1]Sheet1!$A:$BJ,47,0)</f>
        <v>21</v>
      </c>
      <c r="AL283">
        <f>VLOOKUP(A283,[1]Sheet1!$A:$BJ,48,0)</f>
        <v>109</v>
      </c>
      <c r="AO283">
        <f>VLOOKUP(A283,[1]Sheet1!$A:$BJ,51,0)</f>
        <v>89.76</v>
      </c>
      <c r="AP283">
        <f>VLOOKUP(A283,[1]Sheet1!$A:$BJ,52,0)</f>
        <v>100.17</v>
      </c>
      <c r="AS283">
        <f>VLOOKUP(A283,[1]Sheet1!$A:$BJ,55,0)</f>
        <v>83</v>
      </c>
      <c r="AT283">
        <f>VLOOKUP(A283,[1]Sheet1!$A:$BJ,56,0)</f>
        <v>69</v>
      </c>
      <c r="AW283">
        <f>VLOOKUP(A283,[1]Sheet1!$A:$BJ,59,0)</f>
        <v>5.0999999999999996</v>
      </c>
      <c r="AX283">
        <f>VLOOKUP(A283,[1]Sheet1!$A:$BJ,60,0)</f>
        <v>3.5</v>
      </c>
      <c r="BA283" s="6">
        <v>9</v>
      </c>
      <c r="BB283">
        <f>VLOOKUP(A283,'[2]基于7.24英文版收集麻醉记录单信息+最后整理最全面'!$J:$CK,78,0)</f>
        <v>0</v>
      </c>
      <c r="BC283">
        <f>VLOOKUP(A283,'[2]基于7.24英文版收集麻醉记录单信息+最后整理最全面'!$J:$CK,80,0)</f>
        <v>0</v>
      </c>
    </row>
    <row r="284" spans="1:55" x14ac:dyDescent="0.25">
      <c r="A284" s="3">
        <v>19994488</v>
      </c>
      <c r="B284">
        <v>1</v>
      </c>
      <c r="C284" s="6">
        <v>2</v>
      </c>
      <c r="D284" s="6">
        <v>165</v>
      </c>
      <c r="E284" s="6">
        <v>52.5</v>
      </c>
      <c r="F284">
        <v>0</v>
      </c>
      <c r="G284" s="6">
        <v>0</v>
      </c>
      <c r="H284">
        <v>0</v>
      </c>
      <c r="I284">
        <f>VLOOKUP(A284,[1]Sheet1!$A:$V,19,0)</f>
        <v>116</v>
      </c>
      <c r="J284">
        <f>VLOOKUP(A284,[1]Sheet1!$A:$V,20,0)</f>
        <v>103</v>
      </c>
      <c r="K284">
        <f>VLOOKUP(A284,[1]Sheet1!$A:$V,21,0)</f>
        <v>0.36</v>
      </c>
      <c r="L284">
        <f>VLOOKUP(A284,[1]Sheet1!$A:$V,22,0)</f>
        <v>0.32</v>
      </c>
      <c r="M284">
        <f>VLOOKUP(A284,[1]Sheet1!$A:$W,23,0)</f>
        <v>171</v>
      </c>
      <c r="N284">
        <f>VLOOKUP(A284,[1]Sheet1!$A:$BJ,24,0)</f>
        <v>149</v>
      </c>
      <c r="P284">
        <f>VLOOKUP(A284,[1]Sheet1!$A:$BJ,26,0)</f>
        <v>139</v>
      </c>
      <c r="Q284">
        <f>VLOOKUP(A284,[1]Sheet1!$A:$BJ,27,0)</f>
        <v>26</v>
      </c>
      <c r="R284">
        <f>VLOOKUP(A284,[1]Sheet1!$A:$BJ,28,0)</f>
        <v>27.3</v>
      </c>
      <c r="T284">
        <f>VLOOKUP(A284,[1]Sheet1!$A:$BJ,30,0)</f>
        <v>31.2</v>
      </c>
      <c r="U284">
        <f>VLOOKUP(A284,[1]Sheet1!$A:$BJ,31,0)</f>
        <v>0.99</v>
      </c>
      <c r="V284">
        <f>VLOOKUP(A284,[1]Sheet1!$A:$BJ,32,0)</f>
        <v>1.1599999999999999</v>
      </c>
      <c r="X284">
        <f>VLOOKUP(A284,[1]Sheet1!$A:$BJ,34,0)</f>
        <v>1.17</v>
      </c>
      <c r="Y284">
        <f>VLOOKUP(A284,[1]Sheet1!$A:$BJ,35,0)</f>
        <v>13</v>
      </c>
      <c r="Z284">
        <f>VLOOKUP(A284,[1]Sheet1!$A:$BJ,36,0)</f>
        <v>38.4</v>
      </c>
      <c r="AB284">
        <f>VLOOKUP(A284,[1]Sheet1!$A:$BJ,38,0)</f>
        <v>28.1</v>
      </c>
      <c r="AC284">
        <f>VLOOKUP(A284,[1]Sheet1!$A:$AN,39,0)</f>
        <v>42.3</v>
      </c>
      <c r="AD284">
        <f>VLOOKUP(A284,[1]Sheet1!$A:$AN,40,0)</f>
        <v>29.6</v>
      </c>
      <c r="AF284">
        <f>VLOOKUP(A284,[1]Sheet1!$A:$BJ,42,0)</f>
        <v>37.799999999999997</v>
      </c>
      <c r="AG284">
        <f>VLOOKUP(A284,[1]Sheet1!$A:$BJ,43,0)</f>
        <v>207</v>
      </c>
      <c r="AH284">
        <f>VLOOKUP(A284,[1]Sheet1!$A:$BJ,44,0)</f>
        <v>390</v>
      </c>
      <c r="AJ284">
        <f>VLOOKUP(A284,[1]Sheet1!$A:$BJ,46,0)</f>
        <v>166</v>
      </c>
      <c r="AK284">
        <f>VLOOKUP(A284,[1]Sheet1!$A:$BJ,47,0)</f>
        <v>90</v>
      </c>
      <c r="AL284">
        <f>VLOOKUP(A284,[1]Sheet1!$A:$BJ,48,0)</f>
        <v>209</v>
      </c>
      <c r="AN284">
        <f>VLOOKUP(A284,[1]Sheet1!$A:$BJ,50,0)</f>
        <v>39</v>
      </c>
      <c r="AO284">
        <f>VLOOKUP(A284,[1]Sheet1!$A:$BJ,51,0)</f>
        <v>96.79</v>
      </c>
      <c r="AP284">
        <f>VLOOKUP(A284,[1]Sheet1!$A:$BJ,52,0)</f>
        <v>108</v>
      </c>
      <c r="AR284">
        <f>VLOOKUP(A284,[1]Sheet1!$A:$BJ,54,0)</f>
        <v>106.4</v>
      </c>
      <c r="AS284">
        <f>VLOOKUP(A284,[1]Sheet1!$A:$BJ,55,0)</f>
        <v>60</v>
      </c>
      <c r="AT284">
        <f>VLOOKUP(A284,[1]Sheet1!$A:$BJ,56,0)</f>
        <v>43</v>
      </c>
      <c r="AV284">
        <f>VLOOKUP(A284,[1]Sheet1!$A:$BJ,58,0)</f>
        <v>45</v>
      </c>
      <c r="AW284">
        <f>VLOOKUP(A284,[1]Sheet1!$A:$BJ,59,0)</f>
        <v>4.3</v>
      </c>
      <c r="AX284">
        <f>VLOOKUP(A284,[1]Sheet1!$A:$BJ,60,0)</f>
        <v>3.5</v>
      </c>
      <c r="AZ284">
        <f>VLOOKUP(A284,[1]Sheet1!$A:$BJ,62,0)</f>
        <v>2.7</v>
      </c>
      <c r="BA284" s="6">
        <v>5</v>
      </c>
      <c r="BB284">
        <f>VLOOKUP(A284,'[2]基于7.24英文版收集麻醉记录单信息+最后整理最全面'!$J:$CK,78,0)</f>
        <v>0</v>
      </c>
      <c r="BC284">
        <f>VLOOKUP(A284,'[2]基于7.24英文版收集麻醉记录单信息+最后整理最全面'!$J:$CK,80,0)</f>
        <v>0</v>
      </c>
    </row>
    <row r="285" spans="1:55" x14ac:dyDescent="0.25">
      <c r="A285" s="3">
        <v>34768573</v>
      </c>
      <c r="B285">
        <v>2</v>
      </c>
      <c r="C285" s="6">
        <v>2</v>
      </c>
      <c r="D285" s="6">
        <v>155</v>
      </c>
      <c r="E285" s="6">
        <v>52</v>
      </c>
      <c r="F285">
        <v>0</v>
      </c>
      <c r="G285" s="6">
        <v>0</v>
      </c>
      <c r="H285">
        <v>0</v>
      </c>
      <c r="I285">
        <f>VLOOKUP(A285,[1]Sheet1!$A:$V,19,0)</f>
        <v>133</v>
      </c>
      <c r="J285">
        <f>VLOOKUP(A285,[1]Sheet1!$A:$V,20,0)</f>
        <v>121</v>
      </c>
      <c r="K285">
        <f>VLOOKUP(A285,[1]Sheet1!$A:$V,21,0)</f>
        <v>0.39</v>
      </c>
      <c r="L285">
        <f>VLOOKUP(A285,[1]Sheet1!$A:$V,22,0)</f>
        <v>0.36</v>
      </c>
      <c r="M285">
        <f>VLOOKUP(A285,[1]Sheet1!$A:$W,23,0)</f>
        <v>125</v>
      </c>
      <c r="N285">
        <f>VLOOKUP(A285,[1]Sheet1!$A:$BJ,24,0)</f>
        <v>109</v>
      </c>
      <c r="P285">
        <f>VLOOKUP(A285,[1]Sheet1!$A:$BJ,26,0)</f>
        <v>128</v>
      </c>
      <c r="Q285">
        <f>VLOOKUP(A285,[1]Sheet1!$A:$BJ,27,0)</f>
        <v>25.6</v>
      </c>
      <c r="R285">
        <f>VLOOKUP(A285,[1]Sheet1!$A:$BJ,28,0)</f>
        <v>25.2</v>
      </c>
      <c r="T285">
        <f>VLOOKUP(A285,[1]Sheet1!$A:$BJ,30,0)</f>
        <v>25.1</v>
      </c>
      <c r="U285">
        <f>VLOOKUP(A285,[1]Sheet1!$A:$BJ,31,0)</f>
        <v>1.01</v>
      </c>
      <c r="V285">
        <f>VLOOKUP(A285,[1]Sheet1!$A:$BJ,32,0)</f>
        <v>1.08</v>
      </c>
      <c r="X285">
        <f>VLOOKUP(A285,[1]Sheet1!$A:$BJ,34,0)</f>
        <v>1.07</v>
      </c>
      <c r="Y285">
        <f>VLOOKUP(A285,[1]Sheet1!$A:$BJ,35,0)</f>
        <v>13.8</v>
      </c>
      <c r="Z285">
        <f>VLOOKUP(A285,[1]Sheet1!$A:$BJ,36,0)</f>
        <v>14</v>
      </c>
      <c r="AB285">
        <f>VLOOKUP(A285,[1]Sheet1!$A:$BJ,38,0)</f>
        <v>52.1</v>
      </c>
      <c r="AC285">
        <f>VLOOKUP(A285,[1]Sheet1!$A:$AN,39,0)</f>
        <v>44</v>
      </c>
      <c r="AD285">
        <f>VLOOKUP(A285,[1]Sheet1!$A:$AN,40,0)</f>
        <v>32.799999999999997</v>
      </c>
      <c r="AF285">
        <f>VLOOKUP(A285,[1]Sheet1!$A:$BJ,42,0)</f>
        <v>38</v>
      </c>
      <c r="AG285">
        <f>VLOOKUP(A285,[1]Sheet1!$A:$BJ,43,0)</f>
        <v>45</v>
      </c>
      <c r="AH285">
        <f>VLOOKUP(A285,[1]Sheet1!$A:$BJ,44,0)</f>
        <v>365</v>
      </c>
      <c r="AJ285">
        <f>VLOOKUP(A285,[1]Sheet1!$A:$BJ,46,0)</f>
        <v>333</v>
      </c>
      <c r="AK285">
        <f>VLOOKUP(A285,[1]Sheet1!$A:$BJ,47,0)</f>
        <v>26</v>
      </c>
      <c r="AL285">
        <f>VLOOKUP(A285,[1]Sheet1!$A:$BJ,48,0)</f>
        <v>355</v>
      </c>
      <c r="AN285">
        <f>VLOOKUP(A285,[1]Sheet1!$A:$BJ,50,0)</f>
        <v>186</v>
      </c>
      <c r="AO285">
        <f>VLOOKUP(A285,[1]Sheet1!$A:$BJ,51,0)</f>
        <v>90.33</v>
      </c>
      <c r="AP285">
        <f>VLOOKUP(A285,[1]Sheet1!$A:$BJ,52,0)</f>
        <v>97.03</v>
      </c>
      <c r="AR285">
        <f>VLOOKUP(A285,[1]Sheet1!$A:$BJ,54,0)</f>
        <v>97.03</v>
      </c>
      <c r="AS285">
        <f>VLOOKUP(A285,[1]Sheet1!$A:$BJ,55,0)</f>
        <v>87</v>
      </c>
      <c r="AT285">
        <f>VLOOKUP(A285,[1]Sheet1!$A:$BJ,56,0)</f>
        <v>82</v>
      </c>
      <c r="AV285">
        <f>VLOOKUP(A285,[1]Sheet1!$A:$BJ,58,0)</f>
        <v>82</v>
      </c>
      <c r="AW285">
        <f>VLOOKUP(A285,[1]Sheet1!$A:$BJ,59,0)</f>
        <v>5.9</v>
      </c>
      <c r="AX285">
        <f>VLOOKUP(A285,[1]Sheet1!$A:$BJ,60,0)</f>
        <v>2.2999999999999998</v>
      </c>
      <c r="AZ285">
        <f>VLOOKUP(A285,[1]Sheet1!$A:$BJ,62,0)</f>
        <v>3.6</v>
      </c>
      <c r="BA285" s="6">
        <v>7</v>
      </c>
      <c r="BB285">
        <f>VLOOKUP(A285,'[2]基于7.24英文版收集麻醉记录单信息+最后整理最全面'!$J:$CK,78,0)</f>
        <v>1</v>
      </c>
      <c r="BC285">
        <f>VLOOKUP(A285,'[2]基于7.24英文版收集麻醉记录单信息+最后整理最全面'!$J:$CK,80,0)</f>
        <v>0</v>
      </c>
    </row>
    <row r="286" spans="1:55" x14ac:dyDescent="0.25">
      <c r="A286" s="3">
        <v>34086210</v>
      </c>
      <c r="B286">
        <v>1</v>
      </c>
      <c r="C286" s="6">
        <v>2</v>
      </c>
      <c r="D286" s="6">
        <v>160</v>
      </c>
      <c r="E286" s="6">
        <v>50</v>
      </c>
      <c r="F286">
        <v>2</v>
      </c>
      <c r="G286" s="6">
        <v>1</v>
      </c>
      <c r="H286">
        <v>0</v>
      </c>
      <c r="I286">
        <f>VLOOKUP(A286,[1]Sheet1!$A:$V,19,0)</f>
        <v>151</v>
      </c>
      <c r="J286">
        <f>VLOOKUP(A286,[1]Sheet1!$A:$V,20,0)</f>
        <v>142</v>
      </c>
      <c r="K286">
        <f>VLOOKUP(A286,[1]Sheet1!$A:$V,21,0)</f>
        <v>0.46</v>
      </c>
      <c r="L286">
        <f>VLOOKUP(A286,[1]Sheet1!$A:$V,22,0)</f>
        <v>0.44</v>
      </c>
      <c r="M286">
        <f>VLOOKUP(A286,[1]Sheet1!$A:$W,23,0)</f>
        <v>102</v>
      </c>
      <c r="N286">
        <f>VLOOKUP(A286,[1]Sheet1!$A:$BJ,24,0)</f>
        <v>110</v>
      </c>
      <c r="P286">
        <f>VLOOKUP(A286,[1]Sheet1!$A:$BJ,26,0)</f>
        <v>84</v>
      </c>
      <c r="Q286">
        <f>VLOOKUP(A286,[1]Sheet1!$A:$BJ,27,0)</f>
        <v>25.4</v>
      </c>
      <c r="U286">
        <f>VLOOKUP(A286,[1]Sheet1!$A:$BJ,31,0)</f>
        <v>1.1499999999999999</v>
      </c>
      <c r="Y286">
        <f>VLOOKUP(A286,[1]Sheet1!$A:$BJ,35,0)</f>
        <v>9</v>
      </c>
      <c r="Z286">
        <f>VLOOKUP(A286,[1]Sheet1!$A:$BJ,36,0)</f>
        <v>13.4</v>
      </c>
      <c r="AB286">
        <f>VLOOKUP(A286,[1]Sheet1!$A:$BJ,38,0)</f>
        <v>28.4</v>
      </c>
      <c r="AC286">
        <f>VLOOKUP(A286,[1]Sheet1!$A:$AN,39,0)</f>
        <v>40.9</v>
      </c>
      <c r="AD286">
        <f>VLOOKUP(A286,[1]Sheet1!$A:$AN,40,0)</f>
        <v>31.1</v>
      </c>
      <c r="AF286">
        <f>VLOOKUP(A286,[1]Sheet1!$A:$BJ,42,0)</f>
        <v>33.299999999999997</v>
      </c>
      <c r="AG286">
        <f>VLOOKUP(A286,[1]Sheet1!$A:$BJ,43,0)</f>
        <v>126</v>
      </c>
      <c r="AH286">
        <f>VLOOKUP(A286,[1]Sheet1!$A:$BJ,44,0)</f>
        <v>585</v>
      </c>
      <c r="AJ286">
        <f>VLOOKUP(A286,[1]Sheet1!$A:$BJ,46,0)</f>
        <v>603</v>
      </c>
      <c r="AK286">
        <f>VLOOKUP(A286,[1]Sheet1!$A:$BJ,47,0)</f>
        <v>79</v>
      </c>
      <c r="AL286">
        <f>VLOOKUP(A286,[1]Sheet1!$A:$BJ,48,0)</f>
        <v>576</v>
      </c>
      <c r="AN286">
        <f>VLOOKUP(A286,[1]Sheet1!$A:$BJ,50,0)</f>
        <v>286</v>
      </c>
      <c r="AO286">
        <f>VLOOKUP(A286,[1]Sheet1!$A:$BJ,51,0)</f>
        <v>96.25</v>
      </c>
      <c r="AP286">
        <f>VLOOKUP(A286,[1]Sheet1!$A:$BJ,52,0)</f>
        <v>90.99</v>
      </c>
      <c r="AR286">
        <f>VLOOKUP(A286,[1]Sheet1!$A:$BJ,54,0)</f>
        <v>110.99</v>
      </c>
      <c r="AS286">
        <f>VLOOKUP(A286,[1]Sheet1!$A:$BJ,55,0)</f>
        <v>84</v>
      </c>
      <c r="AT286">
        <f>VLOOKUP(A286,[1]Sheet1!$A:$BJ,56,0)</f>
        <v>88</v>
      </c>
      <c r="AV286">
        <f>VLOOKUP(A286,[1]Sheet1!$A:$BJ,58,0)</f>
        <v>66</v>
      </c>
      <c r="AW286">
        <f>VLOOKUP(A286,[1]Sheet1!$A:$BJ,59,0)</f>
        <v>3.8</v>
      </c>
      <c r="AX286">
        <f>VLOOKUP(A286,[1]Sheet1!$A:$BJ,60,0)</f>
        <v>4.8</v>
      </c>
      <c r="AZ286">
        <f>VLOOKUP(A286,[1]Sheet1!$A:$BJ,62,0)</f>
        <v>4.9000000000000004</v>
      </c>
      <c r="BA286" s="6">
        <v>10</v>
      </c>
      <c r="BB286">
        <f>VLOOKUP(A286,'[2]基于7.24英文版收集麻醉记录单信息+最后整理最全面'!$J:$CK,78,0)</f>
        <v>0</v>
      </c>
      <c r="BC286">
        <f>VLOOKUP(A286,'[2]基于7.24英文版收集麻醉记录单信息+最后整理最全面'!$J:$CK,80,0)</f>
        <v>0</v>
      </c>
    </row>
    <row r="287" spans="1:55" x14ac:dyDescent="0.25">
      <c r="A287" s="3">
        <v>34810829</v>
      </c>
      <c r="B287">
        <v>1</v>
      </c>
      <c r="C287" s="6">
        <v>2</v>
      </c>
      <c r="D287" s="6">
        <v>160</v>
      </c>
      <c r="E287" s="6">
        <v>52</v>
      </c>
      <c r="F287">
        <v>0</v>
      </c>
      <c r="G287" s="6">
        <v>0</v>
      </c>
      <c r="H287">
        <v>0</v>
      </c>
      <c r="I287">
        <f>VLOOKUP(A287,[1]Sheet1!$A:$V,19,0)</f>
        <v>106</v>
      </c>
      <c r="J287">
        <f>VLOOKUP(A287,[1]Sheet1!$A:$V,20,0)</f>
        <v>83</v>
      </c>
      <c r="K287">
        <f>VLOOKUP(A287,[1]Sheet1!$A:$V,21,0)</f>
        <v>0.34</v>
      </c>
      <c r="L287">
        <f>VLOOKUP(A287,[1]Sheet1!$A:$V,22,0)</f>
        <v>0.27</v>
      </c>
      <c r="M287">
        <f>VLOOKUP(A287,[1]Sheet1!$A:$W,23,0)</f>
        <v>132</v>
      </c>
      <c r="N287">
        <f>VLOOKUP(A287,[1]Sheet1!$A:$BJ,24,0)</f>
        <v>109</v>
      </c>
      <c r="Q287">
        <f>VLOOKUP(A287,[1]Sheet1!$A:$BJ,27,0)</f>
        <v>25.7</v>
      </c>
      <c r="R287">
        <f>VLOOKUP(A287,[1]Sheet1!$A:$BJ,28,0)</f>
        <v>24.3</v>
      </c>
      <c r="U287">
        <f>VLOOKUP(A287,[1]Sheet1!$A:$BJ,31,0)</f>
        <v>1.03</v>
      </c>
      <c r="V287">
        <f>VLOOKUP(A287,[1]Sheet1!$A:$BJ,32,0)</f>
        <v>1.25</v>
      </c>
      <c r="Y287">
        <f>VLOOKUP(A287,[1]Sheet1!$A:$BJ,35,0)</f>
        <v>22.8</v>
      </c>
      <c r="Z287">
        <f>VLOOKUP(A287,[1]Sheet1!$A:$BJ,36,0)</f>
        <v>41.9</v>
      </c>
      <c r="AA287">
        <f>VLOOKUP(A287,[1]Sheet1!$A:$BJ,37,0)</f>
        <v>58.1</v>
      </c>
      <c r="AB287">
        <f>VLOOKUP(A287,[1]Sheet1!$A:$BJ,38,0)</f>
        <v>60.4</v>
      </c>
      <c r="AC287">
        <f>VLOOKUP(A287,[1]Sheet1!$A:$AN,39,0)</f>
        <v>40.1</v>
      </c>
      <c r="AD287">
        <f>VLOOKUP(A287,[1]Sheet1!$A:$AN,40,0)</f>
        <v>29.4</v>
      </c>
      <c r="AE287">
        <f>VLOOKUP(A287,[1]Sheet1!$A:$BJ,41,0)</f>
        <v>37.4</v>
      </c>
      <c r="AF287">
        <f>VLOOKUP(A287,[1]Sheet1!$A:$BJ,42,0)</f>
        <v>43.7</v>
      </c>
      <c r="AG287">
        <f>VLOOKUP(A287,[1]Sheet1!$A:$BJ,43,0)</f>
        <v>25</v>
      </c>
      <c r="AH287">
        <f>VLOOKUP(A287,[1]Sheet1!$A:$BJ,44,0)</f>
        <v>87</v>
      </c>
      <c r="AI287">
        <f>VLOOKUP(A287,[1]Sheet1!$A:$BJ,45,0)</f>
        <v>411</v>
      </c>
      <c r="AJ287">
        <f>VLOOKUP(A287,[1]Sheet1!$A:$BJ,46,0)</f>
        <v>358</v>
      </c>
      <c r="AK287">
        <f>VLOOKUP(A287,[1]Sheet1!$A:$BJ,47,0)</f>
        <v>24</v>
      </c>
      <c r="AL287">
        <f>VLOOKUP(A287,[1]Sheet1!$A:$BJ,48,0)</f>
        <v>94</v>
      </c>
      <c r="AM287">
        <f>VLOOKUP(A287,[1]Sheet1!$A:$BJ,49,0)</f>
        <v>337</v>
      </c>
      <c r="AN287">
        <f>VLOOKUP(A287,[1]Sheet1!$A:$BJ,50,0)</f>
        <v>241</v>
      </c>
      <c r="AO287">
        <f>VLOOKUP(A287,[1]Sheet1!$A:$BJ,51,0)</f>
        <v>94.61</v>
      </c>
      <c r="AP287">
        <f>VLOOKUP(A287,[1]Sheet1!$A:$BJ,52,0)</f>
        <v>105.7</v>
      </c>
      <c r="AQ287">
        <f>VLOOKUP(A287,[1]Sheet1!$A:$BJ,53,0)</f>
        <v>100.66</v>
      </c>
      <c r="AR287">
        <f>VLOOKUP(A287,[1]Sheet1!$A:$BJ,54,0)</f>
        <v>101.83</v>
      </c>
      <c r="AS287">
        <f>VLOOKUP(A287,[1]Sheet1!$A:$BJ,55,0)</f>
        <v>64</v>
      </c>
      <c r="AT287">
        <f>VLOOKUP(A287,[1]Sheet1!$A:$BJ,56,0)</f>
        <v>50</v>
      </c>
      <c r="AU287">
        <f>VLOOKUP(A287,[1]Sheet1!$A:$BJ,57,0)</f>
        <v>58</v>
      </c>
      <c r="AV287">
        <f>VLOOKUP(A287,[1]Sheet1!$A:$BJ,58,0)</f>
        <v>56</v>
      </c>
      <c r="AW287">
        <f>VLOOKUP(A287,[1]Sheet1!$A:$BJ,59,0)</f>
        <v>5.2</v>
      </c>
      <c r="AX287">
        <f>VLOOKUP(A287,[1]Sheet1!$A:$BJ,60,0)</f>
        <v>3.7</v>
      </c>
      <c r="AY287">
        <f>VLOOKUP(A287,[1]Sheet1!$A:$BJ,61,0)</f>
        <v>3.8</v>
      </c>
      <c r="AZ287">
        <f>VLOOKUP(A287,[1]Sheet1!$A:$BJ,62,0)</f>
        <v>4</v>
      </c>
      <c r="BA287" s="6">
        <v>10</v>
      </c>
      <c r="BB287">
        <f>VLOOKUP(A287,'[2]基于7.24英文版收集麻醉记录单信息+最后整理最全面'!$J:$CK,78,0)</f>
        <v>0</v>
      </c>
      <c r="BC287">
        <f>VLOOKUP(A287,'[2]基于7.24英文版收集麻醉记录单信息+最后整理最全面'!$J:$CK,80,0)</f>
        <v>0</v>
      </c>
    </row>
    <row r="288" spans="1:55" x14ac:dyDescent="0.25">
      <c r="A288" s="3">
        <v>10276763</v>
      </c>
      <c r="B288">
        <v>2</v>
      </c>
      <c r="C288" s="6">
        <v>1</v>
      </c>
      <c r="D288" s="6">
        <v>170</v>
      </c>
      <c r="E288" s="6">
        <v>75</v>
      </c>
      <c r="F288">
        <v>0</v>
      </c>
      <c r="G288" s="6">
        <v>0</v>
      </c>
      <c r="H288">
        <v>0</v>
      </c>
      <c r="I288">
        <f>VLOOKUP(A288,[1]Sheet1!$A:$V,19,0)</f>
        <v>166</v>
      </c>
      <c r="J288">
        <f>VLOOKUP(A288,[1]Sheet1!$A:$V,20,0)</f>
        <v>133</v>
      </c>
      <c r="K288">
        <f>VLOOKUP(A288,[1]Sheet1!$A:$V,21,0)</f>
        <v>0.52</v>
      </c>
      <c r="L288">
        <f>VLOOKUP(A288,[1]Sheet1!$A:$V,22,0)</f>
        <v>0.41</v>
      </c>
      <c r="M288">
        <f>VLOOKUP(A288,[1]Sheet1!$A:$W,23,0)</f>
        <v>172</v>
      </c>
      <c r="N288">
        <f>VLOOKUP(A288,[1]Sheet1!$A:$BJ,24,0)</f>
        <v>151</v>
      </c>
      <c r="O288">
        <f>VLOOKUP(A288,[1]Sheet1!$A:$BJ,25,0)</f>
        <v>87</v>
      </c>
      <c r="P288">
        <f>VLOOKUP(A288,[1]Sheet1!$A:$BJ,26,0)</f>
        <v>110</v>
      </c>
      <c r="Q288">
        <f>VLOOKUP(A288,[1]Sheet1!$A:$BJ,27,0)</f>
        <v>27.9</v>
      </c>
      <c r="R288">
        <f>VLOOKUP(A288,[1]Sheet1!$A:$BJ,28,0)</f>
        <v>29.4</v>
      </c>
      <c r="S288">
        <f>VLOOKUP(A288,[1]Sheet1!$A:$BJ,29,0)</f>
        <v>36.5</v>
      </c>
      <c r="T288">
        <f>VLOOKUP(A288,[1]Sheet1!$A:$BJ,30,0)</f>
        <v>32.799999999999997</v>
      </c>
      <c r="U288">
        <f>VLOOKUP(A288,[1]Sheet1!$A:$BJ,31,0)</f>
        <v>0.99</v>
      </c>
      <c r="V288">
        <f>VLOOKUP(A288,[1]Sheet1!$A:$BJ,32,0)</f>
        <v>1.34</v>
      </c>
      <c r="W288">
        <f>VLOOKUP(A288,[1]Sheet1!$A:$BJ,33,0)</f>
        <v>1.58</v>
      </c>
      <c r="X288">
        <f>VLOOKUP(A288,[1]Sheet1!$A:$BJ,34,0)</f>
        <v>1.23</v>
      </c>
      <c r="Y288">
        <f>VLOOKUP(A288,[1]Sheet1!$A:$BJ,35,0)</f>
        <v>17.5</v>
      </c>
      <c r="Z288">
        <f>VLOOKUP(A288,[1]Sheet1!$A:$BJ,36,0)</f>
        <v>47.7</v>
      </c>
      <c r="AA288">
        <f>VLOOKUP(A288,[1]Sheet1!$A:$BJ,37,0)</f>
        <v>55.1</v>
      </c>
      <c r="AB288">
        <f>VLOOKUP(A288,[1]Sheet1!$A:$BJ,38,0)</f>
        <v>79.099999999999994</v>
      </c>
      <c r="AC288">
        <f>VLOOKUP(A288,[1]Sheet1!$A:$AN,39,0)</f>
        <v>41.3</v>
      </c>
      <c r="AD288">
        <f>VLOOKUP(A288,[1]Sheet1!$A:$AN,40,0)</f>
        <v>25.2</v>
      </c>
      <c r="AE288">
        <f>VLOOKUP(A288,[1]Sheet1!$A:$BJ,41,0)</f>
        <v>36.700000000000003</v>
      </c>
      <c r="AF288">
        <f>VLOOKUP(A288,[1]Sheet1!$A:$BJ,42,0)</f>
        <v>34.9</v>
      </c>
      <c r="AG288">
        <f>VLOOKUP(A288,[1]Sheet1!$A:$BJ,43,0)</f>
        <v>38</v>
      </c>
      <c r="AH288">
        <f>VLOOKUP(A288,[1]Sheet1!$A:$BJ,44,0)</f>
        <v>349</v>
      </c>
      <c r="AI288">
        <f>VLOOKUP(A288,[1]Sheet1!$A:$BJ,45,0)</f>
        <v>269</v>
      </c>
      <c r="AJ288">
        <f>VLOOKUP(A288,[1]Sheet1!$A:$BJ,46,0)</f>
        <v>233</v>
      </c>
      <c r="AK288">
        <f>VLOOKUP(A288,[1]Sheet1!$A:$BJ,47,0)</f>
        <v>28</v>
      </c>
      <c r="AL288">
        <f>VLOOKUP(A288,[1]Sheet1!$A:$BJ,48,0)</f>
        <v>397</v>
      </c>
      <c r="AM288">
        <f>VLOOKUP(A288,[1]Sheet1!$A:$BJ,49,0)</f>
        <v>207</v>
      </c>
      <c r="AN288">
        <f>VLOOKUP(A288,[1]Sheet1!$A:$BJ,50,0)</f>
        <v>147</v>
      </c>
      <c r="AO288">
        <f>VLOOKUP(A288,[1]Sheet1!$A:$BJ,51,0)</f>
        <v>114.11</v>
      </c>
      <c r="AP288">
        <f>VLOOKUP(A288,[1]Sheet1!$A:$BJ,52,0)</f>
        <v>110.69</v>
      </c>
      <c r="AQ288">
        <f>VLOOKUP(A288,[1]Sheet1!$A:$BJ,53,0)</f>
        <v>114.11</v>
      </c>
      <c r="AR288">
        <f>VLOOKUP(A288,[1]Sheet1!$A:$BJ,54,0)</f>
        <v>125.82</v>
      </c>
      <c r="AS288">
        <f>VLOOKUP(A288,[1]Sheet1!$A:$BJ,55,0)</f>
        <v>52</v>
      </c>
      <c r="AT288">
        <f>VLOOKUP(A288,[1]Sheet1!$A:$BJ,56,0)</f>
        <v>56</v>
      </c>
      <c r="AU288">
        <f>VLOOKUP(A288,[1]Sheet1!$A:$BJ,57,0)</f>
        <v>52</v>
      </c>
      <c r="AV288">
        <f>VLOOKUP(A288,[1]Sheet1!$A:$BJ,58,0)</f>
        <v>41</v>
      </c>
      <c r="AW288">
        <f>VLOOKUP(A288,[1]Sheet1!$A:$BJ,59,0)</f>
        <v>2.9</v>
      </c>
      <c r="AX288">
        <f>VLOOKUP(A288,[1]Sheet1!$A:$BJ,60,0)</f>
        <v>3.5</v>
      </c>
      <c r="AY288">
        <f>VLOOKUP(A288,[1]Sheet1!$A:$BJ,61,0)</f>
        <v>2.7</v>
      </c>
      <c r="AZ288">
        <f>VLOOKUP(A288,[1]Sheet1!$A:$BJ,62,0)</f>
        <v>3.5</v>
      </c>
      <c r="BA288" s="6">
        <v>7</v>
      </c>
      <c r="BB288">
        <f>VLOOKUP(A288,'[2]基于7.24英文版收集麻醉记录单信息+最后整理最全面'!$J:$CK,78,0)</f>
        <v>0</v>
      </c>
      <c r="BC288">
        <f>VLOOKUP(A288,'[2]基于7.24英文版收集麻醉记录单信息+最后整理最全面'!$J:$CK,80,0)</f>
        <v>1</v>
      </c>
    </row>
    <row r="289" spans="1:55" x14ac:dyDescent="0.25">
      <c r="A289" s="3">
        <v>34827583</v>
      </c>
      <c r="B289">
        <v>2</v>
      </c>
      <c r="C289" s="6">
        <v>2</v>
      </c>
      <c r="D289" s="6">
        <v>150</v>
      </c>
      <c r="E289" s="6">
        <v>53</v>
      </c>
      <c r="F289">
        <v>0</v>
      </c>
      <c r="G289" s="6">
        <v>0</v>
      </c>
      <c r="H289">
        <v>0</v>
      </c>
      <c r="I289">
        <f>VLOOKUP(A289,[1]Sheet1!$A:$V,19,0)</f>
        <v>143</v>
      </c>
      <c r="J289">
        <f>VLOOKUP(A289,[1]Sheet1!$A:$V,20,0)</f>
        <v>134</v>
      </c>
      <c r="K289">
        <f>VLOOKUP(A289,[1]Sheet1!$A:$V,21,0)</f>
        <v>0.41</v>
      </c>
      <c r="L289">
        <f>VLOOKUP(A289,[1]Sheet1!$A:$V,22,0)</f>
        <v>0.38</v>
      </c>
      <c r="M289">
        <f>VLOOKUP(A289,[1]Sheet1!$A:$W,23,0)</f>
        <v>121</v>
      </c>
      <c r="N289">
        <f>VLOOKUP(A289,[1]Sheet1!$A:$BJ,24,0)</f>
        <v>111</v>
      </c>
      <c r="P289">
        <f>VLOOKUP(A289,[1]Sheet1!$A:$BJ,26,0)</f>
        <v>99</v>
      </c>
      <c r="Q289">
        <f>VLOOKUP(A289,[1]Sheet1!$A:$BJ,27,0)</f>
        <v>27.2</v>
      </c>
      <c r="R289">
        <f>VLOOKUP(A289,[1]Sheet1!$A:$BJ,28,0)</f>
        <v>25.1</v>
      </c>
      <c r="U289">
        <f>VLOOKUP(A289,[1]Sheet1!$A:$BJ,31,0)</f>
        <v>0.92</v>
      </c>
      <c r="V289">
        <f>VLOOKUP(A289,[1]Sheet1!$A:$BJ,32,0)</f>
        <v>1.03</v>
      </c>
      <c r="Y289">
        <f>VLOOKUP(A289,[1]Sheet1!$A:$BJ,35,0)</f>
        <v>9.6</v>
      </c>
      <c r="Z289">
        <f>VLOOKUP(A289,[1]Sheet1!$A:$BJ,36,0)</f>
        <v>13.4</v>
      </c>
      <c r="AB289">
        <f>VLOOKUP(A289,[1]Sheet1!$A:$BJ,38,0)</f>
        <v>22.7</v>
      </c>
      <c r="AC289">
        <f>VLOOKUP(A289,[1]Sheet1!$A:$AN,39,0)</f>
        <v>44</v>
      </c>
      <c r="AD289">
        <f>VLOOKUP(A289,[1]Sheet1!$A:$AN,40,0)</f>
        <v>33.5</v>
      </c>
      <c r="AF289">
        <f>VLOOKUP(A289,[1]Sheet1!$A:$BJ,42,0)</f>
        <v>33.9</v>
      </c>
      <c r="AG289">
        <f>VLOOKUP(A289,[1]Sheet1!$A:$BJ,43,0)</f>
        <v>38</v>
      </c>
      <c r="AH289">
        <f>VLOOKUP(A289,[1]Sheet1!$A:$BJ,44,0)</f>
        <v>492</v>
      </c>
      <c r="AJ289">
        <f>VLOOKUP(A289,[1]Sheet1!$A:$BJ,46,0)</f>
        <v>532</v>
      </c>
      <c r="AK289">
        <f>VLOOKUP(A289,[1]Sheet1!$A:$BJ,47,0)</f>
        <v>38</v>
      </c>
      <c r="AL289">
        <f>VLOOKUP(A289,[1]Sheet1!$A:$BJ,48,0)</f>
        <v>628</v>
      </c>
      <c r="AN289">
        <f>VLOOKUP(A289,[1]Sheet1!$A:$BJ,50,0)</f>
        <v>199</v>
      </c>
      <c r="AO289">
        <f>VLOOKUP(A289,[1]Sheet1!$A:$BJ,51,0)</f>
        <v>106.21</v>
      </c>
      <c r="AP289">
        <f>VLOOKUP(A289,[1]Sheet1!$A:$BJ,52,0)</f>
        <v>110.84</v>
      </c>
      <c r="AR289">
        <f>VLOOKUP(A289,[1]Sheet1!$A:$BJ,54,0)</f>
        <v>112.29</v>
      </c>
      <c r="AS289">
        <f>VLOOKUP(A289,[1]Sheet1!$A:$BJ,55,0)</f>
        <v>71</v>
      </c>
      <c r="AT289">
        <f>VLOOKUP(A289,[1]Sheet1!$A:$BJ,56,0)</f>
        <v>64</v>
      </c>
      <c r="AV289">
        <f>VLOOKUP(A289,[1]Sheet1!$A:$BJ,58,0)</f>
        <v>62</v>
      </c>
      <c r="AW289">
        <f>VLOOKUP(A289,[1]Sheet1!$A:$BJ,59,0)</f>
        <v>5.0999999999999996</v>
      </c>
      <c r="AX289">
        <f>VLOOKUP(A289,[1]Sheet1!$A:$BJ,60,0)</f>
        <v>3.2</v>
      </c>
      <c r="AZ289">
        <f>VLOOKUP(A289,[1]Sheet1!$A:$BJ,62,0)</f>
        <v>2.5</v>
      </c>
      <c r="BA289" s="6">
        <v>5</v>
      </c>
      <c r="BB289">
        <f>VLOOKUP(A289,'[2]基于7.24英文版收集麻醉记录单信息+最后整理最全面'!$J:$CK,78,0)</f>
        <v>0</v>
      </c>
      <c r="BC289">
        <f>VLOOKUP(A289,'[2]基于7.24英文版收集麻醉记录单信息+最后整理最全面'!$J:$CK,80,0)</f>
        <v>0</v>
      </c>
    </row>
    <row r="290" spans="1:55" x14ac:dyDescent="0.25">
      <c r="A290" s="3">
        <v>7994943</v>
      </c>
      <c r="B290">
        <v>1</v>
      </c>
      <c r="C290" s="6">
        <v>1</v>
      </c>
      <c r="D290" s="6">
        <v>165</v>
      </c>
      <c r="E290" s="6">
        <v>66</v>
      </c>
      <c r="F290">
        <v>0</v>
      </c>
      <c r="G290" s="6">
        <v>0</v>
      </c>
      <c r="H290">
        <v>0</v>
      </c>
      <c r="I290">
        <f>VLOOKUP(A290,[1]Sheet1!$A:$V,19,0)</f>
        <v>158</v>
      </c>
      <c r="J290">
        <f>VLOOKUP(A290,[1]Sheet1!$A:$V,20,0)</f>
        <v>135</v>
      </c>
      <c r="K290">
        <f>VLOOKUP(A290,[1]Sheet1!$A:$V,21,0)</f>
        <v>0.48</v>
      </c>
      <c r="L290">
        <f>VLOOKUP(A290,[1]Sheet1!$A:$V,22,0)</f>
        <v>0.4</v>
      </c>
      <c r="M290">
        <f>VLOOKUP(A290,[1]Sheet1!$A:$W,23,0)</f>
        <v>189</v>
      </c>
      <c r="N290">
        <f>VLOOKUP(A290,[1]Sheet1!$A:$BJ,24,0)</f>
        <v>176</v>
      </c>
      <c r="Q290">
        <f>VLOOKUP(A290,[1]Sheet1!$A:$BJ,27,0)</f>
        <v>25.6</v>
      </c>
      <c r="R290">
        <f>VLOOKUP(A290,[1]Sheet1!$A:$BJ,28,0)</f>
        <v>23.9</v>
      </c>
      <c r="U290">
        <f>VLOOKUP(A290,[1]Sheet1!$A:$BJ,31,0)</f>
        <v>0.89</v>
      </c>
      <c r="V290">
        <f>VLOOKUP(A290,[1]Sheet1!$A:$BJ,32,0)</f>
        <v>1.1599999999999999</v>
      </c>
      <c r="Y290">
        <f>VLOOKUP(A290,[1]Sheet1!$A:$BJ,35,0)</f>
        <v>12</v>
      </c>
      <c r="Z290">
        <f>VLOOKUP(A290,[1]Sheet1!$A:$BJ,36,0)</f>
        <v>17.399999999999999</v>
      </c>
      <c r="AC290">
        <f>VLOOKUP(A290,[1]Sheet1!$A:$AN,39,0)</f>
        <v>51.4</v>
      </c>
      <c r="AD290">
        <f>VLOOKUP(A290,[1]Sheet1!$A:$AN,40,0)</f>
        <v>38.5</v>
      </c>
      <c r="AG290">
        <f>VLOOKUP(A290,[1]Sheet1!$A:$BJ,43,0)</f>
        <v>34</v>
      </c>
      <c r="AH290">
        <f>VLOOKUP(A290,[1]Sheet1!$A:$BJ,44,0)</f>
        <v>425</v>
      </c>
      <c r="AK290">
        <f>VLOOKUP(A290,[1]Sheet1!$A:$BJ,47,0)</f>
        <v>23</v>
      </c>
      <c r="AL290">
        <f>VLOOKUP(A290,[1]Sheet1!$A:$BJ,48,0)</f>
        <v>361</v>
      </c>
      <c r="AO290">
        <f>VLOOKUP(A290,[1]Sheet1!$A:$BJ,51,0)</f>
        <v>91.73</v>
      </c>
      <c r="AP290">
        <f>VLOOKUP(A290,[1]Sheet1!$A:$BJ,52,0)</f>
        <v>105.41</v>
      </c>
      <c r="AS290">
        <f>VLOOKUP(A290,[1]Sheet1!$A:$BJ,55,0)</f>
        <v>82</v>
      </c>
      <c r="AT290">
        <f>VLOOKUP(A290,[1]Sheet1!$A:$BJ,56,0)</f>
        <v>62</v>
      </c>
      <c r="AW290">
        <f>VLOOKUP(A290,[1]Sheet1!$A:$BJ,59,0)</f>
        <v>4.5</v>
      </c>
      <c r="AX290">
        <f>VLOOKUP(A290,[1]Sheet1!$A:$BJ,60,0)</f>
        <v>5.2</v>
      </c>
      <c r="BA290" s="6">
        <v>6</v>
      </c>
      <c r="BB290">
        <f>VLOOKUP(A290,'[2]基于7.24英文版收集麻醉记录单信息+最后整理最全面'!$J:$CK,78,0)</f>
        <v>0</v>
      </c>
      <c r="BC290">
        <f>VLOOKUP(A290,'[2]基于7.24英文版收集麻醉记录单信息+最后整理最全面'!$J:$CK,80,0)</f>
        <v>0</v>
      </c>
    </row>
    <row r="291" spans="1:55" x14ac:dyDescent="0.25">
      <c r="A291" s="3">
        <v>14898735</v>
      </c>
      <c r="B291">
        <v>2</v>
      </c>
      <c r="C291" s="6">
        <v>2</v>
      </c>
      <c r="D291" s="6">
        <v>163</v>
      </c>
      <c r="E291" s="6">
        <v>71</v>
      </c>
      <c r="F291">
        <v>0</v>
      </c>
      <c r="G291" s="6">
        <v>0</v>
      </c>
      <c r="H291">
        <v>0</v>
      </c>
      <c r="I291">
        <f>VLOOKUP(A291,[1]Sheet1!$A:$V,19,0)</f>
        <v>122</v>
      </c>
      <c r="J291">
        <f>VLOOKUP(A291,[1]Sheet1!$A:$V,20,0)</f>
        <v>95</v>
      </c>
      <c r="K291">
        <f>VLOOKUP(A291,[1]Sheet1!$A:$V,21,0)</f>
        <v>0.37</v>
      </c>
      <c r="L291">
        <f>VLOOKUP(A291,[1]Sheet1!$A:$V,22,0)</f>
        <v>0.28999999999999998</v>
      </c>
      <c r="M291">
        <f>VLOOKUP(A291,[1]Sheet1!$A:$W,23,0)</f>
        <v>124</v>
      </c>
      <c r="N291">
        <f>VLOOKUP(A291,[1]Sheet1!$A:$BJ,24,0)</f>
        <v>115</v>
      </c>
      <c r="P291">
        <f>VLOOKUP(A291,[1]Sheet1!$A:$BJ,26,0)</f>
        <v>82</v>
      </c>
      <c r="Q291">
        <f>VLOOKUP(A291,[1]Sheet1!$A:$BJ,27,0)</f>
        <v>29.3</v>
      </c>
      <c r="R291">
        <f>VLOOKUP(A291,[1]Sheet1!$A:$BJ,28,0)</f>
        <v>32.200000000000003</v>
      </c>
      <c r="T291">
        <f>VLOOKUP(A291,[1]Sheet1!$A:$BJ,30,0)</f>
        <v>32.200000000000003</v>
      </c>
      <c r="U291">
        <f>VLOOKUP(A291,[1]Sheet1!$A:$BJ,31,0)</f>
        <v>0.98</v>
      </c>
      <c r="V291">
        <f>VLOOKUP(A291,[1]Sheet1!$A:$BJ,32,0)</f>
        <v>1.17</v>
      </c>
      <c r="X291">
        <f>VLOOKUP(A291,[1]Sheet1!$A:$BJ,34,0)</f>
        <v>1.18</v>
      </c>
      <c r="Y291">
        <f>VLOOKUP(A291,[1]Sheet1!$A:$BJ,35,0)</f>
        <v>9.1999999999999993</v>
      </c>
      <c r="Z291">
        <f>VLOOKUP(A291,[1]Sheet1!$A:$BJ,36,0)</f>
        <v>19.600000000000001</v>
      </c>
      <c r="AB291">
        <f>VLOOKUP(A291,[1]Sheet1!$A:$BJ,38,0)</f>
        <v>35.9</v>
      </c>
      <c r="AC291">
        <f>VLOOKUP(A291,[1]Sheet1!$A:$AN,39,0)</f>
        <v>38.799999999999997</v>
      </c>
      <c r="AD291">
        <f>VLOOKUP(A291,[1]Sheet1!$A:$AN,40,0)</f>
        <v>26.8</v>
      </c>
      <c r="AF291">
        <f>VLOOKUP(A291,[1]Sheet1!$A:$BJ,42,0)</f>
        <v>37.1</v>
      </c>
      <c r="AG291">
        <f>VLOOKUP(A291,[1]Sheet1!$A:$BJ,43,0)</f>
        <v>14</v>
      </c>
      <c r="AH291">
        <f>VLOOKUP(A291,[1]Sheet1!$A:$BJ,44,0)</f>
        <v>420</v>
      </c>
      <c r="AJ291">
        <f>VLOOKUP(A291,[1]Sheet1!$A:$BJ,46,0)</f>
        <v>277</v>
      </c>
      <c r="AK291">
        <f>VLOOKUP(A291,[1]Sheet1!$A:$BJ,47,0)</f>
        <v>17</v>
      </c>
      <c r="AL291">
        <f>VLOOKUP(A291,[1]Sheet1!$A:$BJ,48,0)</f>
        <v>407</v>
      </c>
      <c r="AN291">
        <f>VLOOKUP(A291,[1]Sheet1!$A:$BJ,50,0)</f>
        <v>128</v>
      </c>
      <c r="AO291">
        <f>VLOOKUP(A291,[1]Sheet1!$A:$BJ,51,0)</f>
        <v>104.43</v>
      </c>
      <c r="AP291">
        <f>VLOOKUP(A291,[1]Sheet1!$A:$BJ,52,0)</f>
        <v>107.89</v>
      </c>
      <c r="AR291">
        <f>VLOOKUP(A291,[1]Sheet1!$A:$BJ,54,0)</f>
        <v>111.02</v>
      </c>
      <c r="AS291">
        <f>VLOOKUP(A291,[1]Sheet1!$A:$BJ,55,0)</f>
        <v>53</v>
      </c>
      <c r="AT291">
        <f>VLOOKUP(A291,[1]Sheet1!$A:$BJ,56,0)</f>
        <v>48</v>
      </c>
      <c r="AV291">
        <f>VLOOKUP(A291,[1]Sheet1!$A:$BJ,58,0)</f>
        <v>44</v>
      </c>
      <c r="AW291">
        <f>VLOOKUP(A291,[1]Sheet1!$A:$BJ,59,0)</f>
        <v>5</v>
      </c>
      <c r="AX291">
        <f>VLOOKUP(A291,[1]Sheet1!$A:$BJ,60,0)</f>
        <v>2.2000000000000002</v>
      </c>
      <c r="AZ291">
        <f>VLOOKUP(A291,[1]Sheet1!$A:$BJ,62,0)</f>
        <v>2.5</v>
      </c>
      <c r="BA291" s="6">
        <v>6</v>
      </c>
      <c r="BB291">
        <f>VLOOKUP(A291,'[2]基于7.24英文版收集麻醉记录单信息+最后整理最全面'!$J:$CK,78,0)</f>
        <v>0</v>
      </c>
      <c r="BC291">
        <f>VLOOKUP(A291,'[2]基于7.24英文版收集麻醉记录单信息+最后整理最全面'!$J:$CK,80,0)</f>
        <v>0</v>
      </c>
    </row>
    <row r="292" spans="1:55" x14ac:dyDescent="0.25">
      <c r="A292" s="3">
        <v>34593146</v>
      </c>
      <c r="B292">
        <v>1</v>
      </c>
      <c r="C292" s="6">
        <v>1</v>
      </c>
      <c r="D292" s="6">
        <v>155</v>
      </c>
      <c r="E292" s="6">
        <v>59.5</v>
      </c>
      <c r="F292">
        <v>4</v>
      </c>
      <c r="G292" s="6">
        <v>1</v>
      </c>
      <c r="H292">
        <v>20</v>
      </c>
      <c r="I292">
        <f>VLOOKUP(A292,[1]Sheet1!$A:$V,19,0)</f>
        <v>111</v>
      </c>
      <c r="J292">
        <f>VLOOKUP(A292,[1]Sheet1!$A:$V,20,0)</f>
        <v>86</v>
      </c>
      <c r="K292">
        <f>VLOOKUP(A292,[1]Sheet1!$A:$V,21,0)</f>
        <v>0.35</v>
      </c>
      <c r="L292">
        <f>VLOOKUP(A292,[1]Sheet1!$A:$V,22,0)</f>
        <v>0.27</v>
      </c>
      <c r="M292">
        <f>VLOOKUP(A292,[1]Sheet1!$A:$W,23,0)</f>
        <v>187</v>
      </c>
      <c r="N292">
        <f>VLOOKUP(A292,[1]Sheet1!$A:$BJ,24,0)</f>
        <v>106</v>
      </c>
      <c r="O292">
        <f>VLOOKUP(A292,[1]Sheet1!$A:$BJ,25,0)</f>
        <v>82</v>
      </c>
      <c r="P292">
        <f>VLOOKUP(A292,[1]Sheet1!$A:$BJ,26,0)</f>
        <v>86</v>
      </c>
      <c r="Q292">
        <f>VLOOKUP(A292,[1]Sheet1!$A:$BJ,27,0)</f>
        <v>26.2</v>
      </c>
      <c r="R292">
        <f>VLOOKUP(A292,[1]Sheet1!$A:$BJ,28,0)</f>
        <v>29</v>
      </c>
      <c r="S292">
        <f>VLOOKUP(A292,[1]Sheet1!$A:$BJ,29,0)</f>
        <v>28.8</v>
      </c>
      <c r="T292">
        <f>VLOOKUP(A292,[1]Sheet1!$A:$BJ,30,0)</f>
        <v>26.6</v>
      </c>
      <c r="U292">
        <f>VLOOKUP(A292,[1]Sheet1!$A:$BJ,31,0)</f>
        <v>0.96</v>
      </c>
      <c r="V292">
        <f>VLOOKUP(A292,[1]Sheet1!$A:$BJ,32,0)</f>
        <v>1.27</v>
      </c>
      <c r="W292">
        <f>VLOOKUP(A292,[1]Sheet1!$A:$BJ,33,0)</f>
        <v>1.21</v>
      </c>
      <c r="X292">
        <f>VLOOKUP(A292,[1]Sheet1!$A:$BJ,34,0)</f>
        <v>1.22</v>
      </c>
      <c r="Y292">
        <f>VLOOKUP(A292,[1]Sheet1!$A:$BJ,35,0)</f>
        <v>7.9</v>
      </c>
      <c r="Z292">
        <f>VLOOKUP(A292,[1]Sheet1!$A:$BJ,36,0)</f>
        <v>13</v>
      </c>
      <c r="AA292">
        <f>VLOOKUP(A292,[1]Sheet1!$A:$BJ,37,0)</f>
        <v>14.6</v>
      </c>
      <c r="AB292">
        <f>VLOOKUP(A292,[1]Sheet1!$A:$BJ,38,0)</f>
        <v>18.2</v>
      </c>
      <c r="AC292">
        <f>VLOOKUP(A292,[1]Sheet1!$A:$AN,39,0)</f>
        <v>39.9</v>
      </c>
      <c r="AD292">
        <f>VLOOKUP(A292,[1]Sheet1!$A:$AN,40,0)</f>
        <v>37</v>
      </c>
      <c r="AE292">
        <f>VLOOKUP(A292,[1]Sheet1!$A:$BJ,41,0)</f>
        <v>32.9</v>
      </c>
      <c r="AF292">
        <f>VLOOKUP(A292,[1]Sheet1!$A:$BJ,42,0)</f>
        <v>38.299999999999997</v>
      </c>
      <c r="AG292">
        <f>VLOOKUP(A292,[1]Sheet1!$A:$BJ,43,0)</f>
        <v>24</v>
      </c>
      <c r="AH292">
        <f>VLOOKUP(A292,[1]Sheet1!$A:$BJ,44,0)</f>
        <v>312</v>
      </c>
      <c r="AI292">
        <f>VLOOKUP(A292,[1]Sheet1!$A:$BJ,45,0)</f>
        <v>351</v>
      </c>
      <c r="AJ292">
        <f>VLOOKUP(A292,[1]Sheet1!$A:$BJ,46,0)</f>
        <v>241</v>
      </c>
      <c r="AK292">
        <f>VLOOKUP(A292,[1]Sheet1!$A:$BJ,47,0)</f>
        <v>34</v>
      </c>
      <c r="AL292">
        <f>VLOOKUP(A292,[1]Sheet1!$A:$BJ,48,0)</f>
        <v>532</v>
      </c>
      <c r="AM292">
        <f>VLOOKUP(A292,[1]Sheet1!$A:$BJ,49,0)</f>
        <v>398</v>
      </c>
      <c r="AN292">
        <f>VLOOKUP(A292,[1]Sheet1!$A:$BJ,50,0)</f>
        <v>188</v>
      </c>
      <c r="AO292">
        <f>VLOOKUP(A292,[1]Sheet1!$A:$BJ,51,0)</f>
        <v>113.34</v>
      </c>
      <c r="AP292">
        <f>VLOOKUP(A292,[1]Sheet1!$A:$BJ,52,0)</f>
        <v>111.73</v>
      </c>
      <c r="AQ292">
        <f>VLOOKUP(A292,[1]Sheet1!$A:$BJ,53,0)</f>
        <v>110.96</v>
      </c>
      <c r="AR292">
        <f>VLOOKUP(A292,[1]Sheet1!$A:$BJ,54,0)</f>
        <v>114.18</v>
      </c>
      <c r="AS292">
        <f>VLOOKUP(A292,[1]Sheet1!$A:$BJ,55,0)</f>
        <v>45</v>
      </c>
      <c r="AT292">
        <f>VLOOKUP(A292,[1]Sheet1!$A:$BJ,56,0)</f>
        <v>47</v>
      </c>
      <c r="AU292">
        <f>VLOOKUP(A292,[1]Sheet1!$A:$BJ,57,0)</f>
        <v>48</v>
      </c>
      <c r="AV292">
        <f>VLOOKUP(A292,[1]Sheet1!$A:$BJ,58,0)</f>
        <v>44</v>
      </c>
      <c r="AW292">
        <f>VLOOKUP(A292,[1]Sheet1!$A:$BJ,59,0)</f>
        <v>3.2</v>
      </c>
      <c r="AX292">
        <f>VLOOKUP(A292,[1]Sheet1!$A:$BJ,60,0)</f>
        <v>3.2</v>
      </c>
      <c r="AY292">
        <f>VLOOKUP(A292,[1]Sheet1!$A:$BJ,61,0)</f>
        <v>2.2999999999999998</v>
      </c>
      <c r="AZ292">
        <f>VLOOKUP(A292,[1]Sheet1!$A:$BJ,62,0)</f>
        <v>1.4</v>
      </c>
      <c r="BA292" s="6">
        <v>9</v>
      </c>
      <c r="BB292">
        <f>VLOOKUP(A292,'[2]基于7.24英文版收集麻醉记录单信息+最后整理最全面'!$J:$CK,78,0)</f>
        <v>1</v>
      </c>
      <c r="BC292">
        <f>VLOOKUP(A292,'[2]基于7.24英文版收集麻醉记录单信息+最后整理最全面'!$J:$CK,80,0)</f>
        <v>0</v>
      </c>
    </row>
    <row r="293" spans="1:55" x14ac:dyDescent="0.25">
      <c r="A293" s="3">
        <v>32885336</v>
      </c>
      <c r="B293">
        <v>1</v>
      </c>
      <c r="C293" s="6">
        <v>2</v>
      </c>
      <c r="D293" s="6">
        <v>148</v>
      </c>
      <c r="E293" s="6">
        <v>68</v>
      </c>
      <c r="F293">
        <v>0</v>
      </c>
      <c r="G293" s="6">
        <v>0</v>
      </c>
      <c r="H293">
        <v>0</v>
      </c>
      <c r="I293">
        <f>VLOOKUP(A293,[1]Sheet1!$A:$V,19,0)</f>
        <v>143</v>
      </c>
      <c r="J293">
        <f>VLOOKUP(A293,[1]Sheet1!$A:$V,20,0)</f>
        <v>123</v>
      </c>
      <c r="K293">
        <f>VLOOKUP(A293,[1]Sheet1!$A:$V,21,0)</f>
        <v>0.43</v>
      </c>
      <c r="L293">
        <f>VLOOKUP(A293,[1]Sheet1!$A:$V,22,0)</f>
        <v>0.37</v>
      </c>
      <c r="M293">
        <f>VLOOKUP(A293,[1]Sheet1!$A:$W,23,0)</f>
        <v>260</v>
      </c>
      <c r="N293">
        <f>VLOOKUP(A293,[1]Sheet1!$A:$BJ,24,0)</f>
        <v>258</v>
      </c>
      <c r="O293">
        <f>VLOOKUP(A293,[1]Sheet1!$A:$BJ,25,0)</f>
        <v>237</v>
      </c>
      <c r="P293">
        <f>VLOOKUP(A293,[1]Sheet1!$A:$BJ,26,0)</f>
        <v>221</v>
      </c>
      <c r="Q293">
        <f>VLOOKUP(A293,[1]Sheet1!$A:$BJ,27,0)</f>
        <v>30.5</v>
      </c>
      <c r="R293">
        <f>VLOOKUP(A293,[1]Sheet1!$A:$BJ,28,0)</f>
        <v>30.9</v>
      </c>
      <c r="S293">
        <f>VLOOKUP(A293,[1]Sheet1!$A:$BJ,29,0)</f>
        <v>29.1</v>
      </c>
      <c r="T293">
        <f>VLOOKUP(A293,[1]Sheet1!$A:$BJ,30,0)</f>
        <v>29.8</v>
      </c>
      <c r="U293">
        <f>VLOOKUP(A293,[1]Sheet1!$A:$BJ,31,0)</f>
        <v>1.1000000000000001</v>
      </c>
      <c r="V293">
        <f>VLOOKUP(A293,[1]Sheet1!$A:$BJ,32,0)</f>
        <v>1.4</v>
      </c>
      <c r="W293">
        <f>VLOOKUP(A293,[1]Sheet1!$A:$BJ,33,0)</f>
        <v>1.23</v>
      </c>
      <c r="X293">
        <f>VLOOKUP(A293,[1]Sheet1!$A:$BJ,34,0)</f>
        <v>1.31</v>
      </c>
      <c r="Y293">
        <f>VLOOKUP(A293,[1]Sheet1!$A:$BJ,35,0)</f>
        <v>51.8</v>
      </c>
      <c r="Z293">
        <f>VLOOKUP(A293,[1]Sheet1!$A:$BJ,36,0)</f>
        <v>58.6</v>
      </c>
      <c r="AA293">
        <f>VLOOKUP(A293,[1]Sheet1!$A:$BJ,37,0)</f>
        <v>44.2</v>
      </c>
      <c r="AB293">
        <f>VLOOKUP(A293,[1]Sheet1!$A:$BJ,38,0)</f>
        <v>46.4</v>
      </c>
      <c r="AC293">
        <f>VLOOKUP(A293,[1]Sheet1!$A:$AN,39,0)</f>
        <v>34.6</v>
      </c>
      <c r="AD293">
        <f>VLOOKUP(A293,[1]Sheet1!$A:$AN,40,0)</f>
        <v>28.8</v>
      </c>
      <c r="AE293">
        <f>VLOOKUP(A293,[1]Sheet1!$A:$BJ,41,0)</f>
        <v>32.5</v>
      </c>
      <c r="AF293">
        <f>VLOOKUP(A293,[1]Sheet1!$A:$BJ,42,0)</f>
        <v>34</v>
      </c>
      <c r="AG293">
        <f>VLOOKUP(A293,[1]Sheet1!$A:$BJ,43,0)</f>
        <v>32</v>
      </c>
      <c r="AH293">
        <f>VLOOKUP(A293,[1]Sheet1!$A:$BJ,44,0)</f>
        <v>420</v>
      </c>
      <c r="AI293">
        <f>VLOOKUP(A293,[1]Sheet1!$A:$BJ,45,0)</f>
        <v>275</v>
      </c>
      <c r="AJ293">
        <f>VLOOKUP(A293,[1]Sheet1!$A:$BJ,46,0)</f>
        <v>174</v>
      </c>
      <c r="AK293">
        <f>VLOOKUP(A293,[1]Sheet1!$A:$BJ,47,0)</f>
        <v>61</v>
      </c>
      <c r="AL293">
        <f>VLOOKUP(A293,[1]Sheet1!$A:$BJ,48,0)</f>
        <v>803</v>
      </c>
      <c r="AM293">
        <f>VLOOKUP(A293,[1]Sheet1!$A:$BJ,49,0)</f>
        <v>312</v>
      </c>
      <c r="AN293">
        <f>VLOOKUP(A293,[1]Sheet1!$A:$BJ,50,0)</f>
        <v>128</v>
      </c>
      <c r="AO293">
        <f>VLOOKUP(A293,[1]Sheet1!$A:$BJ,51,0)</f>
        <v>96.27</v>
      </c>
      <c r="AP293">
        <f>VLOOKUP(A293,[1]Sheet1!$A:$BJ,52,0)</f>
        <v>105.38</v>
      </c>
      <c r="AQ293">
        <f>VLOOKUP(A293,[1]Sheet1!$A:$BJ,53,0)</f>
        <v>102.02</v>
      </c>
      <c r="AR293">
        <f>VLOOKUP(A293,[1]Sheet1!$A:$BJ,54,0)</f>
        <v>101.39</v>
      </c>
      <c r="AS293">
        <f>VLOOKUP(A293,[1]Sheet1!$A:$BJ,55,0)</f>
        <v>76</v>
      </c>
      <c r="AT293">
        <f>VLOOKUP(A293,[1]Sheet1!$A:$BJ,56,0)</f>
        <v>61</v>
      </c>
      <c r="AU293">
        <f>VLOOKUP(A293,[1]Sheet1!$A:$BJ,57,0)</f>
        <v>66</v>
      </c>
      <c r="AV293">
        <f>VLOOKUP(A293,[1]Sheet1!$A:$BJ,58,0)</f>
        <v>67</v>
      </c>
      <c r="AW293">
        <f>VLOOKUP(A293,[1]Sheet1!$A:$BJ,59,0)</f>
        <v>4.5999999999999996</v>
      </c>
      <c r="AX293">
        <f>VLOOKUP(A293,[1]Sheet1!$A:$BJ,60,0)</f>
        <v>2.7</v>
      </c>
      <c r="AY293">
        <f>VLOOKUP(A293,[1]Sheet1!$A:$BJ,61,0)</f>
        <v>2.6</v>
      </c>
      <c r="AZ293">
        <f>VLOOKUP(A293,[1]Sheet1!$A:$BJ,62,0)</f>
        <v>4.0999999999999996</v>
      </c>
      <c r="BA293" s="6">
        <v>10</v>
      </c>
      <c r="BB293">
        <f>VLOOKUP(A293,'[2]基于7.24英文版收集麻醉记录单信息+最后整理最全面'!$J:$CK,78,0)</f>
        <v>0</v>
      </c>
      <c r="BC293">
        <f>VLOOKUP(A293,'[2]基于7.24英文版收集麻醉记录单信息+最后整理最全面'!$J:$CK,80,0)</f>
        <v>0</v>
      </c>
    </row>
    <row r="294" spans="1:55" x14ac:dyDescent="0.25">
      <c r="A294" s="3">
        <v>34899308</v>
      </c>
      <c r="B294">
        <v>2</v>
      </c>
      <c r="C294" s="6">
        <v>2</v>
      </c>
      <c r="D294" s="6">
        <v>170</v>
      </c>
      <c r="E294" s="6">
        <v>83</v>
      </c>
      <c r="F294">
        <v>0</v>
      </c>
      <c r="G294" s="6">
        <v>0</v>
      </c>
      <c r="H294">
        <v>0</v>
      </c>
      <c r="I294">
        <f>VLOOKUP(A294,[1]Sheet1!$A:$V,19,0)</f>
        <v>142</v>
      </c>
      <c r="J294">
        <f>VLOOKUP(A294,[1]Sheet1!$A:$V,20,0)</f>
        <v>121</v>
      </c>
      <c r="K294">
        <f>VLOOKUP(A294,[1]Sheet1!$A:$V,21,0)</f>
        <v>0.44</v>
      </c>
      <c r="L294">
        <f>VLOOKUP(A294,[1]Sheet1!$A:$V,22,0)</f>
        <v>0.37</v>
      </c>
      <c r="M294">
        <f>VLOOKUP(A294,[1]Sheet1!$A:$W,23,0)</f>
        <v>152</v>
      </c>
      <c r="N294">
        <f>VLOOKUP(A294,[1]Sheet1!$A:$BJ,24,0)</f>
        <v>197</v>
      </c>
      <c r="O294">
        <f>VLOOKUP(A294,[1]Sheet1!$A:$BJ,25,0)</f>
        <v>161</v>
      </c>
      <c r="P294">
        <f>VLOOKUP(A294,[1]Sheet1!$A:$BJ,26,0)</f>
        <v>160</v>
      </c>
      <c r="Q294">
        <f>VLOOKUP(A294,[1]Sheet1!$A:$BJ,27,0)</f>
        <v>27.4</v>
      </c>
      <c r="R294">
        <f>VLOOKUP(A294,[1]Sheet1!$A:$BJ,28,0)</f>
        <v>30.3</v>
      </c>
      <c r="S294">
        <f>VLOOKUP(A294,[1]Sheet1!$A:$BJ,29,0)</f>
        <v>27.9</v>
      </c>
      <c r="T294">
        <f>VLOOKUP(A294,[1]Sheet1!$A:$BJ,30,0)</f>
        <v>28.1</v>
      </c>
      <c r="U294">
        <f>VLOOKUP(A294,[1]Sheet1!$A:$BJ,31,0)</f>
        <v>1.05</v>
      </c>
      <c r="V294">
        <f>VLOOKUP(A294,[1]Sheet1!$A:$BJ,32,0)</f>
        <v>1.1200000000000001</v>
      </c>
      <c r="W294">
        <f>VLOOKUP(A294,[1]Sheet1!$A:$BJ,33,0)</f>
        <v>1.17</v>
      </c>
      <c r="X294">
        <f>VLOOKUP(A294,[1]Sheet1!$A:$BJ,34,0)</f>
        <v>1.1200000000000001</v>
      </c>
      <c r="Y294">
        <f>VLOOKUP(A294,[1]Sheet1!$A:$BJ,35,0)</f>
        <v>20.2</v>
      </c>
      <c r="Z294">
        <f>VLOOKUP(A294,[1]Sheet1!$A:$BJ,36,0)</f>
        <v>33.799999999999997</v>
      </c>
      <c r="AA294">
        <f>VLOOKUP(A294,[1]Sheet1!$A:$BJ,37,0)</f>
        <v>20.5</v>
      </c>
      <c r="AB294">
        <f>VLOOKUP(A294,[1]Sheet1!$A:$BJ,38,0)</f>
        <v>18.600000000000001</v>
      </c>
      <c r="AC294">
        <f>VLOOKUP(A294,[1]Sheet1!$A:$AN,39,0)</f>
        <v>49.7</v>
      </c>
      <c r="AD294">
        <f>VLOOKUP(A294,[1]Sheet1!$A:$AN,40,0)</f>
        <v>31.1</v>
      </c>
      <c r="AE294">
        <f>VLOOKUP(A294,[1]Sheet1!$A:$BJ,41,0)</f>
        <v>33.1</v>
      </c>
      <c r="AF294">
        <f>VLOOKUP(A294,[1]Sheet1!$A:$BJ,42,0)</f>
        <v>31.7</v>
      </c>
      <c r="AG294">
        <f>VLOOKUP(A294,[1]Sheet1!$A:$BJ,43,0)</f>
        <v>116</v>
      </c>
      <c r="AH294">
        <f>VLOOKUP(A294,[1]Sheet1!$A:$BJ,44,0)</f>
        <v>390</v>
      </c>
      <c r="AI294">
        <f>VLOOKUP(A294,[1]Sheet1!$A:$BJ,45,0)</f>
        <v>429</v>
      </c>
      <c r="AJ294">
        <f>VLOOKUP(A294,[1]Sheet1!$A:$BJ,46,0)</f>
        <v>302</v>
      </c>
      <c r="AK294">
        <f>VLOOKUP(A294,[1]Sheet1!$A:$BJ,47,0)</f>
        <v>118</v>
      </c>
      <c r="AL294">
        <f>VLOOKUP(A294,[1]Sheet1!$A:$BJ,48,0)</f>
        <v>372</v>
      </c>
      <c r="AM294">
        <f>VLOOKUP(A294,[1]Sheet1!$A:$BJ,49,0)</f>
        <v>311</v>
      </c>
      <c r="AN294">
        <f>VLOOKUP(A294,[1]Sheet1!$A:$BJ,50,0)</f>
        <v>109</v>
      </c>
      <c r="AO294">
        <f>VLOOKUP(A294,[1]Sheet1!$A:$BJ,51,0)</f>
        <v>91.8</v>
      </c>
      <c r="AP294">
        <f>VLOOKUP(A294,[1]Sheet1!$A:$BJ,52,0)</f>
        <v>107.16</v>
      </c>
      <c r="AQ294">
        <f>VLOOKUP(A294,[1]Sheet1!$A:$BJ,53,0)</f>
        <v>103.79</v>
      </c>
      <c r="AR294">
        <f>VLOOKUP(A294,[1]Sheet1!$A:$BJ,54,0)</f>
        <v>118.6</v>
      </c>
      <c r="AS294">
        <f>VLOOKUP(A294,[1]Sheet1!$A:$BJ,55,0)</f>
        <v>66</v>
      </c>
      <c r="AT294">
        <f>VLOOKUP(A294,[1]Sheet1!$A:$BJ,56,0)</f>
        <v>49</v>
      </c>
      <c r="AU294">
        <f>VLOOKUP(A294,[1]Sheet1!$A:$BJ,57,0)</f>
        <v>54</v>
      </c>
      <c r="AV294">
        <f>VLOOKUP(A294,[1]Sheet1!$A:$BJ,58,0)</f>
        <v>36</v>
      </c>
      <c r="AW294">
        <f>VLOOKUP(A294,[1]Sheet1!$A:$BJ,59,0)</f>
        <v>5.4</v>
      </c>
      <c r="AX294">
        <f>VLOOKUP(A294,[1]Sheet1!$A:$BJ,60,0)</f>
        <v>2.2000000000000002</v>
      </c>
      <c r="AY294">
        <f>VLOOKUP(A294,[1]Sheet1!$A:$BJ,61,0)</f>
        <v>4.8</v>
      </c>
      <c r="AZ294">
        <f>VLOOKUP(A294,[1]Sheet1!$A:$BJ,62,0)</f>
        <v>3.4</v>
      </c>
      <c r="BA294" s="6">
        <v>9</v>
      </c>
      <c r="BB294">
        <f>VLOOKUP(A294,'[2]基于7.24英文版收集麻醉记录单信息+最后整理最全面'!$J:$CK,78,0)</f>
        <v>0</v>
      </c>
      <c r="BC294">
        <f>VLOOKUP(A294,'[2]基于7.24英文版收集麻醉记录单信息+最后整理最全面'!$J:$CK,80,0)</f>
        <v>1</v>
      </c>
    </row>
    <row r="295" spans="1:55" x14ac:dyDescent="0.25">
      <c r="A295" s="3">
        <v>34904556</v>
      </c>
      <c r="B295">
        <v>2</v>
      </c>
      <c r="C295" s="6">
        <v>2</v>
      </c>
      <c r="D295" s="6">
        <v>150</v>
      </c>
      <c r="E295" s="6">
        <v>110</v>
      </c>
      <c r="F295">
        <v>8</v>
      </c>
      <c r="G295" s="6">
        <v>1</v>
      </c>
      <c r="H295">
        <v>0</v>
      </c>
      <c r="I295">
        <f>VLOOKUP(A295,[1]Sheet1!$A:$V,19,0)</f>
        <v>123</v>
      </c>
      <c r="J295">
        <f>VLOOKUP(A295,[1]Sheet1!$A:$V,20,0)</f>
        <v>99</v>
      </c>
      <c r="K295">
        <f>VLOOKUP(A295,[1]Sheet1!$A:$V,21,0)</f>
        <v>0.39</v>
      </c>
      <c r="L295">
        <f>VLOOKUP(A295,[1]Sheet1!$A:$V,22,0)</f>
        <v>0.33</v>
      </c>
      <c r="M295">
        <f>VLOOKUP(A295,[1]Sheet1!$A:$W,23,0)</f>
        <v>201</v>
      </c>
      <c r="N295">
        <f>VLOOKUP(A295,[1]Sheet1!$A:$BJ,24,0)</f>
        <v>140</v>
      </c>
      <c r="O295">
        <f>VLOOKUP(A295,[1]Sheet1!$A:$BJ,25,0)</f>
        <v>116</v>
      </c>
      <c r="P295">
        <f>VLOOKUP(A295,[1]Sheet1!$A:$BJ,26,0)</f>
        <v>140</v>
      </c>
      <c r="Q295">
        <f>VLOOKUP(A295,[1]Sheet1!$A:$BJ,27,0)</f>
        <v>28.8</v>
      </c>
      <c r="R295">
        <f>VLOOKUP(A295,[1]Sheet1!$A:$BJ,28,0)</f>
        <v>28.5</v>
      </c>
      <c r="S295">
        <f>VLOOKUP(A295,[1]Sheet1!$A:$BJ,29,0)</f>
        <v>32</v>
      </c>
      <c r="T295">
        <f>VLOOKUP(A295,[1]Sheet1!$A:$BJ,30,0)</f>
        <v>30.8</v>
      </c>
      <c r="U295">
        <f>VLOOKUP(A295,[1]Sheet1!$A:$BJ,31,0)</f>
        <v>1.06</v>
      </c>
      <c r="V295">
        <f>VLOOKUP(A295,[1]Sheet1!$A:$BJ,32,0)</f>
        <v>1.08</v>
      </c>
      <c r="W295">
        <f>VLOOKUP(A295,[1]Sheet1!$A:$BJ,33,0)</f>
        <v>1.23</v>
      </c>
      <c r="X295">
        <f>VLOOKUP(A295,[1]Sheet1!$A:$BJ,34,0)</f>
        <v>1.1000000000000001</v>
      </c>
      <c r="Y295">
        <f>VLOOKUP(A295,[1]Sheet1!$A:$BJ,35,0)</f>
        <v>17.399999999999999</v>
      </c>
      <c r="Z295">
        <f>VLOOKUP(A295,[1]Sheet1!$A:$BJ,36,0)</f>
        <v>20</v>
      </c>
      <c r="AA295">
        <f>VLOOKUP(A295,[1]Sheet1!$A:$BJ,37,0)</f>
        <v>11.8</v>
      </c>
      <c r="AB295">
        <f>VLOOKUP(A295,[1]Sheet1!$A:$BJ,38,0)</f>
        <v>16.899999999999999</v>
      </c>
      <c r="AC295">
        <f>VLOOKUP(A295,[1]Sheet1!$A:$AN,39,0)</f>
        <v>45.2</v>
      </c>
      <c r="AD295">
        <f>VLOOKUP(A295,[1]Sheet1!$A:$AN,40,0)</f>
        <v>30.2</v>
      </c>
      <c r="AE295">
        <f>VLOOKUP(A295,[1]Sheet1!$A:$BJ,41,0)</f>
        <v>32.799999999999997</v>
      </c>
      <c r="AF295">
        <f>VLOOKUP(A295,[1]Sheet1!$A:$BJ,42,0)</f>
        <v>41.7</v>
      </c>
      <c r="AG295">
        <f>VLOOKUP(A295,[1]Sheet1!$A:$BJ,43,0)</f>
        <v>66</v>
      </c>
      <c r="AH295">
        <f>VLOOKUP(A295,[1]Sheet1!$A:$BJ,44,0)</f>
        <v>200</v>
      </c>
      <c r="AI295">
        <f>VLOOKUP(A295,[1]Sheet1!$A:$BJ,45,0)</f>
        <v>153</v>
      </c>
      <c r="AJ295">
        <f>VLOOKUP(A295,[1]Sheet1!$A:$BJ,46,0)</f>
        <v>122</v>
      </c>
      <c r="AK295">
        <f>VLOOKUP(A295,[1]Sheet1!$A:$BJ,47,0)</f>
        <v>57</v>
      </c>
      <c r="AL295">
        <f>VLOOKUP(A295,[1]Sheet1!$A:$BJ,48,0)</f>
        <v>269</v>
      </c>
      <c r="AM295">
        <f>VLOOKUP(A295,[1]Sheet1!$A:$BJ,49,0)</f>
        <v>140</v>
      </c>
      <c r="AN295">
        <f>VLOOKUP(A295,[1]Sheet1!$A:$BJ,50,0)</f>
        <v>87</v>
      </c>
      <c r="AO295">
        <f>VLOOKUP(A295,[1]Sheet1!$A:$BJ,51,0)</f>
        <v>113.52</v>
      </c>
      <c r="AP295">
        <f>VLOOKUP(A295,[1]Sheet1!$A:$BJ,52,0)</f>
        <v>119.94</v>
      </c>
      <c r="AQ295">
        <f>VLOOKUP(A295,[1]Sheet1!$A:$BJ,53,0)</f>
        <v>120.85</v>
      </c>
      <c r="AR295">
        <f>VLOOKUP(A295,[1]Sheet1!$A:$BJ,54,0)</f>
        <v>119.05</v>
      </c>
      <c r="AS295">
        <f>VLOOKUP(A295,[1]Sheet1!$A:$BJ,55,0)</f>
        <v>52</v>
      </c>
      <c r="AT295">
        <f>VLOOKUP(A295,[1]Sheet1!$A:$BJ,56,0)</f>
        <v>44</v>
      </c>
      <c r="AU295">
        <f>VLOOKUP(A295,[1]Sheet1!$A:$BJ,57,0)</f>
        <v>43</v>
      </c>
      <c r="AV295">
        <f>VLOOKUP(A295,[1]Sheet1!$A:$BJ,58,0)</f>
        <v>45</v>
      </c>
      <c r="AW295">
        <f>VLOOKUP(A295,[1]Sheet1!$A:$BJ,59,0)</f>
        <v>2.4</v>
      </c>
      <c r="AX295">
        <f>VLOOKUP(A295,[1]Sheet1!$A:$BJ,60,0)</f>
        <v>1.5</v>
      </c>
      <c r="AY295">
        <f>VLOOKUP(A295,[1]Sheet1!$A:$BJ,61,0)</f>
        <v>1.7</v>
      </c>
      <c r="AZ295">
        <f>VLOOKUP(A295,[1]Sheet1!$A:$BJ,62,0)</f>
        <v>2.2000000000000002</v>
      </c>
      <c r="BA295" s="6">
        <v>5</v>
      </c>
      <c r="BB295">
        <f>VLOOKUP(A295,'[2]基于7.24英文版收集麻醉记录单信息+最后整理最全面'!$J:$CK,78,0)</f>
        <v>1</v>
      </c>
      <c r="BC295">
        <f>VLOOKUP(A295,'[2]基于7.24英文版收集麻醉记录单信息+最后整理最全面'!$J:$CK,80,0)</f>
        <v>1</v>
      </c>
    </row>
    <row r="296" spans="1:55" x14ac:dyDescent="0.25">
      <c r="A296" s="3">
        <v>34932081</v>
      </c>
      <c r="B296">
        <v>1</v>
      </c>
      <c r="C296" s="6">
        <v>1</v>
      </c>
      <c r="D296" s="6">
        <v>170</v>
      </c>
      <c r="E296" s="6">
        <v>64</v>
      </c>
      <c r="F296">
        <v>2</v>
      </c>
      <c r="G296" s="6">
        <v>1</v>
      </c>
      <c r="H296">
        <v>0</v>
      </c>
      <c r="I296">
        <f>VLOOKUP(A296,[1]Sheet1!$A:$V,19,0)</f>
        <v>160</v>
      </c>
      <c r="J296">
        <f>VLOOKUP(A296,[1]Sheet1!$A:$V,20,0)</f>
        <v>131</v>
      </c>
      <c r="K296">
        <f>VLOOKUP(A296,[1]Sheet1!$A:$V,21,0)</f>
        <v>0.49</v>
      </c>
      <c r="L296">
        <f>VLOOKUP(A296,[1]Sheet1!$A:$V,22,0)</f>
        <v>0.42</v>
      </c>
      <c r="M296">
        <f>VLOOKUP(A296,[1]Sheet1!$A:$W,23,0)</f>
        <v>269</v>
      </c>
      <c r="N296">
        <f>VLOOKUP(A296,[1]Sheet1!$A:$BJ,24,0)</f>
        <v>220</v>
      </c>
      <c r="O296">
        <f>VLOOKUP(A296,[1]Sheet1!$A:$BJ,25,0)</f>
        <v>200</v>
      </c>
      <c r="P296">
        <f>VLOOKUP(A296,[1]Sheet1!$A:$BJ,26,0)</f>
        <v>223</v>
      </c>
      <c r="Q296">
        <f>VLOOKUP(A296,[1]Sheet1!$A:$BJ,27,0)</f>
        <v>29.1</v>
      </c>
      <c r="R296">
        <f>VLOOKUP(A296,[1]Sheet1!$A:$BJ,28,0)</f>
        <v>28.4</v>
      </c>
      <c r="S296">
        <f>VLOOKUP(A296,[1]Sheet1!$A:$BJ,29,0)</f>
        <v>31.9</v>
      </c>
      <c r="T296">
        <f>VLOOKUP(A296,[1]Sheet1!$A:$BJ,30,0)</f>
        <v>31.9</v>
      </c>
      <c r="U296">
        <f>VLOOKUP(A296,[1]Sheet1!$A:$BJ,31,0)</f>
        <v>1.03</v>
      </c>
      <c r="V296">
        <f>VLOOKUP(A296,[1]Sheet1!$A:$BJ,32,0)</f>
        <v>1.1000000000000001</v>
      </c>
      <c r="W296">
        <f>VLOOKUP(A296,[1]Sheet1!$A:$BJ,33,0)</f>
        <v>1.1599999999999999</v>
      </c>
      <c r="X296">
        <f>VLOOKUP(A296,[1]Sheet1!$A:$BJ,34,0)</f>
        <v>1.08</v>
      </c>
      <c r="Y296">
        <f>VLOOKUP(A296,[1]Sheet1!$A:$BJ,35,0)</f>
        <v>32.200000000000003</v>
      </c>
      <c r="Z296">
        <f>VLOOKUP(A296,[1]Sheet1!$A:$BJ,36,0)</f>
        <v>44.2</v>
      </c>
      <c r="AA296">
        <f>VLOOKUP(A296,[1]Sheet1!$A:$BJ,37,0)</f>
        <v>39.200000000000003</v>
      </c>
      <c r="AB296">
        <f>VLOOKUP(A296,[1]Sheet1!$A:$BJ,38,0)</f>
        <v>37.700000000000003</v>
      </c>
      <c r="AC296">
        <f>VLOOKUP(A296,[1]Sheet1!$A:$AN,39,0)</f>
        <v>43.5</v>
      </c>
      <c r="AD296">
        <f>VLOOKUP(A296,[1]Sheet1!$A:$AN,40,0)</f>
        <v>34.299999999999997</v>
      </c>
      <c r="AE296">
        <f>VLOOKUP(A296,[1]Sheet1!$A:$BJ,41,0)</f>
        <v>35.700000000000003</v>
      </c>
      <c r="AF296">
        <f>VLOOKUP(A296,[1]Sheet1!$A:$BJ,42,0)</f>
        <v>33.1</v>
      </c>
      <c r="AG296">
        <f>VLOOKUP(A296,[1]Sheet1!$A:$BJ,43,0)</f>
        <v>22</v>
      </c>
      <c r="AH296">
        <f>VLOOKUP(A296,[1]Sheet1!$A:$BJ,44,0)</f>
        <v>179</v>
      </c>
      <c r="AI296">
        <f>VLOOKUP(A296,[1]Sheet1!$A:$BJ,45,0)</f>
        <v>168</v>
      </c>
      <c r="AJ296">
        <f>VLOOKUP(A296,[1]Sheet1!$A:$BJ,46,0)</f>
        <v>132</v>
      </c>
      <c r="AK296">
        <f>VLOOKUP(A296,[1]Sheet1!$A:$BJ,47,0)</f>
        <v>21</v>
      </c>
      <c r="AL296">
        <f>VLOOKUP(A296,[1]Sheet1!$A:$BJ,48,0)</f>
        <v>189</v>
      </c>
      <c r="AM296">
        <f>VLOOKUP(A296,[1]Sheet1!$A:$BJ,49,0)</f>
        <v>129</v>
      </c>
      <c r="AN296">
        <f>VLOOKUP(A296,[1]Sheet1!$A:$BJ,50,0)</f>
        <v>72</v>
      </c>
      <c r="AO296">
        <f>VLOOKUP(A296,[1]Sheet1!$A:$BJ,51,0)</f>
        <v>112.01</v>
      </c>
      <c r="AP296">
        <f>VLOOKUP(A296,[1]Sheet1!$A:$BJ,52,0)</f>
        <v>112.01</v>
      </c>
      <c r="AQ296">
        <f>VLOOKUP(A296,[1]Sheet1!$A:$BJ,53,0)</f>
        <v>118.15</v>
      </c>
      <c r="AR296">
        <f>VLOOKUP(A296,[1]Sheet1!$A:$BJ,54,0)</f>
        <v>113.94</v>
      </c>
      <c r="AS296">
        <f>VLOOKUP(A296,[1]Sheet1!$A:$BJ,55,0)</f>
        <v>74</v>
      </c>
      <c r="AT296">
        <f>VLOOKUP(A296,[1]Sheet1!$A:$BJ,56,0)</f>
        <v>74</v>
      </c>
      <c r="AU296">
        <f>VLOOKUP(A296,[1]Sheet1!$A:$BJ,57,0)</f>
        <v>65</v>
      </c>
      <c r="AV296">
        <f>VLOOKUP(A296,[1]Sheet1!$A:$BJ,58,0)</f>
        <v>71</v>
      </c>
      <c r="AW296">
        <f>VLOOKUP(A296,[1]Sheet1!$A:$BJ,59,0)</f>
        <v>3.7</v>
      </c>
      <c r="AX296">
        <f>VLOOKUP(A296,[1]Sheet1!$A:$BJ,60,0)</f>
        <v>3.7</v>
      </c>
      <c r="AY296">
        <f>VLOOKUP(A296,[1]Sheet1!$A:$BJ,61,0)</f>
        <v>2.4</v>
      </c>
      <c r="AZ296">
        <f>VLOOKUP(A296,[1]Sheet1!$A:$BJ,62,0)</f>
        <v>3.2</v>
      </c>
      <c r="BA296" s="6">
        <v>4</v>
      </c>
      <c r="BB296">
        <f>VLOOKUP(A296,'[2]基于7.24英文版收集麻醉记录单信息+最后整理最全面'!$J:$CK,78,0)</f>
        <v>0</v>
      </c>
      <c r="BC296">
        <f>VLOOKUP(A296,'[2]基于7.24英文版收集麻醉记录单信息+最后整理最全面'!$J:$CK,80,0)</f>
        <v>0</v>
      </c>
    </row>
    <row r="297" spans="1:55" x14ac:dyDescent="0.25">
      <c r="A297" s="3">
        <v>19827547</v>
      </c>
      <c r="B297">
        <v>2</v>
      </c>
      <c r="C297" s="6">
        <v>1</v>
      </c>
      <c r="D297" s="6">
        <v>168</v>
      </c>
      <c r="E297" s="6">
        <v>66</v>
      </c>
      <c r="F297">
        <v>0</v>
      </c>
      <c r="G297" s="6">
        <v>0</v>
      </c>
      <c r="H297">
        <v>0</v>
      </c>
      <c r="I297">
        <f>VLOOKUP(A297,[1]Sheet1!$A:$V,19,0)</f>
        <v>106</v>
      </c>
      <c r="J297">
        <f>VLOOKUP(A297,[1]Sheet1!$A:$V,20,0)</f>
        <v>101</v>
      </c>
      <c r="K297">
        <f>VLOOKUP(A297,[1]Sheet1!$A:$V,21,0)</f>
        <v>0.35</v>
      </c>
      <c r="L297">
        <f>VLOOKUP(A297,[1]Sheet1!$A:$V,22,0)</f>
        <v>0.33</v>
      </c>
      <c r="M297">
        <f>VLOOKUP(A297,[1]Sheet1!$A:$W,23,0)</f>
        <v>140</v>
      </c>
      <c r="N297">
        <f>VLOOKUP(A297,[1]Sheet1!$A:$BJ,24,0)</f>
        <v>101</v>
      </c>
      <c r="Q297">
        <f>VLOOKUP(A297,[1]Sheet1!$A:$BJ,27,0)</f>
        <v>23.6</v>
      </c>
      <c r="R297">
        <f>VLOOKUP(A297,[1]Sheet1!$A:$BJ,28,0)</f>
        <v>22.9</v>
      </c>
      <c r="U297">
        <f>VLOOKUP(A297,[1]Sheet1!$A:$BJ,31,0)</f>
        <v>1</v>
      </c>
      <c r="V297">
        <f>VLOOKUP(A297,[1]Sheet1!$A:$BJ,32,0)</f>
        <v>1.07</v>
      </c>
      <c r="Y297">
        <f>VLOOKUP(A297,[1]Sheet1!$A:$BJ,35,0)</f>
        <v>7.7</v>
      </c>
      <c r="Z297">
        <f>VLOOKUP(A297,[1]Sheet1!$A:$BJ,36,0)</f>
        <v>14.6</v>
      </c>
      <c r="AC297">
        <f>VLOOKUP(A297,[1]Sheet1!$A:$AN,39,0)</f>
        <v>46</v>
      </c>
      <c r="AD297">
        <f>VLOOKUP(A297,[1]Sheet1!$A:$AN,40,0)</f>
        <v>30.6</v>
      </c>
      <c r="AG297">
        <f>VLOOKUP(A297,[1]Sheet1!$A:$BJ,43,0)</f>
        <v>9</v>
      </c>
      <c r="AH297">
        <f>VLOOKUP(A297,[1]Sheet1!$A:$BJ,44,0)</f>
        <v>291</v>
      </c>
      <c r="AK297">
        <f>VLOOKUP(A297,[1]Sheet1!$A:$BJ,47,0)</f>
        <v>11</v>
      </c>
      <c r="AL297">
        <f>VLOOKUP(A297,[1]Sheet1!$A:$BJ,48,0)</f>
        <v>314</v>
      </c>
      <c r="AO297">
        <f>VLOOKUP(A297,[1]Sheet1!$A:$BJ,51,0)</f>
        <v>96.26</v>
      </c>
      <c r="AP297">
        <f>VLOOKUP(A297,[1]Sheet1!$A:$BJ,52,0)</f>
        <v>98.01</v>
      </c>
      <c r="AS297">
        <f>VLOOKUP(A297,[1]Sheet1!$A:$BJ,55,0)</f>
        <v>62</v>
      </c>
      <c r="AT297">
        <f>VLOOKUP(A297,[1]Sheet1!$A:$BJ,56,0)</f>
        <v>59</v>
      </c>
      <c r="AW297">
        <f>VLOOKUP(A297,[1]Sheet1!$A:$BJ,59,0)</f>
        <v>6</v>
      </c>
      <c r="AX297">
        <f>VLOOKUP(A297,[1]Sheet1!$A:$BJ,60,0)</f>
        <v>4.7</v>
      </c>
      <c r="BA297" s="6">
        <v>4</v>
      </c>
      <c r="BB297">
        <f>VLOOKUP(A297,'[2]基于7.24英文版收集麻醉记录单信息+最后整理最全面'!$J:$CK,78,0)</f>
        <v>0</v>
      </c>
      <c r="BC297">
        <f>VLOOKUP(A297,'[2]基于7.24英文版收集麻醉记录单信息+最后整理最全面'!$J:$CK,80,0)</f>
        <v>0</v>
      </c>
    </row>
    <row r="298" spans="1:55" x14ac:dyDescent="0.25">
      <c r="A298" s="3">
        <v>34782489</v>
      </c>
      <c r="B298">
        <v>2</v>
      </c>
      <c r="C298" s="6">
        <v>1</v>
      </c>
      <c r="D298" s="6">
        <v>168</v>
      </c>
      <c r="E298" s="6">
        <v>69</v>
      </c>
      <c r="F298">
        <v>0</v>
      </c>
      <c r="G298" s="6">
        <v>0</v>
      </c>
      <c r="H298">
        <v>0</v>
      </c>
      <c r="I298">
        <f>VLOOKUP(A298,[1]Sheet1!$A:$V,19,0)</f>
        <v>151</v>
      </c>
      <c r="J298">
        <f>VLOOKUP(A298,[1]Sheet1!$A:$V,20,0)</f>
        <v>143</v>
      </c>
      <c r="K298">
        <f>VLOOKUP(A298,[1]Sheet1!$A:$V,21,0)</f>
        <v>0.46</v>
      </c>
      <c r="L298">
        <f>VLOOKUP(A298,[1]Sheet1!$A:$V,22,0)</f>
        <v>0.44</v>
      </c>
      <c r="M298">
        <f>VLOOKUP(A298,[1]Sheet1!$A:$W,23,0)</f>
        <v>163</v>
      </c>
      <c r="N298">
        <f>VLOOKUP(A298,[1]Sheet1!$A:$BJ,24,0)</f>
        <v>123</v>
      </c>
      <c r="P298">
        <f>VLOOKUP(A298,[1]Sheet1!$A:$BJ,26,0)</f>
        <v>101</v>
      </c>
      <c r="Q298">
        <f>VLOOKUP(A298,[1]Sheet1!$A:$BJ,27,0)</f>
        <v>27.6</v>
      </c>
      <c r="R298">
        <f>VLOOKUP(A298,[1]Sheet1!$A:$BJ,28,0)</f>
        <v>27.1</v>
      </c>
      <c r="T298">
        <f>VLOOKUP(A298,[1]Sheet1!$A:$BJ,30,0)</f>
        <v>32.299999999999997</v>
      </c>
      <c r="U298">
        <f>VLOOKUP(A298,[1]Sheet1!$A:$BJ,31,0)</f>
        <v>1.03</v>
      </c>
      <c r="V298">
        <f>VLOOKUP(A298,[1]Sheet1!$A:$BJ,32,0)</f>
        <v>1.22</v>
      </c>
      <c r="X298">
        <f>VLOOKUP(A298,[1]Sheet1!$A:$BJ,34,0)</f>
        <v>1.28</v>
      </c>
      <c r="Y298">
        <f>VLOOKUP(A298,[1]Sheet1!$A:$BJ,35,0)</f>
        <v>22.8</v>
      </c>
      <c r="Z298">
        <f>VLOOKUP(A298,[1]Sheet1!$A:$BJ,36,0)</f>
        <v>71.7</v>
      </c>
      <c r="AB298">
        <f>VLOOKUP(A298,[1]Sheet1!$A:$BJ,38,0)</f>
        <v>90</v>
      </c>
      <c r="AC298">
        <f>VLOOKUP(A298,[1]Sheet1!$A:$AN,39,0)</f>
        <v>51.9</v>
      </c>
      <c r="AD298">
        <f>VLOOKUP(A298,[1]Sheet1!$A:$AN,40,0)</f>
        <v>37.5</v>
      </c>
      <c r="AF298">
        <f>VLOOKUP(A298,[1]Sheet1!$A:$BJ,42,0)</f>
        <v>41.3</v>
      </c>
      <c r="AG298">
        <f>VLOOKUP(A298,[1]Sheet1!$A:$BJ,43,0)</f>
        <v>44</v>
      </c>
      <c r="AH298">
        <f>VLOOKUP(A298,[1]Sheet1!$A:$BJ,44,0)</f>
        <v>700</v>
      </c>
      <c r="AJ298">
        <f>VLOOKUP(A298,[1]Sheet1!$A:$BJ,46,0)</f>
        <v>522</v>
      </c>
      <c r="AK298">
        <f>VLOOKUP(A298,[1]Sheet1!$A:$BJ,47,0)</f>
        <v>31</v>
      </c>
      <c r="AL298">
        <f>VLOOKUP(A298,[1]Sheet1!$A:$BJ,48,0)</f>
        <v>534</v>
      </c>
      <c r="AN298">
        <f>VLOOKUP(A298,[1]Sheet1!$A:$BJ,50,0)</f>
        <v>194</v>
      </c>
      <c r="AO298">
        <f>VLOOKUP(A298,[1]Sheet1!$A:$BJ,51,0)</f>
        <v>107</v>
      </c>
      <c r="AP298">
        <f>VLOOKUP(A298,[1]Sheet1!$A:$BJ,52,0)</f>
        <v>98.34</v>
      </c>
      <c r="AR298">
        <f>VLOOKUP(A298,[1]Sheet1!$A:$BJ,54,0)</f>
        <v>115.38</v>
      </c>
      <c r="AS298">
        <f>VLOOKUP(A298,[1]Sheet1!$A:$BJ,55,0)</f>
        <v>83</v>
      </c>
      <c r="AT298">
        <f>VLOOKUP(A298,[1]Sheet1!$A:$BJ,56,0)</f>
        <v>89</v>
      </c>
      <c r="AV298">
        <f>VLOOKUP(A298,[1]Sheet1!$A:$BJ,58,0)</f>
        <v>75</v>
      </c>
      <c r="AW298">
        <f>VLOOKUP(A298,[1]Sheet1!$A:$BJ,59,0)</f>
        <v>5.0999999999999996</v>
      </c>
      <c r="AX298">
        <f>VLOOKUP(A298,[1]Sheet1!$A:$BJ,60,0)</f>
        <v>2.5</v>
      </c>
      <c r="AZ298">
        <f>VLOOKUP(A298,[1]Sheet1!$A:$BJ,62,0)</f>
        <v>3.1</v>
      </c>
      <c r="BA298" s="6">
        <v>6</v>
      </c>
      <c r="BB298">
        <f>VLOOKUP(A298,'[2]基于7.24英文版收集麻醉记录单信息+最后整理最全面'!$J:$CK,78,0)</f>
        <v>0</v>
      </c>
      <c r="BC298">
        <f>VLOOKUP(A298,'[2]基于7.24英文版收集麻醉记录单信息+最后整理最全面'!$J:$CK,80,0)</f>
        <v>0</v>
      </c>
    </row>
    <row r="299" spans="1:55" x14ac:dyDescent="0.25">
      <c r="A299" s="3">
        <v>34050854</v>
      </c>
      <c r="B299">
        <v>2</v>
      </c>
      <c r="C299" s="6">
        <v>1</v>
      </c>
      <c r="D299" s="6">
        <v>170</v>
      </c>
      <c r="E299" s="6">
        <v>63</v>
      </c>
      <c r="F299">
        <v>0</v>
      </c>
      <c r="G299" s="6">
        <v>0</v>
      </c>
      <c r="H299">
        <v>0</v>
      </c>
      <c r="I299">
        <f>VLOOKUP(A299,[1]Sheet1!$A:$V,19,0)</f>
        <v>124</v>
      </c>
      <c r="J299">
        <f>VLOOKUP(A299,[1]Sheet1!$A:$V,20,0)</f>
        <v>113</v>
      </c>
      <c r="K299">
        <f>VLOOKUP(A299,[1]Sheet1!$A:$V,21,0)</f>
        <v>0.39</v>
      </c>
      <c r="L299">
        <f>VLOOKUP(A299,[1]Sheet1!$A:$V,22,0)</f>
        <v>0.36</v>
      </c>
      <c r="M299">
        <f>VLOOKUP(A299,[1]Sheet1!$A:$W,23,0)</f>
        <v>240</v>
      </c>
      <c r="N299">
        <f>VLOOKUP(A299,[1]Sheet1!$A:$BJ,24,0)</f>
        <v>180</v>
      </c>
      <c r="P299">
        <f>VLOOKUP(A299,[1]Sheet1!$A:$BJ,26,0)</f>
        <v>147</v>
      </c>
      <c r="Q299">
        <f>VLOOKUP(A299,[1]Sheet1!$A:$BJ,27,0)</f>
        <v>29.4</v>
      </c>
      <c r="R299">
        <f>VLOOKUP(A299,[1]Sheet1!$A:$BJ,28,0)</f>
        <v>31</v>
      </c>
      <c r="T299">
        <f>VLOOKUP(A299,[1]Sheet1!$A:$BJ,30,0)</f>
        <v>30.6</v>
      </c>
      <c r="U299">
        <v>0.8</v>
      </c>
      <c r="V299">
        <f>VLOOKUP(A299,[1]Sheet1!$A:$BJ,32,0)</f>
        <v>1.27</v>
      </c>
      <c r="X299">
        <f>VLOOKUP(A299,[1]Sheet1!$A:$BJ,34,0)</f>
        <v>1.1000000000000001</v>
      </c>
      <c r="Y299">
        <f>VLOOKUP(A299,[1]Sheet1!$A:$BJ,35,0)</f>
        <v>8</v>
      </c>
      <c r="Z299">
        <f>VLOOKUP(A299,[1]Sheet1!$A:$BJ,36,0)</f>
        <v>30</v>
      </c>
      <c r="AB299">
        <f>VLOOKUP(A299,[1]Sheet1!$A:$BJ,38,0)</f>
        <v>10.9</v>
      </c>
      <c r="AC299">
        <f>VLOOKUP(A299,[1]Sheet1!$A:$AN,39,0)</f>
        <v>41</v>
      </c>
      <c r="AD299">
        <f>VLOOKUP(A299,[1]Sheet1!$A:$AN,40,0)</f>
        <v>26</v>
      </c>
      <c r="AF299">
        <f>VLOOKUP(A299,[1]Sheet1!$A:$BJ,42,0)</f>
        <v>33.9</v>
      </c>
      <c r="AG299">
        <f>VLOOKUP(A299,[1]Sheet1!$A:$BJ,43,0)</f>
        <v>14</v>
      </c>
      <c r="AH299">
        <f>VLOOKUP(A299,[1]Sheet1!$A:$BJ,44,0)</f>
        <v>331</v>
      </c>
      <c r="AJ299">
        <f>VLOOKUP(A299,[1]Sheet1!$A:$BJ,46,0)</f>
        <v>211</v>
      </c>
      <c r="AK299">
        <f>VLOOKUP(A299,[1]Sheet1!$A:$BJ,47,0)</f>
        <v>21</v>
      </c>
      <c r="AL299">
        <f>VLOOKUP(A299,[1]Sheet1!$A:$BJ,48,0)</f>
        <v>472</v>
      </c>
      <c r="AN299">
        <f>VLOOKUP(A299,[1]Sheet1!$A:$BJ,50,0)</f>
        <v>97</v>
      </c>
      <c r="AO299">
        <f>VLOOKUP(A299,[1]Sheet1!$A:$BJ,51,0)</f>
        <v>107.38</v>
      </c>
      <c r="AP299">
        <f>VLOOKUP(A299,[1]Sheet1!$A:$BJ,52,0)</f>
        <v>121.04</v>
      </c>
      <c r="AR299">
        <f>VLOOKUP(A299,[1]Sheet1!$A:$BJ,54,0)</f>
        <v>119.16</v>
      </c>
      <c r="AS299">
        <f>VLOOKUP(A299,[1]Sheet1!$A:$BJ,55,0)</f>
        <v>59</v>
      </c>
      <c r="AT299">
        <f>VLOOKUP(A299,[1]Sheet1!$A:$BJ,56,0)</f>
        <v>41</v>
      </c>
      <c r="AV299">
        <f>VLOOKUP(A299,[1]Sheet1!$A:$BJ,58,0)</f>
        <v>43</v>
      </c>
      <c r="AW299">
        <f>VLOOKUP(A299,[1]Sheet1!$A:$BJ,59,0)</f>
        <v>5</v>
      </c>
      <c r="AX299">
        <f>VLOOKUP(A299,[1]Sheet1!$A:$BJ,60,0)</f>
        <v>3.3</v>
      </c>
      <c r="AZ299">
        <f>VLOOKUP(A299,[1]Sheet1!$A:$BJ,62,0)</f>
        <v>1.6</v>
      </c>
      <c r="BA299" s="6">
        <v>6</v>
      </c>
      <c r="BB299">
        <f>VLOOKUP(A299,'[2]基于7.24英文版收集麻醉记录单信息+最后整理最全面'!$J:$CK,78,0)</f>
        <v>0</v>
      </c>
      <c r="BC299">
        <f>VLOOKUP(A299,'[2]基于7.24英文版收集麻醉记录单信息+最后整理最全面'!$J:$CK,80,0)</f>
        <v>0</v>
      </c>
    </row>
    <row r="300" spans="1:55" x14ac:dyDescent="0.25">
      <c r="A300" s="3">
        <v>33480761</v>
      </c>
      <c r="B300">
        <v>2</v>
      </c>
      <c r="C300" s="6">
        <v>1</v>
      </c>
      <c r="D300" s="6">
        <v>170</v>
      </c>
      <c r="E300" s="6">
        <v>62</v>
      </c>
      <c r="F300">
        <v>0</v>
      </c>
      <c r="G300" s="6">
        <v>0</v>
      </c>
      <c r="H300">
        <v>0</v>
      </c>
      <c r="I300">
        <f>VLOOKUP(A300,[1]Sheet1!$A:$V,19,0)</f>
        <v>174</v>
      </c>
      <c r="J300">
        <f>VLOOKUP(A300,[1]Sheet1!$A:$V,20,0)</f>
        <v>151</v>
      </c>
      <c r="K300">
        <f>VLOOKUP(A300,[1]Sheet1!$A:$V,21,0)</f>
        <v>0.54</v>
      </c>
      <c r="L300">
        <f>VLOOKUP(A300,[1]Sheet1!$A:$V,22,0)</f>
        <v>0.47</v>
      </c>
      <c r="M300">
        <f>VLOOKUP(A300,[1]Sheet1!$A:$W,23,0)</f>
        <v>161</v>
      </c>
      <c r="N300">
        <f>VLOOKUP(A300,[1]Sheet1!$A:$BJ,24,0)</f>
        <v>141</v>
      </c>
      <c r="O300">
        <f>VLOOKUP(A300,[1]Sheet1!$A:$BJ,25,0)</f>
        <v>108</v>
      </c>
      <c r="P300">
        <f>VLOOKUP(A300,[1]Sheet1!$A:$BJ,26,0)</f>
        <v>113</v>
      </c>
      <c r="Q300">
        <f>VLOOKUP(A300,[1]Sheet1!$A:$BJ,27,0)</f>
        <v>11.8</v>
      </c>
      <c r="R300">
        <f>VLOOKUP(A300,[1]Sheet1!$A:$BJ,28,0)</f>
        <v>31.8</v>
      </c>
      <c r="S300">
        <f>VLOOKUP(A300,[1]Sheet1!$A:$BJ,29,0)</f>
        <v>40.700000000000003</v>
      </c>
      <c r="T300">
        <f>VLOOKUP(A300,[1]Sheet1!$A:$BJ,30,0)</f>
        <v>39.4</v>
      </c>
      <c r="U300">
        <f>VLOOKUP(A300,[1]Sheet1!$A:$BJ,31,0)</f>
        <v>1.01</v>
      </c>
      <c r="V300">
        <f>VLOOKUP(A300,[1]Sheet1!$A:$BJ,32,0)</f>
        <v>1.38</v>
      </c>
      <c r="W300">
        <f>VLOOKUP(A300,[1]Sheet1!$A:$BJ,33,0)</f>
        <v>1.61</v>
      </c>
      <c r="X300">
        <f>VLOOKUP(A300,[1]Sheet1!$A:$BJ,34,0)</f>
        <v>1.44</v>
      </c>
      <c r="Y300">
        <f>VLOOKUP(A300,[1]Sheet1!$A:$BJ,35,0)</f>
        <v>18.5</v>
      </c>
      <c r="Z300">
        <f>VLOOKUP(A300,[1]Sheet1!$A:$BJ,36,0)</f>
        <v>34.200000000000003</v>
      </c>
      <c r="AA300">
        <f>VLOOKUP(A300,[1]Sheet1!$A:$BJ,37,0)</f>
        <v>40</v>
      </c>
      <c r="AB300">
        <f>VLOOKUP(A300,[1]Sheet1!$A:$BJ,38,0)</f>
        <v>39.1</v>
      </c>
      <c r="AC300">
        <f>VLOOKUP(A300,[1]Sheet1!$A:$AN,39,0)</f>
        <v>45</v>
      </c>
      <c r="AD300">
        <f>VLOOKUP(A300,[1]Sheet1!$A:$AN,40,0)</f>
        <v>29.9</v>
      </c>
      <c r="AE300">
        <f>VLOOKUP(A300,[1]Sheet1!$A:$BJ,41,0)</f>
        <v>33.4</v>
      </c>
      <c r="AF300">
        <f>VLOOKUP(A300,[1]Sheet1!$A:$BJ,42,0)</f>
        <v>39.5</v>
      </c>
      <c r="AG300">
        <f>VLOOKUP(A300,[1]Sheet1!$A:$BJ,43,0)</f>
        <v>83</v>
      </c>
      <c r="AH300">
        <f>VLOOKUP(A300,[1]Sheet1!$A:$BJ,44,0)</f>
        <v>466</v>
      </c>
      <c r="AI300">
        <f>VLOOKUP(A300,[1]Sheet1!$A:$BJ,45,0)</f>
        <v>323</v>
      </c>
      <c r="AJ300">
        <f>VLOOKUP(A300,[1]Sheet1!$A:$BJ,46,0)</f>
        <v>223</v>
      </c>
      <c r="AK300">
        <f>VLOOKUP(A300,[1]Sheet1!$A:$BJ,47,0)</f>
        <v>62</v>
      </c>
      <c r="AL300">
        <f>VLOOKUP(A300,[1]Sheet1!$A:$BJ,48,0)</f>
        <v>415</v>
      </c>
      <c r="AM300">
        <f>VLOOKUP(A300,[1]Sheet1!$A:$BJ,49,0)</f>
        <v>225</v>
      </c>
      <c r="AN300">
        <f>VLOOKUP(A300,[1]Sheet1!$A:$BJ,50,0)</f>
        <v>145</v>
      </c>
      <c r="AO300">
        <f>VLOOKUP(A300,[1]Sheet1!$A:$BJ,51,0)</f>
        <v>104.01</v>
      </c>
      <c r="AP300">
        <f>VLOOKUP(A300,[1]Sheet1!$A:$BJ,52,0)</f>
        <v>70.540000000000006</v>
      </c>
      <c r="AQ300">
        <f>VLOOKUP(A300,[1]Sheet1!$A:$BJ,53,0)</f>
        <v>82.37</v>
      </c>
      <c r="AR300">
        <f>VLOOKUP(A300,[1]Sheet1!$A:$BJ,54,0)</f>
        <v>98.41</v>
      </c>
      <c r="AS300">
        <f>VLOOKUP(A300,[1]Sheet1!$A:$BJ,55,0)</f>
        <v>76</v>
      </c>
      <c r="AT300">
        <f>VLOOKUP(A300,[1]Sheet1!$A:$BJ,56,0)</f>
        <v>108</v>
      </c>
      <c r="AU300">
        <f>VLOOKUP(A300,[1]Sheet1!$A:$BJ,57,0)</f>
        <v>95</v>
      </c>
      <c r="AV300">
        <f>VLOOKUP(A300,[1]Sheet1!$A:$BJ,58,0)</f>
        <v>82</v>
      </c>
      <c r="AW300">
        <f>VLOOKUP(A300,[1]Sheet1!$A:$BJ,59,0)</f>
        <v>6.5</v>
      </c>
      <c r="AX300">
        <f>VLOOKUP(A300,[1]Sheet1!$A:$BJ,60,0)</f>
        <v>5.7</v>
      </c>
      <c r="AY300">
        <f>VLOOKUP(A300,[1]Sheet1!$A:$BJ,61,0)</f>
        <v>7.9</v>
      </c>
      <c r="AZ300">
        <f>VLOOKUP(A300,[1]Sheet1!$A:$BJ,62,0)</f>
        <v>7.9</v>
      </c>
      <c r="BB300">
        <f>VLOOKUP(A300,'[2]基于7.24英文版收集麻醉记录单信息+最后整理最全面'!$J:$CK,78,0)</f>
        <v>0</v>
      </c>
      <c r="BC300">
        <f>VLOOKUP(A300,'[2]基于7.24英文版收集麻醉记录单信息+最后整理最全面'!$J:$CK,80,0)</f>
        <v>0</v>
      </c>
    </row>
    <row r="301" spans="1:55" x14ac:dyDescent="0.25">
      <c r="A301" s="3">
        <v>848764</v>
      </c>
      <c r="B301">
        <v>1</v>
      </c>
      <c r="C301" s="6">
        <v>1</v>
      </c>
      <c r="D301" s="6">
        <v>160</v>
      </c>
      <c r="E301" s="6">
        <v>52.5</v>
      </c>
      <c r="F301">
        <v>0</v>
      </c>
      <c r="G301" s="6">
        <v>0</v>
      </c>
      <c r="H301">
        <v>0</v>
      </c>
      <c r="I301">
        <f>VLOOKUP(A301,[1]Sheet1!$A:$V,19,0)</f>
        <v>124</v>
      </c>
      <c r="J301">
        <f>VLOOKUP(A301,[1]Sheet1!$A:$V,20,0)</f>
        <v>115</v>
      </c>
      <c r="K301">
        <f>VLOOKUP(A301,[1]Sheet1!$A:$V,21,0)</f>
        <v>0.37</v>
      </c>
      <c r="L301">
        <f>VLOOKUP(A301,[1]Sheet1!$A:$V,22,0)</f>
        <v>0.34</v>
      </c>
      <c r="M301">
        <f>VLOOKUP(A301,[1]Sheet1!$A:$W,23,0)</f>
        <v>270</v>
      </c>
      <c r="N301">
        <f>VLOOKUP(A301,[1]Sheet1!$A:$BJ,24,0)</f>
        <v>199</v>
      </c>
      <c r="P301">
        <f>VLOOKUP(A301,[1]Sheet1!$A:$BJ,26,0)</f>
        <v>170</v>
      </c>
      <c r="Q301">
        <f>VLOOKUP(A301,[1]Sheet1!$A:$BJ,27,0)</f>
        <v>27.6</v>
      </c>
      <c r="U301">
        <f>VLOOKUP(A301,[1]Sheet1!$A:$BJ,31,0)</f>
        <v>0.99</v>
      </c>
      <c r="Y301">
        <f>VLOOKUP(A301,[1]Sheet1!$A:$BJ,35,0)</f>
        <v>18.5</v>
      </c>
      <c r="Z301">
        <f>VLOOKUP(A301,[1]Sheet1!$A:$BJ,36,0)</f>
        <v>19.600000000000001</v>
      </c>
      <c r="AB301">
        <f>VLOOKUP(A301,[1]Sheet1!$A:$BJ,38,0)</f>
        <v>20.2</v>
      </c>
      <c r="AC301">
        <f>VLOOKUP(A301,[1]Sheet1!$A:$AN,39,0)</f>
        <v>40</v>
      </c>
      <c r="AD301">
        <f>VLOOKUP(A301,[1]Sheet1!$A:$AN,40,0)</f>
        <v>26.8</v>
      </c>
      <c r="AF301">
        <f>VLOOKUP(A301,[1]Sheet1!$A:$BJ,42,0)</f>
        <v>28.6</v>
      </c>
      <c r="AG301">
        <f>VLOOKUP(A301,[1]Sheet1!$A:$BJ,43,0)</f>
        <v>17</v>
      </c>
      <c r="AH301">
        <f>VLOOKUP(A301,[1]Sheet1!$A:$BJ,44,0)</f>
        <v>276</v>
      </c>
      <c r="AJ301">
        <f>VLOOKUP(A301,[1]Sheet1!$A:$BJ,46,0)</f>
        <v>296</v>
      </c>
      <c r="AK301">
        <f>VLOOKUP(A301,[1]Sheet1!$A:$BJ,47,0)</f>
        <v>22</v>
      </c>
      <c r="AL301">
        <f>VLOOKUP(A301,[1]Sheet1!$A:$BJ,48,0)</f>
        <v>387</v>
      </c>
      <c r="AN301">
        <f>VLOOKUP(A301,[1]Sheet1!$A:$BJ,50,0)</f>
        <v>160</v>
      </c>
      <c r="AO301">
        <f>VLOOKUP(A301,[1]Sheet1!$A:$BJ,51,0)</f>
        <v>102.55</v>
      </c>
      <c r="AP301">
        <f>VLOOKUP(A301,[1]Sheet1!$A:$BJ,52,0)</f>
        <v>82.22</v>
      </c>
      <c r="AR301">
        <f>VLOOKUP(A301,[1]Sheet1!$A:$BJ,54,0)</f>
        <v>108.08</v>
      </c>
      <c r="AS301">
        <f>VLOOKUP(A301,[1]Sheet1!$A:$BJ,55,0)</f>
        <v>61</v>
      </c>
      <c r="AT301">
        <f>VLOOKUP(A301,[1]Sheet1!$A:$BJ,56,0)</f>
        <v>74</v>
      </c>
      <c r="AV301">
        <f>VLOOKUP(A301,[1]Sheet1!$A:$BJ,58,0)</f>
        <v>52</v>
      </c>
      <c r="AW301">
        <f>VLOOKUP(A301,[1]Sheet1!$A:$BJ,59,0)</f>
        <v>4</v>
      </c>
      <c r="AX301">
        <f>VLOOKUP(A301,[1]Sheet1!$A:$BJ,60,0)</f>
        <v>4.8</v>
      </c>
      <c r="AZ301">
        <f>VLOOKUP(A301,[1]Sheet1!$A:$BJ,62,0)</f>
        <v>4.3</v>
      </c>
      <c r="BA301" s="6">
        <v>6</v>
      </c>
      <c r="BB301">
        <f>VLOOKUP(A301,'[2]基于7.24英文版收集麻醉记录单信息+最后整理最全面'!$J:$CK,78,0)</f>
        <v>0</v>
      </c>
      <c r="BC301">
        <f>VLOOKUP(A301,'[2]基于7.24英文版收集麻醉记录单信息+最后整理最全面'!$J:$CK,80,0)</f>
        <v>0</v>
      </c>
    </row>
    <row r="302" spans="1:55" x14ac:dyDescent="0.25">
      <c r="A302" s="3">
        <v>34983979</v>
      </c>
      <c r="B302">
        <v>2</v>
      </c>
      <c r="C302" s="6">
        <v>1</v>
      </c>
      <c r="D302" s="6">
        <v>170</v>
      </c>
      <c r="E302" s="6">
        <v>72</v>
      </c>
      <c r="F302">
        <v>0</v>
      </c>
      <c r="G302" s="6">
        <v>0</v>
      </c>
      <c r="H302">
        <v>0</v>
      </c>
      <c r="I302">
        <f>VLOOKUP(A302,[1]Sheet1!$A:$V,19,0)</f>
        <v>152</v>
      </c>
      <c r="J302">
        <f>VLOOKUP(A302,[1]Sheet1!$A:$V,20,0)</f>
        <v>87</v>
      </c>
      <c r="K302">
        <f>VLOOKUP(A302,[1]Sheet1!$A:$V,21,0)</f>
        <v>0.46</v>
      </c>
      <c r="L302">
        <f>VLOOKUP(A302,[1]Sheet1!$A:$V,22,0)</f>
        <v>0.27</v>
      </c>
      <c r="M302">
        <f>VLOOKUP(A302,[1]Sheet1!$A:$W,23,0)</f>
        <v>245</v>
      </c>
      <c r="N302">
        <f>VLOOKUP(A302,[1]Sheet1!$A:$BJ,24,0)</f>
        <v>131</v>
      </c>
      <c r="Q302">
        <f>VLOOKUP(A302,[1]Sheet1!$A:$BJ,27,0)</f>
        <v>27</v>
      </c>
      <c r="R302">
        <f>VLOOKUP(A302,[1]Sheet1!$A:$BJ,28,0)</f>
        <v>34.1</v>
      </c>
      <c r="U302">
        <f>VLOOKUP(A302,[1]Sheet1!$A:$BJ,31,0)</f>
        <v>1.05</v>
      </c>
      <c r="V302">
        <f>VLOOKUP(A302,[1]Sheet1!$A:$BJ,32,0)</f>
        <v>1.47</v>
      </c>
      <c r="Y302">
        <f>VLOOKUP(A302,[1]Sheet1!$A:$BJ,35,0)</f>
        <v>17.100000000000001</v>
      </c>
      <c r="Z302">
        <f>VLOOKUP(A302,[1]Sheet1!$A:$BJ,36,0)</f>
        <v>12.8</v>
      </c>
      <c r="AC302">
        <f>VLOOKUP(A302,[1]Sheet1!$A:$AN,39,0)</f>
        <v>49.5</v>
      </c>
      <c r="AD302">
        <f>VLOOKUP(A302,[1]Sheet1!$A:$AN,40,0)</f>
        <v>19.8</v>
      </c>
      <c r="AG302">
        <f>VLOOKUP(A302,[1]Sheet1!$A:$BJ,43,0)</f>
        <v>68</v>
      </c>
      <c r="AH302">
        <f>VLOOKUP(A302,[1]Sheet1!$A:$BJ,44,0)</f>
        <v>89</v>
      </c>
      <c r="AK302">
        <f>VLOOKUP(A302,[1]Sheet1!$A:$BJ,47,0)</f>
        <v>125</v>
      </c>
      <c r="AL302">
        <f>VLOOKUP(A302,[1]Sheet1!$A:$BJ,48,0)</f>
        <v>162</v>
      </c>
      <c r="AO302">
        <f>VLOOKUP(A302,[1]Sheet1!$A:$BJ,51,0)</f>
        <v>95.76</v>
      </c>
      <c r="AP302">
        <f>VLOOKUP(A302,[1]Sheet1!$A:$BJ,52,0)</f>
        <v>108.42</v>
      </c>
      <c r="AS302">
        <f>VLOOKUP(A302,[1]Sheet1!$A:$BJ,55,0)</f>
        <v>81</v>
      </c>
      <c r="AT302">
        <f>VLOOKUP(A302,[1]Sheet1!$A:$BJ,56,0)</f>
        <v>62</v>
      </c>
      <c r="AW302">
        <f>VLOOKUP(A302,[1]Sheet1!$A:$BJ,59,0)</f>
        <v>3.7</v>
      </c>
      <c r="AX302">
        <f>VLOOKUP(A302,[1]Sheet1!$A:$BJ,60,0)</f>
        <v>3.1</v>
      </c>
      <c r="BA302" s="6">
        <v>6</v>
      </c>
      <c r="BB302">
        <f>VLOOKUP(A302,'[2]基于7.24英文版收集麻醉记录单信息+最后整理最全面'!$J:$CK,78,0)</f>
        <v>0</v>
      </c>
      <c r="BC302">
        <f>VLOOKUP(A302,'[2]基于7.24英文版收集麻醉记录单信息+最后整理最全面'!$J:$CK,80,0)</f>
        <v>0</v>
      </c>
    </row>
    <row r="303" spans="1:55" x14ac:dyDescent="0.25">
      <c r="A303" s="3">
        <v>34984363</v>
      </c>
      <c r="B303">
        <v>1</v>
      </c>
      <c r="C303" s="6">
        <v>1</v>
      </c>
      <c r="D303" s="6">
        <v>175</v>
      </c>
      <c r="E303" s="6">
        <v>76</v>
      </c>
      <c r="F303">
        <v>20.5</v>
      </c>
      <c r="G303" s="6">
        <v>1</v>
      </c>
      <c r="H303">
        <v>190</v>
      </c>
      <c r="I303">
        <f>VLOOKUP(A303,[1]Sheet1!$A:$V,19,0)</f>
        <v>131</v>
      </c>
      <c r="J303">
        <f>VLOOKUP(A303,[1]Sheet1!$A:$V,20,0)</f>
        <v>105</v>
      </c>
      <c r="K303">
        <f>VLOOKUP(A303,[1]Sheet1!$A:$V,21,0)</f>
        <v>0.38</v>
      </c>
      <c r="L303">
        <f>VLOOKUP(A303,[1]Sheet1!$A:$V,22,0)</f>
        <v>0.31</v>
      </c>
      <c r="M303">
        <f>VLOOKUP(A303,[1]Sheet1!$A:$W,23,0)</f>
        <v>206</v>
      </c>
      <c r="N303">
        <f>VLOOKUP(A303,[1]Sheet1!$A:$BJ,24,0)</f>
        <v>196</v>
      </c>
      <c r="O303">
        <f>VLOOKUP(A303,[1]Sheet1!$A:$BJ,25,0)</f>
        <v>246</v>
      </c>
      <c r="P303">
        <f>VLOOKUP(A303,[1]Sheet1!$A:$BJ,26,0)</f>
        <v>0</v>
      </c>
      <c r="Q303">
        <f>VLOOKUP(A303,[1]Sheet1!$A:$BJ,27,0)</f>
        <v>24.5</v>
      </c>
      <c r="U303">
        <f>VLOOKUP(A303,[1]Sheet1!$A:$BJ,31,0)</f>
        <v>0.94</v>
      </c>
      <c r="Y303">
        <f>VLOOKUP(A303,[1]Sheet1!$A:$BJ,35,0)</f>
        <v>9.3000000000000007</v>
      </c>
      <c r="Z303">
        <f>VLOOKUP(A303,[1]Sheet1!$A:$BJ,36,0)</f>
        <v>13.7</v>
      </c>
      <c r="AA303">
        <f>VLOOKUP(A303,[1]Sheet1!$A:$BJ,37,0)</f>
        <v>17.600000000000001</v>
      </c>
      <c r="AC303">
        <f>VLOOKUP(A303,[1]Sheet1!$A:$AN,39,0)</f>
        <v>43.9</v>
      </c>
      <c r="AD303">
        <f>VLOOKUP(A303,[1]Sheet1!$A:$AN,40,0)</f>
        <v>38.299999999999997</v>
      </c>
      <c r="AE303">
        <f>VLOOKUP(A303,[1]Sheet1!$A:$BJ,41,0)</f>
        <v>36.299999999999997</v>
      </c>
      <c r="AG303">
        <f>VLOOKUP(A303,[1]Sheet1!$A:$BJ,43,0)</f>
        <v>16</v>
      </c>
      <c r="AH303">
        <f>VLOOKUP(A303,[1]Sheet1!$A:$BJ,44,0)</f>
        <v>354</v>
      </c>
      <c r="AI303">
        <f>VLOOKUP(A303,[1]Sheet1!$A:$BJ,45,0)</f>
        <v>529</v>
      </c>
      <c r="AK303">
        <f>VLOOKUP(A303,[1]Sheet1!$A:$BJ,47,0)</f>
        <v>16</v>
      </c>
      <c r="AL303">
        <f>VLOOKUP(A303,[1]Sheet1!$A:$BJ,48,0)</f>
        <v>341</v>
      </c>
      <c r="AM303">
        <f>VLOOKUP(A303,[1]Sheet1!$A:$BJ,49,0)</f>
        <v>458</v>
      </c>
      <c r="AO303">
        <f>VLOOKUP(A303,[1]Sheet1!$A:$BJ,51,0)</f>
        <v>82.31</v>
      </c>
      <c r="AP303">
        <f>VLOOKUP(A303,[1]Sheet1!$A:$BJ,52,0)</f>
        <v>110.79</v>
      </c>
      <c r="AQ303">
        <f>VLOOKUP(A303,[1]Sheet1!$A:$BJ,53,0)</f>
        <v>110.79</v>
      </c>
      <c r="AS303">
        <f>VLOOKUP(A303,[1]Sheet1!$A:$BJ,55,0)</f>
        <v>77</v>
      </c>
      <c r="AT303">
        <f>VLOOKUP(A303,[1]Sheet1!$A:$BJ,56,0)</f>
        <v>56</v>
      </c>
      <c r="AU303">
        <f>VLOOKUP(A303,[1]Sheet1!$A:$BJ,57,0)</f>
        <v>56</v>
      </c>
      <c r="AW303">
        <f>VLOOKUP(A303,[1]Sheet1!$A:$BJ,59,0)</f>
        <v>3.9</v>
      </c>
      <c r="AX303">
        <f>VLOOKUP(A303,[1]Sheet1!$A:$BJ,60,0)</f>
        <v>2.1</v>
      </c>
      <c r="AY303">
        <f>VLOOKUP(A303,[1]Sheet1!$A:$BJ,61,0)</f>
        <v>1.6</v>
      </c>
      <c r="BA303" s="6">
        <v>11</v>
      </c>
      <c r="BB303">
        <f>VLOOKUP(A303,'[2]基于7.24英文版收集麻醉记录单信息+最后整理最全面'!$J:$CK,78,0)</f>
        <v>0</v>
      </c>
      <c r="BC303">
        <f>VLOOKUP(A303,'[2]基于7.24英文版收集麻醉记录单信息+最后整理最全面'!$J:$CK,80,0)</f>
        <v>0</v>
      </c>
    </row>
    <row r="304" spans="1:55" x14ac:dyDescent="0.25">
      <c r="A304" s="3">
        <v>18150355</v>
      </c>
      <c r="B304">
        <v>1</v>
      </c>
      <c r="C304" s="6">
        <v>2</v>
      </c>
      <c r="D304" s="6">
        <v>152</v>
      </c>
      <c r="E304" s="6">
        <v>40.5</v>
      </c>
      <c r="F304">
        <v>0</v>
      </c>
      <c r="G304" s="6">
        <v>0</v>
      </c>
      <c r="H304">
        <v>0</v>
      </c>
      <c r="I304">
        <f>VLOOKUP(A304,[1]Sheet1!$A:$V,19,0)</f>
        <v>154</v>
      </c>
      <c r="J304">
        <f>VLOOKUP(A304,[1]Sheet1!$A:$V,20,0)</f>
        <v>120</v>
      </c>
      <c r="K304">
        <f>VLOOKUP(A304,[1]Sheet1!$A:$V,21,0)</f>
        <v>0.46</v>
      </c>
      <c r="L304">
        <f>VLOOKUP(A304,[1]Sheet1!$A:$V,22,0)</f>
        <v>0.36</v>
      </c>
      <c r="M304">
        <f>VLOOKUP(A304,[1]Sheet1!$A:$W,23,0)</f>
        <v>126</v>
      </c>
      <c r="N304">
        <f>VLOOKUP(A304,[1]Sheet1!$A:$BJ,24,0)</f>
        <v>102</v>
      </c>
      <c r="P304">
        <f>VLOOKUP(A304,[1]Sheet1!$A:$BJ,26,0)</f>
        <v>74</v>
      </c>
      <c r="Q304">
        <f>VLOOKUP(A304,[1]Sheet1!$A:$BJ,27,0)</f>
        <v>32.700000000000003</v>
      </c>
      <c r="R304">
        <f>VLOOKUP(A304,[1]Sheet1!$A:$BJ,28,0)</f>
        <v>33.9</v>
      </c>
      <c r="U304">
        <f>VLOOKUP(A304,[1]Sheet1!$A:$BJ,31,0)</f>
        <v>1.07</v>
      </c>
      <c r="V304">
        <f>VLOOKUP(A304,[1]Sheet1!$A:$BJ,32,0)</f>
        <v>1.23</v>
      </c>
      <c r="Y304">
        <f>VLOOKUP(A304,[1]Sheet1!$A:$BJ,35,0)</f>
        <v>8.6</v>
      </c>
      <c r="Z304">
        <f>VLOOKUP(A304,[1]Sheet1!$A:$BJ,36,0)</f>
        <v>14.4</v>
      </c>
      <c r="AB304">
        <f>VLOOKUP(A304,[1]Sheet1!$A:$BJ,38,0)</f>
        <v>18.2</v>
      </c>
      <c r="AC304">
        <f>VLOOKUP(A304,[1]Sheet1!$A:$AN,39,0)</f>
        <v>45.6</v>
      </c>
      <c r="AD304">
        <f>VLOOKUP(A304,[1]Sheet1!$A:$AN,40,0)</f>
        <v>27.5</v>
      </c>
      <c r="AF304">
        <f>VLOOKUP(A304,[1]Sheet1!$A:$BJ,42,0)</f>
        <v>38.700000000000003</v>
      </c>
      <c r="AG304">
        <f>VLOOKUP(A304,[1]Sheet1!$A:$BJ,43,0)</f>
        <v>56</v>
      </c>
      <c r="AH304">
        <f>VLOOKUP(A304,[1]Sheet1!$A:$BJ,44,0)</f>
        <v>189</v>
      </c>
      <c r="AJ304">
        <f>VLOOKUP(A304,[1]Sheet1!$A:$BJ,46,0)</f>
        <v>136</v>
      </c>
      <c r="AK304">
        <f>VLOOKUP(A304,[1]Sheet1!$A:$BJ,47,0)</f>
        <v>74</v>
      </c>
      <c r="AL304">
        <f>VLOOKUP(A304,[1]Sheet1!$A:$BJ,48,0)</f>
        <v>274</v>
      </c>
      <c r="AN304">
        <f>VLOOKUP(A304,[1]Sheet1!$A:$BJ,50,0)</f>
        <v>85</v>
      </c>
      <c r="AO304">
        <f>VLOOKUP(A304,[1]Sheet1!$A:$BJ,51,0)</f>
        <v>55.1</v>
      </c>
      <c r="AP304">
        <f>VLOOKUP(A304,[1]Sheet1!$A:$BJ,52,0)</f>
        <v>57.89</v>
      </c>
      <c r="AR304">
        <f>VLOOKUP(A304,[1]Sheet1!$A:$BJ,54,0)</f>
        <v>60.31</v>
      </c>
      <c r="AS304">
        <f>VLOOKUP(A304,[1]Sheet1!$A:$BJ,55,0)</f>
        <v>125</v>
      </c>
      <c r="AT304">
        <f>VLOOKUP(A304,[1]Sheet1!$A:$BJ,56,0)</f>
        <v>120</v>
      </c>
      <c r="AV304">
        <f>VLOOKUP(A304,[1]Sheet1!$A:$BJ,58,0)</f>
        <v>116</v>
      </c>
      <c r="AW304">
        <f>VLOOKUP(A304,[1]Sheet1!$A:$BJ,59,0)</f>
        <v>5.6</v>
      </c>
      <c r="AX304">
        <f>VLOOKUP(A304,[1]Sheet1!$A:$BJ,60,0)</f>
        <v>6.1</v>
      </c>
      <c r="AZ304">
        <f>VLOOKUP(A304,[1]Sheet1!$A:$BJ,62,0)</f>
        <v>3.9</v>
      </c>
      <c r="BA304" s="6">
        <v>4</v>
      </c>
      <c r="BB304">
        <f>VLOOKUP(A304,'[2]基于7.24英文版收集麻醉记录单信息+最后整理最全面'!$J:$CK,78,0)</f>
        <v>0</v>
      </c>
      <c r="BC304">
        <f>VLOOKUP(A304,'[2]基于7.24英文版收集麻醉记录单信息+最后整理最全面'!$J:$CK,80,0)</f>
        <v>0</v>
      </c>
    </row>
    <row r="305" spans="1:55" x14ac:dyDescent="0.25">
      <c r="A305" s="3">
        <v>33538776</v>
      </c>
      <c r="B305">
        <v>1</v>
      </c>
      <c r="C305" s="6">
        <v>1</v>
      </c>
      <c r="D305" s="6">
        <v>160</v>
      </c>
      <c r="E305" s="6">
        <v>53</v>
      </c>
      <c r="F305">
        <v>0</v>
      </c>
      <c r="G305" s="6">
        <v>0</v>
      </c>
      <c r="H305">
        <v>0</v>
      </c>
      <c r="I305">
        <f>VLOOKUP(A305,[1]Sheet1!$A:$V,19,0)</f>
        <v>125</v>
      </c>
      <c r="J305">
        <f>VLOOKUP(A305,[1]Sheet1!$A:$V,20,0)</f>
        <v>115</v>
      </c>
      <c r="K305">
        <f>VLOOKUP(A305,[1]Sheet1!$A:$V,21,0)</f>
        <v>0.4</v>
      </c>
      <c r="L305">
        <f>VLOOKUP(A305,[1]Sheet1!$A:$V,22,0)</f>
        <v>0.36</v>
      </c>
      <c r="M305">
        <f>VLOOKUP(A305,[1]Sheet1!$A:$W,23,0)</f>
        <v>259</v>
      </c>
      <c r="N305">
        <f>VLOOKUP(A305,[1]Sheet1!$A:$BJ,24,0)</f>
        <v>216</v>
      </c>
      <c r="P305">
        <f>VLOOKUP(A305,[1]Sheet1!$A:$BJ,26,0)</f>
        <v>254</v>
      </c>
      <c r="Q305">
        <f>VLOOKUP(A305,[1]Sheet1!$A:$BJ,27,0)</f>
        <v>22.9</v>
      </c>
      <c r="U305">
        <f>VLOOKUP(A305,[1]Sheet1!$A:$BJ,31,0)</f>
        <v>0.93</v>
      </c>
      <c r="Y305">
        <f>VLOOKUP(A305,[1]Sheet1!$A:$BJ,35,0)</f>
        <v>4.5999999999999996</v>
      </c>
      <c r="Z305">
        <f>VLOOKUP(A305,[1]Sheet1!$A:$BJ,36,0)</f>
        <v>16.3</v>
      </c>
      <c r="AB305">
        <f>VLOOKUP(A305,[1]Sheet1!$A:$BJ,38,0)</f>
        <v>20.8</v>
      </c>
      <c r="AC305">
        <f>VLOOKUP(A305,[1]Sheet1!$A:$AN,39,0)</f>
        <v>38.4</v>
      </c>
      <c r="AD305">
        <f>VLOOKUP(A305,[1]Sheet1!$A:$AN,40,0)</f>
        <v>31.8</v>
      </c>
      <c r="AF305">
        <f>VLOOKUP(A305,[1]Sheet1!$A:$BJ,42,0)</f>
        <v>33.9</v>
      </c>
      <c r="AG305">
        <f>VLOOKUP(A305,[1]Sheet1!$A:$BJ,43,0)</f>
        <v>25</v>
      </c>
      <c r="AH305">
        <f>VLOOKUP(A305,[1]Sheet1!$A:$BJ,44,0)</f>
        <v>325</v>
      </c>
      <c r="AJ305">
        <f>VLOOKUP(A305,[1]Sheet1!$A:$BJ,46,0)</f>
        <v>221</v>
      </c>
      <c r="AK305">
        <f>VLOOKUP(A305,[1]Sheet1!$A:$BJ,47,0)</f>
        <v>24</v>
      </c>
      <c r="AL305">
        <f>VLOOKUP(A305,[1]Sheet1!$A:$BJ,48,0)</f>
        <v>363</v>
      </c>
      <c r="AN305">
        <f>VLOOKUP(A305,[1]Sheet1!$A:$BJ,50,0)</f>
        <v>101</v>
      </c>
      <c r="AO305">
        <f>VLOOKUP(A305,[1]Sheet1!$A:$BJ,51,0)</f>
        <v>100.67</v>
      </c>
      <c r="AP305">
        <f>VLOOKUP(A305,[1]Sheet1!$A:$BJ,52,0)</f>
        <v>103.1</v>
      </c>
      <c r="AR305">
        <f>VLOOKUP(A305,[1]Sheet1!$A:$BJ,54,0)</f>
        <v>107.73</v>
      </c>
      <c r="AS305">
        <f>VLOOKUP(A305,[1]Sheet1!$A:$BJ,55,0)</f>
        <v>43</v>
      </c>
      <c r="AT305">
        <f>VLOOKUP(A305,[1]Sheet1!$A:$BJ,56,0)</f>
        <v>40</v>
      </c>
      <c r="AV305">
        <f>VLOOKUP(A305,[1]Sheet1!$A:$BJ,58,0)</f>
        <v>35</v>
      </c>
      <c r="AW305">
        <f>VLOOKUP(A305,[1]Sheet1!$A:$BJ,59,0)</f>
        <v>4.4000000000000004</v>
      </c>
      <c r="AX305">
        <f>VLOOKUP(A305,[1]Sheet1!$A:$BJ,60,0)</f>
        <v>2.5</v>
      </c>
      <c r="AZ305">
        <f>VLOOKUP(A305,[1]Sheet1!$A:$BJ,62,0)</f>
        <v>2.8</v>
      </c>
      <c r="BA305" s="6">
        <v>13</v>
      </c>
      <c r="BB305">
        <f>VLOOKUP(A305,'[2]基于7.24英文版收集麻醉记录单信息+最后整理最全面'!$J:$CK,78,0)</f>
        <v>0</v>
      </c>
      <c r="BC305">
        <f>VLOOKUP(A305,'[2]基于7.24英文版收集麻醉记录单信息+最后整理最全面'!$J:$CK,80,0)</f>
        <v>0</v>
      </c>
    </row>
    <row r="306" spans="1:55" x14ac:dyDescent="0.25">
      <c r="A306" s="3">
        <v>18182016</v>
      </c>
      <c r="B306">
        <v>2</v>
      </c>
      <c r="C306" s="6">
        <v>1</v>
      </c>
      <c r="D306" s="6">
        <v>159</v>
      </c>
      <c r="E306" s="6">
        <v>65</v>
      </c>
      <c r="F306">
        <v>0</v>
      </c>
      <c r="G306" s="6">
        <v>0</v>
      </c>
      <c r="H306">
        <v>0</v>
      </c>
      <c r="I306">
        <f>VLOOKUP(A306,[1]Sheet1!$A:$V,19,0)</f>
        <v>130</v>
      </c>
      <c r="J306">
        <f>VLOOKUP(A306,[1]Sheet1!$A:$V,20,0)</f>
        <v>79</v>
      </c>
      <c r="K306">
        <f>VLOOKUP(A306,[1]Sheet1!$A:$V,21,0)</f>
        <v>0.39</v>
      </c>
      <c r="L306">
        <f>VLOOKUP(A306,[1]Sheet1!$A:$V,22,0)</f>
        <v>0.24</v>
      </c>
      <c r="M306">
        <v>114</v>
      </c>
      <c r="N306">
        <f>VLOOKUP(A306,[1]Sheet1!$A:$BJ,24,0)</f>
        <v>74</v>
      </c>
      <c r="Q306">
        <f>VLOOKUP(A306,[1]Sheet1!$A:$BJ,27,0)</f>
        <v>28.5</v>
      </c>
      <c r="U306">
        <f>VLOOKUP(A306,[1]Sheet1!$A:$BJ,31,0)</f>
        <v>1.03</v>
      </c>
      <c r="Y306">
        <f>VLOOKUP(A306,[1]Sheet1!$A:$BJ,35,0)</f>
        <v>13</v>
      </c>
      <c r="Z306">
        <f>VLOOKUP(A306,[1]Sheet1!$A:$BJ,36,0)</f>
        <v>15.4</v>
      </c>
      <c r="AC306">
        <f>VLOOKUP(A306,[1]Sheet1!$A:$AN,39,0)</f>
        <v>41.8</v>
      </c>
      <c r="AD306">
        <f>VLOOKUP(A306,[1]Sheet1!$A:$AN,40,0)</f>
        <v>24.1</v>
      </c>
      <c r="AG306">
        <f>VLOOKUP(A306,[1]Sheet1!$A:$BJ,43,0)</f>
        <v>12</v>
      </c>
      <c r="AH306">
        <f>VLOOKUP(A306,[1]Sheet1!$A:$BJ,44,0)</f>
        <v>188</v>
      </c>
      <c r="AK306">
        <f>VLOOKUP(A306,[1]Sheet1!$A:$BJ,47,0)</f>
        <v>18</v>
      </c>
      <c r="AL306">
        <f>VLOOKUP(A306,[1]Sheet1!$A:$BJ,48,0)</f>
        <v>254</v>
      </c>
      <c r="AO306">
        <f>VLOOKUP(A306,[1]Sheet1!$A:$BJ,51,0)</f>
        <v>100.96</v>
      </c>
      <c r="AP306">
        <f>VLOOKUP(A306,[1]Sheet1!$A:$BJ,52,0)</f>
        <v>99.7</v>
      </c>
      <c r="AS306">
        <f>VLOOKUP(A306,[1]Sheet1!$A:$BJ,55,0)</f>
        <v>60</v>
      </c>
      <c r="AT306">
        <f>VLOOKUP(A306,[1]Sheet1!$A:$BJ,56,0)</f>
        <v>62</v>
      </c>
      <c r="AW306">
        <f>VLOOKUP(A306,[1]Sheet1!$A:$BJ,59,0)</f>
        <v>5.2</v>
      </c>
      <c r="AX306">
        <f>VLOOKUP(A306,[1]Sheet1!$A:$BJ,60,0)</f>
        <v>4</v>
      </c>
      <c r="BA306" s="6">
        <v>8</v>
      </c>
      <c r="BB306">
        <f>VLOOKUP(A306,'[2]基于7.24英文版收集麻醉记录单信息+最后整理最全面'!$J:$CK,78,0)</f>
        <v>0</v>
      </c>
      <c r="BC306">
        <f>VLOOKUP(A306,'[2]基于7.24英文版收集麻醉记录单信息+最后整理最全面'!$J:$CK,80,0)</f>
        <v>0</v>
      </c>
    </row>
    <row r="307" spans="1:55" x14ac:dyDescent="0.25">
      <c r="A307" s="3">
        <v>34829463</v>
      </c>
      <c r="B307">
        <v>1</v>
      </c>
      <c r="C307" s="6">
        <v>2</v>
      </c>
      <c r="D307" s="6">
        <v>155</v>
      </c>
      <c r="E307" s="6">
        <v>44.2</v>
      </c>
      <c r="F307">
        <v>0</v>
      </c>
      <c r="G307" s="6">
        <v>0</v>
      </c>
      <c r="H307">
        <v>0</v>
      </c>
      <c r="I307">
        <f>VLOOKUP(A307,[1]Sheet1!$A:$V,19,0)</f>
        <v>128</v>
      </c>
      <c r="J307">
        <f>VLOOKUP(A307,[1]Sheet1!$A:$V,20,0)</f>
        <v>114</v>
      </c>
      <c r="K307">
        <f>VLOOKUP(A307,[1]Sheet1!$A:$V,21,0)</f>
        <v>0.39</v>
      </c>
      <c r="L307">
        <f>VLOOKUP(A307,[1]Sheet1!$A:$V,22,0)</f>
        <v>0.35</v>
      </c>
      <c r="M307">
        <f>VLOOKUP(A307,[1]Sheet1!$A:$W,23,0)</f>
        <v>249</v>
      </c>
      <c r="N307">
        <f>VLOOKUP(A307,[1]Sheet1!$A:$BJ,24,0)</f>
        <v>191</v>
      </c>
      <c r="Q307">
        <f>VLOOKUP(A307,[1]Sheet1!$A:$BJ,27,0)</f>
        <v>23.9</v>
      </c>
      <c r="U307">
        <f>VLOOKUP(A307,[1]Sheet1!$A:$BJ,31,0)</f>
        <v>0.84</v>
      </c>
      <c r="Y307">
        <f>VLOOKUP(A307,[1]Sheet1!$A:$BJ,35,0)</f>
        <v>9.5</v>
      </c>
      <c r="Z307">
        <f>VLOOKUP(A307,[1]Sheet1!$A:$BJ,36,0)</f>
        <v>23</v>
      </c>
      <c r="AC307">
        <f>VLOOKUP(A307,[1]Sheet1!$A:$AN,39,0)</f>
        <v>40.4</v>
      </c>
      <c r="AD307">
        <f>VLOOKUP(A307,[1]Sheet1!$A:$AN,40,0)</f>
        <v>32.4</v>
      </c>
      <c r="AG307">
        <f>VLOOKUP(A307,[1]Sheet1!$A:$BJ,43,0)</f>
        <v>28</v>
      </c>
      <c r="AH307">
        <f>VLOOKUP(A307,[1]Sheet1!$A:$BJ,44,0)</f>
        <v>224</v>
      </c>
      <c r="AK307">
        <f>VLOOKUP(A307,[1]Sheet1!$A:$BJ,47,0)</f>
        <v>28</v>
      </c>
      <c r="AL307">
        <f>VLOOKUP(A307,[1]Sheet1!$A:$BJ,48,0)</f>
        <v>166</v>
      </c>
      <c r="AO307">
        <f>VLOOKUP(A307,[1]Sheet1!$A:$BJ,51,0)</f>
        <v>93.94</v>
      </c>
      <c r="AP307">
        <f>VLOOKUP(A307,[1]Sheet1!$A:$BJ,52,0)</f>
        <v>96.93</v>
      </c>
      <c r="AS307">
        <f>VLOOKUP(A307,[1]Sheet1!$A:$BJ,55,0)</f>
        <v>68</v>
      </c>
      <c r="AT307">
        <f>VLOOKUP(A307,[1]Sheet1!$A:$BJ,56,0)</f>
        <v>63</v>
      </c>
      <c r="AW307">
        <f>VLOOKUP(A307,[1]Sheet1!$A:$BJ,59,0)</f>
        <v>4.9000000000000004</v>
      </c>
      <c r="AX307">
        <f>VLOOKUP(A307,[1]Sheet1!$A:$BJ,60,0)</f>
        <v>3.5</v>
      </c>
      <c r="BA307" s="6">
        <v>4</v>
      </c>
      <c r="BB307">
        <f>VLOOKUP(A307,'[2]基于7.24英文版收集麻醉记录单信息+最后整理最全面'!$J:$CK,78,0)</f>
        <v>0</v>
      </c>
      <c r="BC307">
        <f>VLOOKUP(A307,'[2]基于7.24英文版收集麻醉记录单信息+最后整理最全面'!$J:$CK,80,0)</f>
        <v>0</v>
      </c>
    </row>
    <row r="308" spans="1:55" x14ac:dyDescent="0.25">
      <c r="A308" s="3">
        <v>33683313</v>
      </c>
      <c r="B308">
        <v>1</v>
      </c>
      <c r="C308" s="6">
        <v>1</v>
      </c>
      <c r="D308" s="6">
        <v>159</v>
      </c>
      <c r="E308" s="6">
        <v>60</v>
      </c>
      <c r="F308">
        <v>0</v>
      </c>
      <c r="G308" s="6">
        <v>0</v>
      </c>
      <c r="H308">
        <v>0</v>
      </c>
      <c r="I308">
        <f>VLOOKUP(A308,[1]Sheet1!$A:$V,19,0)</f>
        <v>148</v>
      </c>
      <c r="J308">
        <f>VLOOKUP(A308,[1]Sheet1!$A:$V,20,0)</f>
        <v>132</v>
      </c>
      <c r="K308">
        <f>VLOOKUP(A308,[1]Sheet1!$A:$V,21,0)</f>
        <v>0.46</v>
      </c>
      <c r="L308">
        <f>VLOOKUP(A308,[1]Sheet1!$A:$V,22,0)</f>
        <v>0.41</v>
      </c>
      <c r="M308">
        <f>VLOOKUP(A308,[1]Sheet1!$A:$W,23,0)</f>
        <v>206</v>
      </c>
      <c r="N308">
        <f>VLOOKUP(A308,[1]Sheet1!$A:$BJ,24,0)</f>
        <v>180</v>
      </c>
      <c r="P308">
        <f>VLOOKUP(A308,[1]Sheet1!$A:$BJ,26,0)</f>
        <v>105</v>
      </c>
      <c r="Q308">
        <f>VLOOKUP(A308,[1]Sheet1!$A:$BJ,27,0)</f>
        <v>27.3</v>
      </c>
      <c r="R308">
        <f>VLOOKUP(A308,[1]Sheet1!$A:$BJ,28,0)</f>
        <v>25.4</v>
      </c>
      <c r="U308">
        <f>VLOOKUP(A308,[1]Sheet1!$A:$BJ,31,0)</f>
        <v>0.92</v>
      </c>
      <c r="V308">
        <f>VLOOKUP(A308,[1]Sheet1!$A:$BJ,32,0)</f>
        <v>0.96</v>
      </c>
      <c r="Y308">
        <f>VLOOKUP(A308,[1]Sheet1!$A:$BJ,35,0)</f>
        <v>10.5</v>
      </c>
      <c r="Z308">
        <f>VLOOKUP(A308,[1]Sheet1!$A:$BJ,36,0)</f>
        <v>23.6</v>
      </c>
      <c r="AB308">
        <f>VLOOKUP(A308,[1]Sheet1!$A:$BJ,38,0)</f>
        <v>44.5</v>
      </c>
      <c r="AC308">
        <f>VLOOKUP(A308,[1]Sheet1!$A:$AN,39,0)</f>
        <v>42.8</v>
      </c>
      <c r="AD308">
        <f>VLOOKUP(A308,[1]Sheet1!$A:$AN,40,0)</f>
        <v>36.1</v>
      </c>
      <c r="AF308">
        <f>VLOOKUP(A308,[1]Sheet1!$A:$BJ,42,0)</f>
        <v>33.200000000000003</v>
      </c>
      <c r="AG308">
        <f>VLOOKUP(A308,[1]Sheet1!$A:$BJ,43,0)</f>
        <v>25</v>
      </c>
      <c r="AH308">
        <f>VLOOKUP(A308,[1]Sheet1!$A:$BJ,44,0)</f>
        <v>2802</v>
      </c>
      <c r="AJ308">
        <f>VLOOKUP(A308,[1]Sheet1!$A:$BJ,46,0)</f>
        <v>1110</v>
      </c>
      <c r="AK308">
        <f>VLOOKUP(A308,[1]Sheet1!$A:$BJ,47,0)</f>
        <v>26</v>
      </c>
      <c r="AL308">
        <f>VLOOKUP(A308,[1]Sheet1!$A:$BJ,48,0)</f>
        <v>2106</v>
      </c>
      <c r="AN308">
        <f>VLOOKUP(A308,[1]Sheet1!$A:$BJ,50,0)</f>
        <v>354</v>
      </c>
      <c r="AO308">
        <f>VLOOKUP(A308,[1]Sheet1!$A:$BJ,51,0)</f>
        <v>95.76</v>
      </c>
      <c r="AP308">
        <f>VLOOKUP(A308,[1]Sheet1!$A:$BJ,52,0)</f>
        <v>103.14</v>
      </c>
      <c r="AR308">
        <f>VLOOKUP(A308,[1]Sheet1!$A:$BJ,54,0)</f>
        <v>107.01</v>
      </c>
      <c r="AS308">
        <v>80</v>
      </c>
      <c r="AT308">
        <f>VLOOKUP(A308,[1]Sheet1!$A:$BJ,56,0)</f>
        <v>70</v>
      </c>
      <c r="AV308">
        <f>VLOOKUP(A308,[1]Sheet1!$A:$BJ,58,0)</f>
        <v>64</v>
      </c>
      <c r="AW308">
        <f>VLOOKUP(A308,[1]Sheet1!$A:$BJ,59,0)</f>
        <v>6.9</v>
      </c>
      <c r="AX308">
        <f>VLOOKUP(A308,[1]Sheet1!$A:$BJ,60,0)</f>
        <v>5.9</v>
      </c>
      <c r="AZ308">
        <f>VLOOKUP(A308,[1]Sheet1!$A:$BJ,62,0)</f>
        <v>5</v>
      </c>
      <c r="BA308" s="6">
        <v>5</v>
      </c>
      <c r="BB308">
        <f>VLOOKUP(A308,'[2]基于7.24英文版收集麻醉记录单信息+最后整理最全面'!$J:$CK,78,0)</f>
        <v>0</v>
      </c>
      <c r="BC308">
        <f>VLOOKUP(A308,'[2]基于7.24英文版收集麻醉记录单信息+最后整理最全面'!$J:$CK,80,0)</f>
        <v>0</v>
      </c>
    </row>
    <row r="309" spans="1:55" x14ac:dyDescent="0.25">
      <c r="A309" s="3">
        <v>10185504</v>
      </c>
      <c r="B309">
        <v>2</v>
      </c>
      <c r="C309" s="6">
        <v>2</v>
      </c>
      <c r="D309" s="6">
        <v>150</v>
      </c>
      <c r="E309" s="6">
        <v>46.5</v>
      </c>
      <c r="F309">
        <v>0</v>
      </c>
      <c r="G309" s="6">
        <v>0</v>
      </c>
      <c r="H309">
        <v>0</v>
      </c>
      <c r="I309">
        <f>VLOOKUP(A309,[1]Sheet1!$A:$V,19,0)</f>
        <v>156</v>
      </c>
      <c r="J309">
        <f>VLOOKUP(A309,[1]Sheet1!$A:$V,20,0)</f>
        <v>141</v>
      </c>
      <c r="K309">
        <f>VLOOKUP(A309,[1]Sheet1!$A:$V,21,0)</f>
        <v>0.47</v>
      </c>
      <c r="L309">
        <f>VLOOKUP(A309,[1]Sheet1!$A:$V,22,0)</f>
        <v>0.43</v>
      </c>
      <c r="M309">
        <f>VLOOKUP(A309,[1]Sheet1!$A:$W,23,0)</f>
        <v>217</v>
      </c>
      <c r="N309">
        <f>VLOOKUP(A309,[1]Sheet1!$A:$BJ,24,0)</f>
        <v>216</v>
      </c>
      <c r="P309">
        <f>VLOOKUP(A309,[1]Sheet1!$A:$BJ,26,0)</f>
        <v>196</v>
      </c>
      <c r="Q309">
        <f>VLOOKUP(A309,[1]Sheet1!$A:$BJ,27,0)</f>
        <v>26.8</v>
      </c>
      <c r="R309">
        <f>VLOOKUP(A309,[1]Sheet1!$A:$BJ,28,0)</f>
        <v>24.3</v>
      </c>
      <c r="T309">
        <f>VLOOKUP(A309,[1]Sheet1!$A:$BJ,30,0)</f>
        <v>29.1</v>
      </c>
      <c r="U309">
        <f>VLOOKUP(A309,[1]Sheet1!$A:$BJ,31,0)</f>
        <v>0.95</v>
      </c>
      <c r="V309">
        <f>VLOOKUP(A309,[1]Sheet1!$A:$BJ,32,0)</f>
        <v>1.1599999999999999</v>
      </c>
      <c r="X309">
        <f>VLOOKUP(A309,[1]Sheet1!$A:$BJ,34,0)</f>
        <v>1.07</v>
      </c>
      <c r="Y309">
        <f>VLOOKUP(A309,[1]Sheet1!$A:$BJ,35,0)</f>
        <v>17.8</v>
      </c>
      <c r="Z309">
        <f>VLOOKUP(A309,[1]Sheet1!$A:$BJ,36,0)</f>
        <v>29</v>
      </c>
      <c r="AB309">
        <f>VLOOKUP(A309,[1]Sheet1!$A:$BJ,38,0)</f>
        <v>34.700000000000003</v>
      </c>
      <c r="AC309">
        <f>VLOOKUP(A309,[1]Sheet1!$A:$AN,39,0)</f>
        <v>53.4</v>
      </c>
      <c r="AD309">
        <f>VLOOKUP(A309,[1]Sheet1!$A:$AN,40,0)</f>
        <v>31.6</v>
      </c>
      <c r="AF309">
        <f>VLOOKUP(A309,[1]Sheet1!$A:$BJ,42,0)</f>
        <v>40.200000000000003</v>
      </c>
      <c r="AG309">
        <f>VLOOKUP(A309,[1]Sheet1!$A:$BJ,43,0)</f>
        <v>22</v>
      </c>
      <c r="AH309">
        <f>VLOOKUP(A309,[1]Sheet1!$A:$BJ,44,0)</f>
        <v>324</v>
      </c>
      <c r="AJ309">
        <f>VLOOKUP(A309,[1]Sheet1!$A:$BJ,46,0)</f>
        <v>160</v>
      </c>
      <c r="AK309">
        <f>VLOOKUP(A309,[1]Sheet1!$A:$BJ,47,0)</f>
        <v>25</v>
      </c>
      <c r="AL309">
        <f>VLOOKUP(A309,[1]Sheet1!$A:$BJ,48,0)</f>
        <v>370</v>
      </c>
      <c r="AN309">
        <f>VLOOKUP(A309,[1]Sheet1!$A:$BJ,50,0)</f>
        <v>114</v>
      </c>
      <c r="AO309">
        <f>VLOOKUP(A309,[1]Sheet1!$A:$BJ,51,0)</f>
        <v>123.95</v>
      </c>
      <c r="AP309">
        <f>VLOOKUP(A309,[1]Sheet1!$A:$BJ,52,0)</f>
        <v>127.34</v>
      </c>
      <c r="AR309">
        <f>VLOOKUP(A309,[1]Sheet1!$A:$BJ,54,0)</f>
        <v>126.46</v>
      </c>
      <c r="AS309">
        <f>VLOOKUP(A309,[1]Sheet1!$A:$BJ,55,0)</f>
        <v>63</v>
      </c>
      <c r="AT309">
        <f>VLOOKUP(A309,[1]Sheet1!$A:$BJ,56,0)</f>
        <v>59</v>
      </c>
      <c r="AV309">
        <f>VLOOKUP(A309,[1]Sheet1!$A:$BJ,58,0)</f>
        <v>60</v>
      </c>
      <c r="AW309">
        <f>VLOOKUP(A309,[1]Sheet1!$A:$BJ,59,0)</f>
        <v>3.7</v>
      </c>
      <c r="AX309">
        <f>VLOOKUP(A309,[1]Sheet1!$A:$BJ,60,0)</f>
        <v>3.5</v>
      </c>
      <c r="AZ309">
        <f>VLOOKUP(A309,[1]Sheet1!$A:$BJ,62,0)</f>
        <v>2.2999999999999998</v>
      </c>
      <c r="BA309" s="6">
        <v>5</v>
      </c>
      <c r="BB309">
        <f>VLOOKUP(A309,'[2]基于7.24英文版收集麻醉记录单信息+最后整理最全面'!$J:$CK,78,0)</f>
        <v>0</v>
      </c>
      <c r="BC309">
        <f>VLOOKUP(A309,'[2]基于7.24英文版收集麻醉记录单信息+最后整理最全面'!$J:$CK,80,0)</f>
        <v>0</v>
      </c>
    </row>
    <row r="310" spans="1:55" x14ac:dyDescent="0.25">
      <c r="A310" s="3">
        <v>35116893</v>
      </c>
      <c r="B310">
        <v>2</v>
      </c>
      <c r="C310" s="6">
        <v>1</v>
      </c>
      <c r="D310" s="6">
        <v>160</v>
      </c>
      <c r="E310" s="6">
        <v>50</v>
      </c>
      <c r="F310">
        <v>0</v>
      </c>
      <c r="G310" s="6">
        <v>0</v>
      </c>
      <c r="H310">
        <v>0</v>
      </c>
      <c r="I310">
        <f>VLOOKUP(A310,[1]Sheet1!$A:$V,19,0)</f>
        <v>139</v>
      </c>
      <c r="J310">
        <f>VLOOKUP(A310,[1]Sheet1!$A:$V,20,0)</f>
        <v>137</v>
      </c>
      <c r="K310">
        <f>VLOOKUP(A310,[1]Sheet1!$A:$V,21,0)</f>
        <v>0.42</v>
      </c>
      <c r="L310">
        <f>VLOOKUP(A310,[1]Sheet1!$A:$V,22,0)</f>
        <v>0.41</v>
      </c>
      <c r="M310">
        <f>VLOOKUP(A310,[1]Sheet1!$A:$W,23,0)</f>
        <v>146</v>
      </c>
      <c r="N310">
        <f>VLOOKUP(A310,[1]Sheet1!$A:$BJ,24,0)</f>
        <v>127</v>
      </c>
      <c r="Q310">
        <f>VLOOKUP(A310,[1]Sheet1!$A:$BJ,27,0)</f>
        <v>26.9</v>
      </c>
      <c r="R310">
        <f>VLOOKUP(A310,[1]Sheet1!$A:$BJ,28,0)</f>
        <v>24.3</v>
      </c>
      <c r="U310">
        <f>VLOOKUP(A310,[1]Sheet1!$A:$BJ,31,0)</f>
        <v>0.93</v>
      </c>
      <c r="V310">
        <f>VLOOKUP(A310,[1]Sheet1!$A:$BJ,32,0)</f>
        <v>1.0900000000000001</v>
      </c>
      <c r="Y310">
        <f>VLOOKUP(A310,[1]Sheet1!$A:$BJ,35,0)</f>
        <v>12</v>
      </c>
      <c r="Z310">
        <f>VLOOKUP(A310,[1]Sheet1!$A:$BJ,36,0)</f>
        <v>22</v>
      </c>
      <c r="AC310">
        <f>VLOOKUP(A310,[1]Sheet1!$A:$AN,39,0)</f>
        <v>43.8</v>
      </c>
      <c r="AD310">
        <f>VLOOKUP(A310,[1]Sheet1!$A:$AN,40,0)</f>
        <v>38.200000000000003</v>
      </c>
      <c r="AG310">
        <f>VLOOKUP(A310,[1]Sheet1!$A:$BJ,43,0)</f>
        <v>20</v>
      </c>
      <c r="AH310">
        <f>VLOOKUP(A310,[1]Sheet1!$A:$BJ,44,0)</f>
        <v>260</v>
      </c>
      <c r="AK310">
        <f>VLOOKUP(A310,[1]Sheet1!$A:$BJ,47,0)</f>
        <v>25</v>
      </c>
      <c r="AL310">
        <f>VLOOKUP(A310,[1]Sheet1!$A:$BJ,48,0)</f>
        <v>227</v>
      </c>
      <c r="AO310">
        <f>VLOOKUP(A310,[1]Sheet1!$A:$BJ,51,0)</f>
        <v>102.1</v>
      </c>
      <c r="AP310">
        <f>VLOOKUP(A310,[1]Sheet1!$A:$BJ,52,0)</f>
        <v>106.12</v>
      </c>
      <c r="AS310">
        <f>VLOOKUP(A310,[1]Sheet1!$A:$BJ,55,0)</f>
        <v>67</v>
      </c>
      <c r="AT310">
        <f>VLOOKUP(A310,[1]Sheet1!$A:$BJ,56,0)</f>
        <v>61</v>
      </c>
      <c r="AW310">
        <f>VLOOKUP(A310,[1]Sheet1!$A:$BJ,59,0)</f>
        <v>4.3</v>
      </c>
      <c r="AX310">
        <f>VLOOKUP(A310,[1]Sheet1!$A:$BJ,60,0)</f>
        <v>4</v>
      </c>
      <c r="BA310" s="6">
        <v>7</v>
      </c>
      <c r="BB310">
        <f>VLOOKUP(A310,'[2]基于7.24英文版收集麻醉记录单信息+最后整理最全面'!$J:$CK,78,0)</f>
        <v>0</v>
      </c>
      <c r="BC310">
        <f>VLOOKUP(A310,'[2]基于7.24英文版收集麻醉记录单信息+最后整理最全面'!$J:$CK,80,0)</f>
        <v>0</v>
      </c>
    </row>
    <row r="311" spans="1:55" x14ac:dyDescent="0.25">
      <c r="A311" s="3">
        <v>35081541</v>
      </c>
      <c r="B311">
        <v>1</v>
      </c>
      <c r="C311" s="6">
        <v>1</v>
      </c>
      <c r="D311" s="6">
        <v>165</v>
      </c>
      <c r="E311" s="6">
        <v>64</v>
      </c>
      <c r="F311">
        <v>0</v>
      </c>
      <c r="G311" s="6">
        <v>0</v>
      </c>
      <c r="H311">
        <v>60</v>
      </c>
      <c r="I311">
        <f>VLOOKUP(A311,[1]Sheet1!$A:$V,19,0)</f>
        <v>126</v>
      </c>
      <c r="J311">
        <f>VLOOKUP(A311,[1]Sheet1!$A:$V,20,0)</f>
        <v>109</v>
      </c>
      <c r="K311">
        <f>VLOOKUP(A311,[1]Sheet1!$A:$V,21,0)</f>
        <v>0.42</v>
      </c>
      <c r="L311">
        <f>VLOOKUP(A311,[1]Sheet1!$A:$V,22,0)</f>
        <v>0.36</v>
      </c>
      <c r="M311">
        <f>VLOOKUP(A311,[1]Sheet1!$A:$W,23,0)</f>
        <v>600</v>
      </c>
      <c r="N311">
        <f>VLOOKUP(A311,[1]Sheet1!$A:$BJ,24,0)</f>
        <v>490</v>
      </c>
      <c r="Q311">
        <f>VLOOKUP(A311,[1]Sheet1!$A:$BJ,27,0)</f>
        <v>25</v>
      </c>
      <c r="U311">
        <f>VLOOKUP(A311,[1]Sheet1!$A:$BJ,31,0)</f>
        <v>1.01</v>
      </c>
      <c r="Y311">
        <f>VLOOKUP(A311,[1]Sheet1!$A:$BJ,35,0)</f>
        <v>6.7</v>
      </c>
      <c r="Z311">
        <f>VLOOKUP(A311,[1]Sheet1!$A:$BJ,36,0)</f>
        <v>8.5</v>
      </c>
      <c r="AC311">
        <f>VLOOKUP(A311,[1]Sheet1!$A:$AN,39,0)</f>
        <v>36.1</v>
      </c>
      <c r="AD311">
        <f>VLOOKUP(A311,[1]Sheet1!$A:$AN,40,0)</f>
        <v>27.7</v>
      </c>
      <c r="AG311">
        <f>VLOOKUP(A311,[1]Sheet1!$A:$BJ,43,0)</f>
        <v>26</v>
      </c>
      <c r="AH311">
        <f>VLOOKUP(A311,[1]Sheet1!$A:$BJ,44,0)</f>
        <v>219</v>
      </c>
      <c r="AK311">
        <f>VLOOKUP(A311,[1]Sheet1!$A:$BJ,47,0)</f>
        <v>21</v>
      </c>
      <c r="AL311">
        <f>VLOOKUP(A311,[1]Sheet1!$A:$BJ,48,0)</f>
        <v>381</v>
      </c>
      <c r="AO311">
        <f>VLOOKUP(A311,[1]Sheet1!$A:$BJ,51,0)</f>
        <v>109.02</v>
      </c>
      <c r="AP311">
        <f>VLOOKUP(A311,[1]Sheet1!$A:$BJ,52,0)</f>
        <v>118.41</v>
      </c>
      <c r="AS311">
        <f>VLOOKUP(A311,[1]Sheet1!$A:$BJ,55,0)</f>
        <v>54</v>
      </c>
      <c r="AT311">
        <f>VLOOKUP(A311,[1]Sheet1!$A:$BJ,56,0)</f>
        <v>42</v>
      </c>
      <c r="AW311">
        <f>VLOOKUP(A311,[1]Sheet1!$A:$BJ,59,0)</f>
        <v>4.4000000000000004</v>
      </c>
      <c r="AX311">
        <f>VLOOKUP(A311,[1]Sheet1!$A:$BJ,60,0)</f>
        <v>4.5</v>
      </c>
      <c r="BA311" s="6">
        <v>6</v>
      </c>
      <c r="BB311">
        <f>VLOOKUP(A311,'[2]基于7.24英文版收集麻醉记录单信息+最后整理最全面'!$J:$CK,78,0)</f>
        <v>0</v>
      </c>
      <c r="BC311">
        <f>VLOOKUP(A311,'[2]基于7.24英文版收集麻醉记录单信息+最后整理最全面'!$J:$CK,80,0)</f>
        <v>0</v>
      </c>
    </row>
    <row r="312" spans="1:55" x14ac:dyDescent="0.25">
      <c r="A312" s="3">
        <v>35229330</v>
      </c>
      <c r="B312">
        <v>2</v>
      </c>
      <c r="C312" s="6">
        <v>2</v>
      </c>
      <c r="D312" s="6">
        <v>157</v>
      </c>
      <c r="E312" s="6">
        <v>50</v>
      </c>
      <c r="F312">
        <v>0</v>
      </c>
      <c r="G312" s="6">
        <v>0</v>
      </c>
      <c r="H312">
        <v>0</v>
      </c>
      <c r="I312">
        <f>VLOOKUP(A312,[1]Sheet1!$A:$V,19,0)</f>
        <v>139</v>
      </c>
      <c r="J312">
        <f>VLOOKUP(A312,[1]Sheet1!$A:$V,20,0)</f>
        <v>137</v>
      </c>
      <c r="K312">
        <f>VLOOKUP(A312,[1]Sheet1!$A:$V,21,0)</f>
        <v>0.42</v>
      </c>
      <c r="L312">
        <f>VLOOKUP(A312,[1]Sheet1!$A:$V,22,0)</f>
        <v>0.41</v>
      </c>
      <c r="M312">
        <f>VLOOKUP(A312,[1]Sheet1!$A:$W,23,0)</f>
        <v>146</v>
      </c>
      <c r="N312">
        <f>VLOOKUP(A312,[1]Sheet1!$A:$BJ,24,0)</f>
        <v>127</v>
      </c>
      <c r="Q312">
        <f>VLOOKUP(A312,[1]Sheet1!$A:$BJ,27,0)</f>
        <v>26.9</v>
      </c>
      <c r="R312">
        <f>VLOOKUP(A312,[1]Sheet1!$A:$BJ,28,0)</f>
        <v>24.3</v>
      </c>
      <c r="U312">
        <f>VLOOKUP(A312,[1]Sheet1!$A:$BJ,31,0)</f>
        <v>0.93</v>
      </c>
      <c r="V312">
        <f>VLOOKUP(A312,[1]Sheet1!$A:$BJ,32,0)</f>
        <v>1.0900000000000001</v>
      </c>
      <c r="Y312">
        <f>VLOOKUP(A312,[1]Sheet1!$A:$BJ,35,0)</f>
        <v>12</v>
      </c>
      <c r="Z312">
        <f>VLOOKUP(A312,[1]Sheet1!$A:$BJ,36,0)</f>
        <v>22</v>
      </c>
      <c r="AC312">
        <f>VLOOKUP(A312,[1]Sheet1!$A:$AN,39,0)</f>
        <v>43.8</v>
      </c>
      <c r="AD312">
        <f>VLOOKUP(A312,[1]Sheet1!$A:$AN,40,0)</f>
        <v>38.200000000000003</v>
      </c>
      <c r="AG312">
        <f>VLOOKUP(A312,[1]Sheet1!$A:$BJ,43,0)</f>
        <v>20</v>
      </c>
      <c r="AH312">
        <f>VLOOKUP(A312,[1]Sheet1!$A:$BJ,44,0)</f>
        <v>260</v>
      </c>
      <c r="AK312">
        <f>VLOOKUP(A312,[1]Sheet1!$A:$BJ,47,0)</f>
        <v>25</v>
      </c>
      <c r="AL312">
        <f>VLOOKUP(A312,[1]Sheet1!$A:$BJ,48,0)</f>
        <v>227</v>
      </c>
      <c r="AO312">
        <f>VLOOKUP(A312,[1]Sheet1!$A:$BJ,51,0)</f>
        <v>102.1</v>
      </c>
      <c r="AP312">
        <f>VLOOKUP(A312,[1]Sheet1!$A:$BJ,52,0)</f>
        <v>106.12</v>
      </c>
      <c r="AS312">
        <f>VLOOKUP(A312,[1]Sheet1!$A:$BJ,55,0)</f>
        <v>67</v>
      </c>
      <c r="AT312">
        <f>VLOOKUP(A312,[1]Sheet1!$A:$BJ,56,0)</f>
        <v>61</v>
      </c>
      <c r="AW312">
        <f>VLOOKUP(A312,[1]Sheet1!$A:$BJ,59,0)</f>
        <v>4.3</v>
      </c>
      <c r="AX312">
        <f>VLOOKUP(A312,[1]Sheet1!$A:$BJ,60,0)</f>
        <v>4</v>
      </c>
      <c r="BA312" s="6">
        <v>7</v>
      </c>
      <c r="BB312">
        <f>VLOOKUP(A312,'[2]基于7.24英文版收集麻醉记录单信息+最后整理最全面'!$J:$CK,78,0)</f>
        <v>0</v>
      </c>
      <c r="BC312">
        <f>VLOOKUP(A312,'[2]基于7.24英文版收集麻醉记录单信息+最后整理最全面'!$J:$CK,80,0)</f>
        <v>0</v>
      </c>
    </row>
    <row r="313" spans="1:55" x14ac:dyDescent="0.25">
      <c r="A313" s="3">
        <v>19671243</v>
      </c>
      <c r="B313">
        <v>2</v>
      </c>
      <c r="C313" s="6">
        <v>1</v>
      </c>
      <c r="D313" s="6">
        <v>165</v>
      </c>
      <c r="E313" s="6">
        <v>53</v>
      </c>
      <c r="F313">
        <v>0</v>
      </c>
      <c r="G313" s="6">
        <v>0</v>
      </c>
      <c r="H313">
        <v>0</v>
      </c>
      <c r="I313">
        <f>VLOOKUP(A313,[1]Sheet1!$A:$V,19,0)</f>
        <v>148</v>
      </c>
      <c r="J313">
        <f>VLOOKUP(A313,[1]Sheet1!$A:$V,20,0)</f>
        <v>141</v>
      </c>
      <c r="K313">
        <f>VLOOKUP(A313,[1]Sheet1!$A:$V,21,0)</f>
        <v>0.45</v>
      </c>
      <c r="L313">
        <f>VLOOKUP(A313,[1]Sheet1!$A:$V,22,0)</f>
        <v>0.44</v>
      </c>
      <c r="M313">
        <f>VLOOKUP(A313,[1]Sheet1!$A:$W,23,0)</f>
        <v>214</v>
      </c>
      <c r="N313">
        <f>VLOOKUP(A313,[1]Sheet1!$A:$BJ,24,0)</f>
        <v>191</v>
      </c>
      <c r="O313">
        <f>VLOOKUP(A313,[1]Sheet1!$A:$BJ,25,0)</f>
        <v>179</v>
      </c>
      <c r="P313">
        <f>VLOOKUP(A313,[1]Sheet1!$A:$BJ,26,0)</f>
        <v>0</v>
      </c>
      <c r="Q313">
        <f>VLOOKUP(A313,[1]Sheet1!$A:$BJ,27,0)</f>
        <v>28.7</v>
      </c>
      <c r="R313">
        <f>VLOOKUP(A313,[1]Sheet1!$A:$BJ,28,0)</f>
        <v>33.5</v>
      </c>
      <c r="S313">
        <f>VLOOKUP(A313,[1]Sheet1!$A:$BJ,29,0)</f>
        <v>36.799999999999997</v>
      </c>
      <c r="U313">
        <f>VLOOKUP(A313,[1]Sheet1!$A:$BJ,31,0)</f>
        <v>0.98</v>
      </c>
      <c r="V313">
        <f>VLOOKUP(A313,[1]Sheet1!$A:$BJ,32,0)</f>
        <v>1.24</v>
      </c>
      <c r="W313">
        <f>VLOOKUP(A313,[1]Sheet1!$A:$BJ,33,0)</f>
        <v>1.23</v>
      </c>
      <c r="Y313">
        <f>VLOOKUP(A313,[1]Sheet1!$A:$BJ,35,0)</f>
        <v>8.8000000000000007</v>
      </c>
      <c r="Z313">
        <f>VLOOKUP(A313,[1]Sheet1!$A:$BJ,36,0)</f>
        <v>20</v>
      </c>
      <c r="AA313">
        <f>VLOOKUP(A313,[1]Sheet1!$A:$BJ,37,0)</f>
        <v>17.600000000000001</v>
      </c>
      <c r="AC313">
        <f>VLOOKUP(A313,[1]Sheet1!$A:$AN,39,0)</f>
        <v>42.5</v>
      </c>
      <c r="AD313">
        <f>VLOOKUP(A313,[1]Sheet1!$A:$AN,40,0)</f>
        <v>36.200000000000003</v>
      </c>
      <c r="AE313">
        <f>VLOOKUP(A313,[1]Sheet1!$A:$BJ,41,0)</f>
        <v>34.299999999999997</v>
      </c>
      <c r="AG313">
        <f>VLOOKUP(A313,[1]Sheet1!$A:$BJ,43,0)</f>
        <v>54</v>
      </c>
      <c r="AH313">
        <f>VLOOKUP(A313,[1]Sheet1!$A:$BJ,44,0)</f>
        <v>179</v>
      </c>
      <c r="AI313">
        <f>VLOOKUP(A313,[1]Sheet1!$A:$BJ,45,0)</f>
        <v>160</v>
      </c>
      <c r="AK313">
        <f>VLOOKUP(A313,[1]Sheet1!$A:$BJ,47,0)</f>
        <v>31</v>
      </c>
      <c r="AL313">
        <f>VLOOKUP(A313,[1]Sheet1!$A:$BJ,48,0)</f>
        <v>123</v>
      </c>
      <c r="AM313">
        <f>VLOOKUP(A313,[1]Sheet1!$A:$BJ,49,0)</f>
        <v>106</v>
      </c>
      <c r="AO313">
        <f>VLOOKUP(A313,[1]Sheet1!$A:$BJ,51,0)</f>
        <v>99.89</v>
      </c>
      <c r="AP313">
        <f>VLOOKUP(A313,[1]Sheet1!$A:$BJ,52,0)</f>
        <v>99.89</v>
      </c>
      <c r="AQ313">
        <f>VLOOKUP(A313,[1]Sheet1!$A:$BJ,53,0)</f>
        <v>101.82</v>
      </c>
      <c r="AS313">
        <f>VLOOKUP(A313,[1]Sheet1!$A:$BJ,55,0)</f>
        <v>66</v>
      </c>
      <c r="AT313">
        <f>VLOOKUP(A313,[1]Sheet1!$A:$BJ,56,0)</f>
        <v>66</v>
      </c>
      <c r="AU313">
        <f>VLOOKUP(A313,[1]Sheet1!$A:$BJ,57,0)</f>
        <v>63</v>
      </c>
      <c r="AW313">
        <f>VLOOKUP(A313,[1]Sheet1!$A:$BJ,59,0)</f>
        <v>9.1</v>
      </c>
      <c r="AX313">
        <f>VLOOKUP(A313,[1]Sheet1!$A:$BJ,60,0)</f>
        <v>4.2</v>
      </c>
      <c r="AY313">
        <f>VLOOKUP(A313,[1]Sheet1!$A:$BJ,61,0)</f>
        <v>4.7</v>
      </c>
      <c r="BA313" s="6">
        <v>12</v>
      </c>
      <c r="BB313">
        <f>VLOOKUP(A313,'[2]基于7.24英文版收集麻醉记录单信息+最后整理最全面'!$J:$CK,78,0)</f>
        <v>0</v>
      </c>
      <c r="BC313">
        <f>VLOOKUP(A313,'[2]基于7.24英文版收集麻醉记录单信息+最后整理最全面'!$J:$CK,80,0)</f>
        <v>0</v>
      </c>
    </row>
    <row r="314" spans="1:55" x14ac:dyDescent="0.25">
      <c r="A314" s="3">
        <v>35242848</v>
      </c>
      <c r="B314">
        <v>2</v>
      </c>
      <c r="C314" s="6">
        <v>1</v>
      </c>
      <c r="D314" s="6">
        <v>168</v>
      </c>
      <c r="E314" s="6">
        <v>58</v>
      </c>
      <c r="F314">
        <v>0</v>
      </c>
      <c r="G314" s="6">
        <v>0</v>
      </c>
      <c r="H314">
        <v>0</v>
      </c>
      <c r="I314">
        <f>VLOOKUP(A314,[1]Sheet1!$A:$V,19,0)</f>
        <v>124</v>
      </c>
      <c r="J314">
        <f>VLOOKUP(A314,[1]Sheet1!$A:$V,20,0)</f>
        <v>119</v>
      </c>
      <c r="K314">
        <f>VLOOKUP(A314,[1]Sheet1!$A:$V,21,0)</f>
        <v>0.39</v>
      </c>
      <c r="L314">
        <f>VLOOKUP(A314,[1]Sheet1!$A:$V,22,0)</f>
        <v>0.37</v>
      </c>
      <c r="M314">
        <f>VLOOKUP(A314,[1]Sheet1!$A:$W,23,0)</f>
        <v>157</v>
      </c>
      <c r="N314">
        <f>VLOOKUP(A314,[1]Sheet1!$A:$BJ,24,0)</f>
        <v>203</v>
      </c>
      <c r="O314">
        <f>VLOOKUP(A314,[1]Sheet1!$A:$BJ,25,0)</f>
        <v>205</v>
      </c>
      <c r="P314">
        <f>VLOOKUP(A314,[1]Sheet1!$A:$BJ,26,0)</f>
        <v>196</v>
      </c>
      <c r="Q314">
        <f>VLOOKUP(A314,[1]Sheet1!$A:$BJ,27,0)</f>
        <v>28.6</v>
      </c>
      <c r="R314">
        <f>VLOOKUP(A314,[1]Sheet1!$A:$BJ,28,0)</f>
        <v>29.1</v>
      </c>
      <c r="T314">
        <f>VLOOKUP(A314,[1]Sheet1!$A:$BJ,30,0)</f>
        <v>30.2</v>
      </c>
      <c r="U314">
        <f>VLOOKUP(A314,[1]Sheet1!$A:$BJ,31,0)</f>
        <v>1.19</v>
      </c>
      <c r="V314">
        <f>VLOOKUP(A314,[1]Sheet1!$A:$BJ,32,0)</f>
        <v>1.33</v>
      </c>
      <c r="X314">
        <f>VLOOKUP(A314,[1]Sheet1!$A:$BJ,34,0)</f>
        <v>1.21</v>
      </c>
      <c r="Y314">
        <f>VLOOKUP(A314,[1]Sheet1!$A:$BJ,35,0)</f>
        <v>20.6</v>
      </c>
      <c r="Z314">
        <f>VLOOKUP(A314,[1]Sheet1!$A:$BJ,36,0)</f>
        <v>17.2</v>
      </c>
      <c r="AA314">
        <f>VLOOKUP(A314,[1]Sheet1!$A:$BJ,37,0)</f>
        <v>18</v>
      </c>
      <c r="AB314">
        <f>VLOOKUP(A314,[1]Sheet1!$A:$BJ,38,0)</f>
        <v>6.9</v>
      </c>
      <c r="AC314">
        <f>VLOOKUP(A314,[1]Sheet1!$A:$AN,39,0)</f>
        <v>42.8</v>
      </c>
      <c r="AD314">
        <f>VLOOKUP(A314,[1]Sheet1!$A:$AN,40,0)</f>
        <v>28.8</v>
      </c>
      <c r="AE314">
        <f>VLOOKUP(A314,[1]Sheet1!$A:$BJ,41,0)</f>
        <v>35.200000000000003</v>
      </c>
      <c r="AF314">
        <f>VLOOKUP(A314,[1]Sheet1!$A:$BJ,42,0)</f>
        <v>30.2</v>
      </c>
      <c r="AG314">
        <f>VLOOKUP(A314,[1]Sheet1!$A:$BJ,43,0)</f>
        <v>30</v>
      </c>
      <c r="AH314">
        <f>VLOOKUP(A314,[1]Sheet1!$A:$BJ,44,0)</f>
        <v>84</v>
      </c>
      <c r="AI314">
        <f>VLOOKUP(A314,[1]Sheet1!$A:$BJ,45,0)</f>
        <v>229</v>
      </c>
      <c r="AJ314">
        <f>VLOOKUP(A314,[1]Sheet1!$A:$BJ,46,0)</f>
        <v>188</v>
      </c>
      <c r="AK314">
        <f>VLOOKUP(A314,[1]Sheet1!$A:$BJ,47,0)</f>
        <v>78</v>
      </c>
      <c r="AL314">
        <f>VLOOKUP(A314,[1]Sheet1!$A:$BJ,48,0)</f>
        <v>168</v>
      </c>
      <c r="AM314">
        <f>VLOOKUP(A314,[1]Sheet1!$A:$BJ,49,0)</f>
        <v>341</v>
      </c>
      <c r="AN314">
        <f>VLOOKUP(A314,[1]Sheet1!$A:$BJ,50,0)</f>
        <v>177</v>
      </c>
      <c r="AO314">
        <f>VLOOKUP(A314,[1]Sheet1!$A:$BJ,51,0)</f>
        <v>110.96</v>
      </c>
      <c r="AP314">
        <f>VLOOKUP(A314,[1]Sheet1!$A:$BJ,52,0)</f>
        <v>122.56</v>
      </c>
      <c r="AQ314">
        <f>VLOOKUP(A314,[1]Sheet1!$A:$BJ,53,0)</f>
        <v>116.18</v>
      </c>
      <c r="AR314">
        <f>VLOOKUP(A314,[1]Sheet1!$A:$BJ,54,0)</f>
        <v>120.27</v>
      </c>
      <c r="AS314">
        <f>VLOOKUP(A314,[1]Sheet1!$A:$BJ,55,0)</f>
        <v>46</v>
      </c>
      <c r="AT314">
        <f>VLOOKUP(A314,[1]Sheet1!$A:$BJ,56,0)</f>
        <v>34</v>
      </c>
      <c r="AU314">
        <f>VLOOKUP(A314,[1]Sheet1!$A:$BJ,57,0)</f>
        <v>40</v>
      </c>
      <c r="AV314">
        <f>VLOOKUP(A314,[1]Sheet1!$A:$BJ,58,0)</f>
        <v>36</v>
      </c>
      <c r="AW314">
        <f>VLOOKUP(A314,[1]Sheet1!$A:$BJ,59,0)</f>
        <v>3</v>
      </c>
      <c r="AX314">
        <f>VLOOKUP(A314,[1]Sheet1!$A:$BJ,60,0)</f>
        <v>2.6</v>
      </c>
      <c r="AY314">
        <f>VLOOKUP(A314,[1]Sheet1!$A:$BJ,61,0)</f>
        <v>2.84</v>
      </c>
      <c r="AZ314">
        <f>VLOOKUP(A314,[1]Sheet1!$A:$BJ,62,0)</f>
        <v>3.4</v>
      </c>
      <c r="BA314" s="6">
        <v>5</v>
      </c>
      <c r="BB314">
        <f>VLOOKUP(A314,'[2]基于7.24英文版收集麻醉记录单信息+最后整理最全面'!$J:$CK,78,0)</f>
        <v>0</v>
      </c>
      <c r="BC314">
        <f>VLOOKUP(A314,'[2]基于7.24英文版收集麻醉记录单信息+最后整理最全面'!$J:$CK,80,0)</f>
        <v>0</v>
      </c>
    </row>
    <row r="315" spans="1:55" x14ac:dyDescent="0.25">
      <c r="A315" s="3">
        <v>35298735</v>
      </c>
      <c r="B315">
        <v>2</v>
      </c>
      <c r="C315" s="6">
        <v>1</v>
      </c>
      <c r="D315" s="6">
        <v>172</v>
      </c>
      <c r="E315" s="6">
        <v>70</v>
      </c>
      <c r="F315">
        <v>0</v>
      </c>
      <c r="G315" s="6">
        <v>0</v>
      </c>
      <c r="H315">
        <v>0</v>
      </c>
      <c r="I315">
        <f>VLOOKUP(A315,[1]Sheet1!$A:$V,19,0)</f>
        <v>126</v>
      </c>
      <c r="J315">
        <f>VLOOKUP(A315,[1]Sheet1!$A:$V,20,0)</f>
        <v>125</v>
      </c>
      <c r="K315">
        <f>VLOOKUP(A315,[1]Sheet1!$A:$V,21,0)</f>
        <v>0.37</v>
      </c>
      <c r="L315">
        <f>VLOOKUP(A315,[1]Sheet1!$A:$V,22,0)</f>
        <v>0.36</v>
      </c>
      <c r="M315">
        <f>VLOOKUP(A315,[1]Sheet1!$A:$W,23,0)</f>
        <v>130</v>
      </c>
      <c r="N315">
        <f>VLOOKUP(A315,[1]Sheet1!$A:$BJ,24,0)</f>
        <v>166</v>
      </c>
      <c r="Q315">
        <f>VLOOKUP(A315,[1]Sheet1!$A:$BJ,27,0)</f>
        <v>40.5</v>
      </c>
      <c r="R315">
        <f>VLOOKUP(A315,[1]Sheet1!$A:$BJ,28,0)</f>
        <v>46.8</v>
      </c>
      <c r="U315">
        <f>VLOOKUP(A315,[1]Sheet1!$A:$BJ,31,0)</f>
        <v>1.31</v>
      </c>
      <c r="V315">
        <f>VLOOKUP(A315,[1]Sheet1!$A:$BJ,32,0)</f>
        <v>1.48</v>
      </c>
      <c r="Y315">
        <f>VLOOKUP(A315,[1]Sheet1!$A:$BJ,35,0)</f>
        <v>198</v>
      </c>
      <c r="Z315">
        <f>VLOOKUP(A315,[1]Sheet1!$A:$BJ,36,0)</f>
        <v>212.2</v>
      </c>
      <c r="AC315">
        <f>VLOOKUP(A315,[1]Sheet1!$A:$AN,39,0)</f>
        <v>28.5</v>
      </c>
      <c r="AD315">
        <f>VLOOKUP(A315,[1]Sheet1!$A:$AN,40,0)</f>
        <v>21.9</v>
      </c>
      <c r="AG315">
        <f>VLOOKUP(A315,[1]Sheet1!$A:$BJ,43,0)</f>
        <v>35</v>
      </c>
      <c r="AH315">
        <f>VLOOKUP(A315,[1]Sheet1!$A:$BJ,44,0)</f>
        <v>68</v>
      </c>
      <c r="AK315">
        <f>VLOOKUP(A315,[1]Sheet1!$A:$BJ,47,0)</f>
        <v>128</v>
      </c>
      <c r="AL315">
        <f>VLOOKUP(A315,[1]Sheet1!$A:$BJ,48,0)</f>
        <v>272</v>
      </c>
      <c r="AO315">
        <f>VLOOKUP(A315,[1]Sheet1!$A:$BJ,51,0)</f>
        <v>106.96</v>
      </c>
      <c r="AP315">
        <f>VLOOKUP(A315,[1]Sheet1!$A:$BJ,52,0)</f>
        <v>105.15</v>
      </c>
      <c r="AS315">
        <f>VLOOKUP(A315,[1]Sheet1!$A:$BJ,55,0)</f>
        <v>71</v>
      </c>
      <c r="AT315">
        <f>VLOOKUP(A315,[1]Sheet1!$A:$BJ,56,0)</f>
        <v>74</v>
      </c>
      <c r="AW315">
        <f>VLOOKUP(A315,[1]Sheet1!$A:$BJ,59,0)</f>
        <v>3.6</v>
      </c>
      <c r="AX315">
        <f>VLOOKUP(A315,[1]Sheet1!$A:$BJ,60,0)</f>
        <v>4.2</v>
      </c>
      <c r="BA315" s="6">
        <v>8</v>
      </c>
      <c r="BB315">
        <f>VLOOKUP(A315,'[2]基于7.24英文版收集麻醉记录单信息+最后整理最全面'!$J:$CK,78,0)</f>
        <v>0</v>
      </c>
      <c r="BC315">
        <f>VLOOKUP(A315,'[2]基于7.24英文版收集麻醉记录单信息+最后整理最全面'!$J:$CK,80,0)</f>
        <v>0</v>
      </c>
    </row>
    <row r="316" spans="1:55" x14ac:dyDescent="0.25">
      <c r="A316" s="3">
        <v>35347218</v>
      </c>
      <c r="B316">
        <v>2</v>
      </c>
      <c r="C316" s="6">
        <v>2</v>
      </c>
      <c r="D316" s="6">
        <v>160</v>
      </c>
      <c r="E316" s="6">
        <v>84</v>
      </c>
      <c r="F316">
        <v>0</v>
      </c>
      <c r="G316" s="6">
        <v>0</v>
      </c>
      <c r="H316">
        <v>0</v>
      </c>
      <c r="I316">
        <f>VLOOKUP(A316,[1]Sheet1!$A:$V,19,0)</f>
        <v>133</v>
      </c>
      <c r="J316">
        <f>VLOOKUP(A316,[1]Sheet1!$A:$V,20,0)</f>
        <v>119</v>
      </c>
      <c r="K316">
        <f>VLOOKUP(A316,[1]Sheet1!$A:$V,21,0)</f>
        <v>0.4</v>
      </c>
      <c r="L316">
        <f>VLOOKUP(A316,[1]Sheet1!$A:$V,22,0)</f>
        <v>0.36</v>
      </c>
      <c r="M316">
        <f>VLOOKUP(A316,[1]Sheet1!$A:$W,23,0)</f>
        <v>216</v>
      </c>
      <c r="N316">
        <f>VLOOKUP(A316,[1]Sheet1!$A:$BJ,24,0)</f>
        <v>101</v>
      </c>
      <c r="Q316">
        <f>VLOOKUP(A316,[1]Sheet1!$A:$BJ,27,0)</f>
        <v>27.9</v>
      </c>
      <c r="U316">
        <f>VLOOKUP(A316,[1]Sheet1!$A:$BJ,31,0)</f>
        <v>1.04</v>
      </c>
      <c r="Y316">
        <f>VLOOKUP(A316,[1]Sheet1!$A:$BJ,35,0)</f>
        <v>10.1</v>
      </c>
      <c r="Z316">
        <f>VLOOKUP(A316,[1]Sheet1!$A:$BJ,36,0)</f>
        <v>42.1</v>
      </c>
      <c r="AC316">
        <f>VLOOKUP(A316,[1]Sheet1!$A:$AN,39,0)</f>
        <v>40.299999999999997</v>
      </c>
      <c r="AD316">
        <f>VLOOKUP(A316,[1]Sheet1!$A:$AN,40,0)</f>
        <v>35.9</v>
      </c>
      <c r="AG316">
        <f>VLOOKUP(A316,[1]Sheet1!$A:$BJ,43,0)</f>
        <v>22</v>
      </c>
      <c r="AH316">
        <f>VLOOKUP(A316,[1]Sheet1!$A:$BJ,44,0)</f>
        <v>154</v>
      </c>
      <c r="AK316">
        <f>VLOOKUP(A316,[1]Sheet1!$A:$BJ,47,0)</f>
        <v>21</v>
      </c>
      <c r="AL316">
        <f>VLOOKUP(A316,[1]Sheet1!$A:$BJ,48,0)</f>
        <v>47</v>
      </c>
      <c r="AO316">
        <f>VLOOKUP(A316,[1]Sheet1!$A:$BJ,51,0)</f>
        <v>94.37</v>
      </c>
      <c r="AP316">
        <f>VLOOKUP(A316,[1]Sheet1!$A:$BJ,52,0)</f>
        <v>99.05</v>
      </c>
      <c r="AS316">
        <f>VLOOKUP(A316,[1]Sheet1!$A:$BJ,55,0)</f>
        <v>72</v>
      </c>
      <c r="AT316">
        <f>VLOOKUP(A316,[1]Sheet1!$A:$BJ,56,0)</f>
        <v>64</v>
      </c>
      <c r="AW316">
        <f>VLOOKUP(A316,[1]Sheet1!$A:$BJ,59,0)</f>
        <v>5.7</v>
      </c>
      <c r="AX316">
        <f>VLOOKUP(A316,[1]Sheet1!$A:$BJ,60,0)</f>
        <v>4.5</v>
      </c>
      <c r="BA316" s="6">
        <v>6</v>
      </c>
      <c r="BB316">
        <f>VLOOKUP(A316,'[2]基于7.24英文版收集麻醉记录单信息+最后整理最全面'!$J:$CK,78,0)</f>
        <v>0</v>
      </c>
      <c r="BC316">
        <f>VLOOKUP(A316,'[2]基于7.24英文版收集麻醉记录单信息+最后整理最全面'!$J:$CK,80,0)</f>
        <v>0</v>
      </c>
    </row>
    <row r="317" spans="1:55" x14ac:dyDescent="0.25">
      <c r="A317" s="3">
        <v>35332367</v>
      </c>
      <c r="B317">
        <v>2</v>
      </c>
      <c r="C317" s="6">
        <v>2</v>
      </c>
      <c r="D317" s="6">
        <v>154</v>
      </c>
      <c r="E317" s="6">
        <v>51</v>
      </c>
      <c r="F317">
        <v>0</v>
      </c>
      <c r="G317" s="6">
        <v>0</v>
      </c>
      <c r="H317">
        <v>0</v>
      </c>
      <c r="I317">
        <f>VLOOKUP(A317,[1]Sheet1!$A:$V,19,0)</f>
        <v>126</v>
      </c>
      <c r="J317">
        <f>VLOOKUP(A317,[1]Sheet1!$A:$V,20,0)</f>
        <v>121</v>
      </c>
      <c r="K317">
        <f>VLOOKUP(A317,[1]Sheet1!$A:$V,21,0)</f>
        <v>0.4</v>
      </c>
      <c r="L317">
        <f>VLOOKUP(A317,[1]Sheet1!$A:$V,22,0)</f>
        <v>0.38</v>
      </c>
      <c r="M317">
        <f>VLOOKUP(A317,[1]Sheet1!$A:$W,23,0)</f>
        <v>156</v>
      </c>
      <c r="N317">
        <f>VLOOKUP(A317,[1]Sheet1!$A:$BJ,24,0)</f>
        <v>129</v>
      </c>
      <c r="P317">
        <f>VLOOKUP(A317,[1]Sheet1!$A:$BJ,26,0)</f>
        <v>99</v>
      </c>
      <c r="Q317">
        <f>VLOOKUP(A317,[1]Sheet1!$A:$BJ,27,0)</f>
        <v>25.6</v>
      </c>
      <c r="R317">
        <f>VLOOKUP(A317,[1]Sheet1!$A:$BJ,28,0)</f>
        <v>25.9</v>
      </c>
      <c r="T317">
        <f>VLOOKUP(A317,[1]Sheet1!$A:$BJ,30,0)</f>
        <v>31.2</v>
      </c>
      <c r="U317">
        <f>VLOOKUP(A317,[1]Sheet1!$A:$BJ,31,0)</f>
        <v>0.9</v>
      </c>
      <c r="V317">
        <f>VLOOKUP(A317,[1]Sheet1!$A:$BJ,32,0)</f>
        <v>1.22</v>
      </c>
      <c r="X317">
        <f>VLOOKUP(A317,[1]Sheet1!$A:$BJ,34,0)</f>
        <v>1.17</v>
      </c>
      <c r="Y317">
        <f>VLOOKUP(A317,[1]Sheet1!$A:$BJ,35,0)</f>
        <v>12.7</v>
      </c>
      <c r="Z317">
        <f>VLOOKUP(A317,[1]Sheet1!$A:$BJ,36,0)</f>
        <v>24.9</v>
      </c>
      <c r="AB317">
        <f>VLOOKUP(A317,[1]Sheet1!$A:$BJ,38,0)</f>
        <v>14.3</v>
      </c>
      <c r="AC317">
        <f>VLOOKUP(A317,[1]Sheet1!$A:$AN,39,0)</f>
        <v>41.1</v>
      </c>
      <c r="AD317">
        <f>VLOOKUP(A317,[1]Sheet1!$A:$AN,40,0)</f>
        <v>34.200000000000003</v>
      </c>
      <c r="AF317">
        <f>VLOOKUP(A317,[1]Sheet1!$A:$BJ,42,0)</f>
        <v>27.7</v>
      </c>
      <c r="AG317">
        <f>VLOOKUP(A317,[1]Sheet1!$A:$BJ,43,0)</f>
        <v>22</v>
      </c>
      <c r="AH317">
        <f>VLOOKUP(A317,[1]Sheet1!$A:$BJ,44,0)</f>
        <v>513</v>
      </c>
      <c r="AJ317">
        <f>VLOOKUP(A317,[1]Sheet1!$A:$BJ,46,0)</f>
        <v>688</v>
      </c>
      <c r="AK317">
        <f>VLOOKUP(A317,[1]Sheet1!$A:$BJ,47,0)</f>
        <v>24</v>
      </c>
      <c r="AL317">
        <f>VLOOKUP(A317,[1]Sheet1!$A:$BJ,48,0)</f>
        <v>540</v>
      </c>
      <c r="AN317">
        <f>VLOOKUP(A317,[1]Sheet1!$A:$BJ,50,0)</f>
        <v>340</v>
      </c>
      <c r="AO317">
        <f>VLOOKUP(A317,[1]Sheet1!$A:$BJ,51,0)</f>
        <v>100</v>
      </c>
      <c r="AP317">
        <f>VLOOKUP(A317,[1]Sheet1!$A:$BJ,52,0)</f>
        <v>91.15</v>
      </c>
      <c r="AR317">
        <f>VLOOKUP(A317,[1]Sheet1!$A:$BJ,54,0)</f>
        <v>94.61</v>
      </c>
      <c r="AS317">
        <f>VLOOKUP(A317,[1]Sheet1!$A:$BJ,55,0)</f>
        <v>59</v>
      </c>
      <c r="AT317">
        <f>VLOOKUP(A317,[1]Sheet1!$A:$BJ,56,0)</f>
        <v>66</v>
      </c>
      <c r="AV317">
        <f>VLOOKUP(A317,[1]Sheet1!$A:$BJ,58,0)</f>
        <v>64</v>
      </c>
      <c r="AW317">
        <f>VLOOKUP(A317,[1]Sheet1!$A:$BJ,59,0)</f>
        <v>6.5</v>
      </c>
      <c r="AX317">
        <f>VLOOKUP(A317,[1]Sheet1!$A:$BJ,60,0)</f>
        <v>4.2</v>
      </c>
      <c r="AZ317">
        <f>VLOOKUP(A317,[1]Sheet1!$A:$BJ,62,0)</f>
        <v>4.5999999999999996</v>
      </c>
      <c r="BA317" s="6">
        <v>6</v>
      </c>
      <c r="BB317">
        <f>VLOOKUP(A317,'[2]基于7.24英文版收集麻醉记录单信息+最后整理最全面'!$J:$CK,78,0)</f>
        <v>0</v>
      </c>
      <c r="BC317">
        <f>VLOOKUP(A317,'[2]基于7.24英文版收集麻醉记录单信息+最后整理最全面'!$J:$CK,80,0)</f>
        <v>0</v>
      </c>
    </row>
    <row r="318" spans="1:55" x14ac:dyDescent="0.25">
      <c r="A318" s="3">
        <v>35118025</v>
      </c>
      <c r="B318">
        <v>1</v>
      </c>
      <c r="C318" s="6">
        <v>1</v>
      </c>
      <c r="D318" s="6">
        <v>167</v>
      </c>
      <c r="E318" s="6">
        <v>68</v>
      </c>
      <c r="F318">
        <v>0</v>
      </c>
      <c r="G318" s="6">
        <v>0</v>
      </c>
      <c r="H318">
        <v>0</v>
      </c>
      <c r="I318">
        <f>VLOOKUP(A318,[1]Sheet1!$A:$V,19,0)</f>
        <v>116</v>
      </c>
      <c r="J318">
        <f>VLOOKUP(A318,[1]Sheet1!$A:$V,20,0)</f>
        <v>106</v>
      </c>
      <c r="K318">
        <f>VLOOKUP(A318,[1]Sheet1!$A:$V,21,0)</f>
        <v>0.36</v>
      </c>
      <c r="L318">
        <f>VLOOKUP(A318,[1]Sheet1!$A:$V,22,0)</f>
        <v>0.32</v>
      </c>
      <c r="M318">
        <f>VLOOKUP(A318,[1]Sheet1!$A:$W,23,0)</f>
        <v>193</v>
      </c>
      <c r="N318">
        <f>VLOOKUP(A318,[1]Sheet1!$A:$BJ,24,0)</f>
        <v>168</v>
      </c>
      <c r="O318">
        <f>VLOOKUP(A318,[1]Sheet1!$A:$BJ,25,0)</f>
        <v>139</v>
      </c>
      <c r="P318">
        <f>VLOOKUP(A318,[1]Sheet1!$A:$BJ,26,0)</f>
        <v>154</v>
      </c>
      <c r="Q318">
        <f>VLOOKUP(A318,[1]Sheet1!$A:$BJ,27,0)</f>
        <v>25.5</v>
      </c>
      <c r="R318">
        <f>VLOOKUP(A318,[1]Sheet1!$A:$BJ,28,0)</f>
        <v>27.1</v>
      </c>
      <c r="S318">
        <f>VLOOKUP(A318,[1]Sheet1!$A:$BJ,29,0)</f>
        <v>29</v>
      </c>
      <c r="T318">
        <f>VLOOKUP(A318,[1]Sheet1!$A:$BJ,30,0)</f>
        <v>28.5</v>
      </c>
      <c r="U318">
        <f>VLOOKUP(A318,[1]Sheet1!$A:$BJ,31,0)</f>
        <v>0.95</v>
      </c>
      <c r="V318">
        <f>VLOOKUP(A318,[1]Sheet1!$A:$BJ,32,0)</f>
        <v>1.22</v>
      </c>
      <c r="W318">
        <f>VLOOKUP(A318,[1]Sheet1!$A:$BJ,33,0)</f>
        <v>1.19</v>
      </c>
      <c r="X318">
        <f>VLOOKUP(A318,[1]Sheet1!$A:$BJ,34,0)</f>
        <v>1.17</v>
      </c>
      <c r="Y318">
        <f>VLOOKUP(A318,[1]Sheet1!$A:$BJ,35,0)</f>
        <v>9.1</v>
      </c>
      <c r="Z318">
        <f>VLOOKUP(A318,[1]Sheet1!$A:$BJ,36,0)</f>
        <v>12.5</v>
      </c>
      <c r="AA318">
        <f>VLOOKUP(A318,[1]Sheet1!$A:$BJ,37,0)</f>
        <v>12.2</v>
      </c>
      <c r="AB318">
        <f>VLOOKUP(A318,[1]Sheet1!$A:$BJ,38,0)</f>
        <v>32</v>
      </c>
      <c r="AC318">
        <f>VLOOKUP(A318,[1]Sheet1!$A:$AN,39,0)</f>
        <v>40.6</v>
      </c>
      <c r="AD318">
        <f>VLOOKUP(A318,[1]Sheet1!$A:$AN,40,0)</f>
        <v>34.1</v>
      </c>
      <c r="AE318">
        <f>VLOOKUP(A318,[1]Sheet1!$A:$BJ,41,0)</f>
        <v>30.5</v>
      </c>
      <c r="AF318">
        <f>VLOOKUP(A318,[1]Sheet1!$A:$BJ,42,0)</f>
        <v>36.5</v>
      </c>
      <c r="AG318">
        <f>VLOOKUP(A318,[1]Sheet1!$A:$BJ,43,0)</f>
        <v>46</v>
      </c>
      <c r="AH318">
        <f>VLOOKUP(A318,[1]Sheet1!$A:$BJ,44,0)</f>
        <v>863</v>
      </c>
      <c r="AI318">
        <f>VLOOKUP(A318,[1]Sheet1!$A:$BJ,45,0)</f>
        <v>648</v>
      </c>
      <c r="AJ318">
        <f>VLOOKUP(A318,[1]Sheet1!$A:$BJ,46,0)</f>
        <v>459</v>
      </c>
      <c r="AK318">
        <f>VLOOKUP(A318,[1]Sheet1!$A:$BJ,47,0)</f>
        <v>41</v>
      </c>
      <c r="AL318">
        <f>VLOOKUP(A318,[1]Sheet1!$A:$BJ,48,0)</f>
        <v>1057</v>
      </c>
      <c r="AM318">
        <f>VLOOKUP(A318,[1]Sheet1!$A:$BJ,49,0)</f>
        <v>389</v>
      </c>
      <c r="AN318">
        <f>VLOOKUP(A318,[1]Sheet1!$A:$BJ,50,0)</f>
        <v>176</v>
      </c>
      <c r="AO318">
        <f>VLOOKUP(A318,[1]Sheet1!$A:$BJ,51,0)</f>
        <v>103.65</v>
      </c>
      <c r="AP318">
        <f>VLOOKUP(A318,[1]Sheet1!$A:$BJ,52,0)</f>
        <v>104.93</v>
      </c>
      <c r="AQ318">
        <f>VLOOKUP(A318,[1]Sheet1!$A:$BJ,53,0)</f>
        <v>103.65</v>
      </c>
      <c r="AR318">
        <f>VLOOKUP(A318,[1]Sheet1!$A:$BJ,54,0)</f>
        <v>104.93</v>
      </c>
      <c r="AS318">
        <f>VLOOKUP(A318,[1]Sheet1!$A:$BJ,55,0)</f>
        <v>68</v>
      </c>
      <c r="AT318">
        <f>VLOOKUP(A318,[1]Sheet1!$A:$BJ,56,0)</f>
        <v>66</v>
      </c>
      <c r="AU318">
        <f>VLOOKUP(A318,[1]Sheet1!$A:$BJ,57,0)</f>
        <v>68</v>
      </c>
      <c r="AV318">
        <f>VLOOKUP(A318,[1]Sheet1!$A:$BJ,58,0)</f>
        <v>63</v>
      </c>
      <c r="AW318">
        <f>VLOOKUP(A318,[1]Sheet1!$A:$BJ,59,0)</f>
        <v>7.3</v>
      </c>
      <c r="AX318">
        <f>VLOOKUP(A318,[1]Sheet1!$A:$BJ,60,0)</f>
        <v>5.7</v>
      </c>
      <c r="AY318">
        <f>VLOOKUP(A318,[1]Sheet1!$A:$BJ,61,0)</f>
        <v>5</v>
      </c>
      <c r="AZ318">
        <f>VLOOKUP(A318,[1]Sheet1!$A:$BJ,62,0)</f>
        <v>3.2</v>
      </c>
      <c r="BA318" s="6">
        <v>9</v>
      </c>
      <c r="BB318">
        <f>VLOOKUP(A318,'[2]基于7.24英文版收集麻醉记录单信息+最后整理最全面'!$J:$CK,78,0)</f>
        <v>0</v>
      </c>
      <c r="BC318">
        <f>VLOOKUP(A318,'[2]基于7.24英文版收集麻醉记录单信息+最后整理最全面'!$J:$CK,80,0)</f>
        <v>0</v>
      </c>
    </row>
    <row r="319" spans="1:55" x14ac:dyDescent="0.25">
      <c r="A319" s="3">
        <v>35377505</v>
      </c>
      <c r="B319">
        <v>2</v>
      </c>
      <c r="C319" s="6">
        <v>1</v>
      </c>
      <c r="D319" s="6">
        <v>170</v>
      </c>
      <c r="E319" s="6">
        <v>70</v>
      </c>
      <c r="F319">
        <v>0</v>
      </c>
      <c r="G319" s="6">
        <v>0</v>
      </c>
      <c r="H319">
        <v>0</v>
      </c>
      <c r="I319">
        <f>VLOOKUP(A319,[1]Sheet1!$A:$V,19,0)</f>
        <v>152</v>
      </c>
      <c r="J319">
        <f>VLOOKUP(A319,[1]Sheet1!$A:$V,20,0)</f>
        <v>140</v>
      </c>
      <c r="K319">
        <f>VLOOKUP(A319,[1]Sheet1!$A:$V,21,0)</f>
        <v>0.46</v>
      </c>
      <c r="L319">
        <f>VLOOKUP(A319,[1]Sheet1!$A:$V,22,0)</f>
        <v>0.42</v>
      </c>
      <c r="M319">
        <f>VLOOKUP(A319,[1]Sheet1!$A:$W,23,0)</f>
        <v>151</v>
      </c>
      <c r="N319">
        <f>VLOOKUP(A319,[1]Sheet1!$A:$BJ,24,0)</f>
        <v>128</v>
      </c>
      <c r="P319">
        <f>VLOOKUP(A319,[1]Sheet1!$A:$BJ,26,0)</f>
        <v>79</v>
      </c>
      <c r="Q319">
        <f>VLOOKUP(A319,[1]Sheet1!$A:$BJ,27,0)</f>
        <v>26.2</v>
      </c>
      <c r="R319">
        <f>VLOOKUP(A319,[1]Sheet1!$A:$BJ,28,0)</f>
        <v>24.8</v>
      </c>
      <c r="T319">
        <f>VLOOKUP(A319,[1]Sheet1!$A:$BJ,30,0)</f>
        <v>29.2</v>
      </c>
      <c r="U319">
        <f>VLOOKUP(A319,[1]Sheet1!$A:$BJ,31,0)</f>
        <v>0.85</v>
      </c>
      <c r="V319">
        <f>VLOOKUP(A319,[1]Sheet1!$A:$BJ,32,0)</f>
        <v>1.23</v>
      </c>
      <c r="X319">
        <f>VLOOKUP(A319,[1]Sheet1!$A:$BJ,34,0)</f>
        <v>1.32</v>
      </c>
      <c r="Y319">
        <f>VLOOKUP(A319,[1]Sheet1!$A:$BJ,35,0)</f>
        <v>12.1</v>
      </c>
      <c r="Z319">
        <f>VLOOKUP(A319,[1]Sheet1!$A:$BJ,36,0)</f>
        <v>32</v>
      </c>
      <c r="AB319">
        <f>VLOOKUP(A319,[1]Sheet1!$A:$BJ,38,0)</f>
        <v>41.7</v>
      </c>
      <c r="AC319">
        <f>VLOOKUP(A319,[1]Sheet1!$A:$AN,39,0)</f>
        <v>46.8</v>
      </c>
      <c r="AD319">
        <f>VLOOKUP(A319,[1]Sheet1!$A:$AN,40,0)</f>
        <v>32.6</v>
      </c>
      <c r="AF319">
        <f>VLOOKUP(A319,[1]Sheet1!$A:$BJ,42,0)</f>
        <v>36.4</v>
      </c>
      <c r="AG319">
        <f>VLOOKUP(A319,[1]Sheet1!$A:$BJ,43,0)</f>
        <v>28</v>
      </c>
      <c r="AH319">
        <f>VLOOKUP(A319,[1]Sheet1!$A:$BJ,44,0)</f>
        <v>1286</v>
      </c>
      <c r="AJ319">
        <f>VLOOKUP(A319,[1]Sheet1!$A:$BJ,46,0)</f>
        <v>1009</v>
      </c>
      <c r="AK319">
        <f>VLOOKUP(A319,[1]Sheet1!$A:$BJ,47,0)</f>
        <v>22</v>
      </c>
      <c r="AL319">
        <f>VLOOKUP(A319,[1]Sheet1!$A:$BJ,48,0)</f>
        <v>1407</v>
      </c>
      <c r="AN319">
        <f>VLOOKUP(A319,[1]Sheet1!$A:$BJ,50,0)</f>
        <v>184</v>
      </c>
      <c r="AO319">
        <f>VLOOKUP(A319,[1]Sheet1!$A:$BJ,51,0)</f>
        <v>116.23</v>
      </c>
      <c r="AP319">
        <f>VLOOKUP(A319,[1]Sheet1!$A:$BJ,52,0)</f>
        <v>128.74</v>
      </c>
      <c r="AR319">
        <f>VLOOKUP(A319,[1]Sheet1!$A:$BJ,54,0)</f>
        <v>132.36000000000001</v>
      </c>
      <c r="AS319">
        <f>VLOOKUP(A319,[1]Sheet1!$A:$BJ,55,0)</f>
        <v>59</v>
      </c>
      <c r="AT319">
        <f>VLOOKUP(A319,[1]Sheet1!$A:$BJ,56,0)</f>
        <v>46</v>
      </c>
      <c r="AV319">
        <f>VLOOKUP(A319,[1]Sheet1!$A:$BJ,58,0)</f>
        <v>43</v>
      </c>
      <c r="AW319">
        <f>VLOOKUP(A319,[1]Sheet1!$A:$BJ,59,0)</f>
        <v>4.3</v>
      </c>
      <c r="AX319">
        <f>VLOOKUP(A319,[1]Sheet1!$A:$BJ,60,0)</f>
        <v>3.7</v>
      </c>
      <c r="AZ319">
        <f>VLOOKUP(A319,[1]Sheet1!$A:$BJ,62,0)</f>
        <v>3.4</v>
      </c>
      <c r="BA319" s="6">
        <v>8</v>
      </c>
      <c r="BB319">
        <f>VLOOKUP(A319,'[2]基于7.24英文版收集麻醉记录单信息+最后整理最全面'!$J:$CK,78,0)</f>
        <v>0</v>
      </c>
      <c r="BC319">
        <f>VLOOKUP(A319,'[2]基于7.24英文版收集麻醉记录单信息+最后整理最全面'!$J:$CK,80,0)</f>
        <v>0</v>
      </c>
    </row>
    <row r="320" spans="1:55" x14ac:dyDescent="0.25">
      <c r="A320" s="3">
        <v>35049629</v>
      </c>
      <c r="B320">
        <v>1</v>
      </c>
      <c r="C320" s="6">
        <v>1</v>
      </c>
      <c r="D320" s="6">
        <v>169</v>
      </c>
      <c r="E320" s="6">
        <v>63.5</v>
      </c>
      <c r="F320">
        <v>0</v>
      </c>
      <c r="G320" s="6">
        <v>0</v>
      </c>
      <c r="H320">
        <v>0</v>
      </c>
      <c r="I320">
        <f>VLOOKUP(A320,[1]Sheet1!$A:$V,19,0)</f>
        <v>120</v>
      </c>
      <c r="J320">
        <f>VLOOKUP(A320,[1]Sheet1!$A:$V,20,0)</f>
        <v>112</v>
      </c>
      <c r="K320">
        <f>VLOOKUP(A320,[1]Sheet1!$A:$V,21,0)</f>
        <v>0.36</v>
      </c>
      <c r="L320">
        <f>VLOOKUP(A320,[1]Sheet1!$A:$V,22,0)</f>
        <v>0.34</v>
      </c>
      <c r="M320">
        <f>VLOOKUP(A320,[1]Sheet1!$A:$W,23,0)</f>
        <v>301</v>
      </c>
      <c r="N320">
        <f>VLOOKUP(A320,[1]Sheet1!$A:$BJ,24,0)</f>
        <v>238</v>
      </c>
      <c r="Q320">
        <f>VLOOKUP(A320,[1]Sheet1!$A:$BJ,27,0)</f>
        <v>25.4</v>
      </c>
      <c r="U320">
        <f>VLOOKUP(A320,[1]Sheet1!$A:$BJ,31,0)</f>
        <v>1.01</v>
      </c>
      <c r="Y320">
        <f>VLOOKUP(A320,[1]Sheet1!$A:$BJ,35,0)</f>
        <v>10.4</v>
      </c>
      <c r="Z320">
        <f>VLOOKUP(A320,[1]Sheet1!$A:$BJ,36,0)</f>
        <v>20.3</v>
      </c>
      <c r="AC320">
        <f>VLOOKUP(A320,[1]Sheet1!$A:$AN,39,0)</f>
        <v>34.4</v>
      </c>
      <c r="AD320">
        <f>VLOOKUP(A320,[1]Sheet1!$A:$AN,40,0)</f>
        <v>30.9</v>
      </c>
      <c r="AG320">
        <f>VLOOKUP(A320,[1]Sheet1!$A:$BJ,43,0)</f>
        <v>21</v>
      </c>
      <c r="AH320">
        <f>VLOOKUP(A320,[1]Sheet1!$A:$BJ,44,0)</f>
        <v>139</v>
      </c>
      <c r="AK320">
        <f>VLOOKUP(A320,[1]Sheet1!$A:$BJ,47,0)</f>
        <v>24</v>
      </c>
      <c r="AL320">
        <f>VLOOKUP(A320,[1]Sheet1!$A:$BJ,48,0)</f>
        <v>256</v>
      </c>
      <c r="AO320">
        <f>VLOOKUP(A320,[1]Sheet1!$A:$BJ,51,0)</f>
        <v>97.51</v>
      </c>
      <c r="AP320">
        <f>VLOOKUP(A320,[1]Sheet1!$A:$BJ,52,0)</f>
        <v>95.54</v>
      </c>
      <c r="AS320">
        <f>VLOOKUP(A320,[1]Sheet1!$A:$BJ,55,0)</f>
        <v>59</v>
      </c>
      <c r="AT320">
        <f>VLOOKUP(A320,[1]Sheet1!$A:$BJ,56,0)</f>
        <v>62</v>
      </c>
      <c r="AW320">
        <f>VLOOKUP(A320,[1]Sheet1!$A:$BJ,59,0)</f>
        <v>5.0999999999999996</v>
      </c>
      <c r="AX320">
        <f>VLOOKUP(A320,[1]Sheet1!$A:$BJ,60,0)</f>
        <v>3.9</v>
      </c>
      <c r="BA320" s="6">
        <v>8</v>
      </c>
      <c r="BB320">
        <f>VLOOKUP(A320,'[2]基于7.24英文版收集麻醉记录单信息+最后整理最全面'!$J:$CK,78,0)</f>
        <v>0</v>
      </c>
      <c r="BC320">
        <f>VLOOKUP(A320,'[2]基于7.24英文版收集麻醉记录单信息+最后整理最全面'!$J:$CK,80,0)</f>
        <v>0</v>
      </c>
    </row>
    <row r="321" spans="1:55" x14ac:dyDescent="0.25">
      <c r="A321" s="3">
        <v>19178645</v>
      </c>
      <c r="B321">
        <v>2</v>
      </c>
      <c r="C321" s="6">
        <v>1</v>
      </c>
      <c r="D321" s="6">
        <v>179</v>
      </c>
      <c r="E321" s="6">
        <v>84</v>
      </c>
      <c r="F321">
        <v>0</v>
      </c>
      <c r="G321" s="6">
        <v>0</v>
      </c>
      <c r="H321">
        <v>0</v>
      </c>
      <c r="I321">
        <f>VLOOKUP(A321,[1]Sheet1!$A:$V,19,0)</f>
        <v>154</v>
      </c>
      <c r="J321">
        <f>VLOOKUP(A321,[1]Sheet1!$A:$V,20,0)</f>
        <v>133</v>
      </c>
      <c r="K321">
        <f>VLOOKUP(A321,[1]Sheet1!$A:$V,21,0)</f>
        <v>0.47</v>
      </c>
      <c r="L321">
        <f>VLOOKUP(A321,[1]Sheet1!$A:$V,22,0)</f>
        <v>0.41</v>
      </c>
      <c r="M321">
        <f>VLOOKUP(A321,[1]Sheet1!$A:$W,23,0)</f>
        <v>134</v>
      </c>
      <c r="N321">
        <f>VLOOKUP(A321,[1]Sheet1!$A:$BJ,24,0)</f>
        <v>101</v>
      </c>
      <c r="P321">
        <f>VLOOKUP(A321,[1]Sheet1!$A:$BJ,26,0)</f>
        <v>92</v>
      </c>
      <c r="Q321">
        <f>VLOOKUP(A321,[1]Sheet1!$A:$BJ,27,0)</f>
        <v>26.7</v>
      </c>
      <c r="U321">
        <f>VLOOKUP(A321,[1]Sheet1!$A:$BJ,31,0)</f>
        <v>1.0900000000000001</v>
      </c>
      <c r="Y321">
        <f>VLOOKUP(A321,[1]Sheet1!$A:$BJ,35,0)</f>
        <v>12.2</v>
      </c>
      <c r="Z321">
        <f>VLOOKUP(A321,[1]Sheet1!$A:$BJ,36,0)</f>
        <v>23.9</v>
      </c>
      <c r="AB321">
        <f>VLOOKUP(A321,[1]Sheet1!$A:$BJ,38,0)</f>
        <v>25.5</v>
      </c>
      <c r="AC321">
        <f>VLOOKUP(A321,[1]Sheet1!$A:$AN,39,0)</f>
        <v>41.8</v>
      </c>
      <c r="AD321">
        <f>VLOOKUP(A321,[1]Sheet1!$A:$AN,40,0)</f>
        <v>34.6</v>
      </c>
      <c r="AF321">
        <f>VLOOKUP(A321,[1]Sheet1!$A:$BJ,42,0)</f>
        <v>34.200000000000003</v>
      </c>
      <c r="AG321">
        <f>VLOOKUP(A321,[1]Sheet1!$A:$BJ,43,0)</f>
        <v>24</v>
      </c>
      <c r="AH321">
        <f>VLOOKUP(A321,[1]Sheet1!$A:$BJ,44,0)</f>
        <v>352</v>
      </c>
      <c r="AJ321">
        <f>VLOOKUP(A321,[1]Sheet1!$A:$BJ,46,0)</f>
        <v>294</v>
      </c>
      <c r="AK321">
        <f>VLOOKUP(A321,[1]Sheet1!$A:$BJ,47,0)</f>
        <v>20</v>
      </c>
      <c r="AL321">
        <f>VLOOKUP(A321,[1]Sheet1!$A:$BJ,48,0)</f>
        <v>346</v>
      </c>
      <c r="AN321">
        <f>VLOOKUP(A321,[1]Sheet1!$A:$BJ,50,0)</f>
        <v>107</v>
      </c>
      <c r="AO321">
        <f>VLOOKUP(A321,[1]Sheet1!$A:$BJ,51,0)</f>
        <v>84.23</v>
      </c>
      <c r="AP321">
        <f>VLOOKUP(A321,[1]Sheet1!$A:$BJ,52,0)</f>
        <v>92.15</v>
      </c>
      <c r="AR321">
        <f>VLOOKUP(A321,[1]Sheet1!$A:$BJ,54,0)</f>
        <v>99</v>
      </c>
      <c r="AS321">
        <f>VLOOKUP(A321,[1]Sheet1!$A:$BJ,55,0)</f>
        <v>84</v>
      </c>
      <c r="AT321">
        <f>VLOOKUP(A321,[1]Sheet1!$A:$BJ,56,0)</f>
        <v>75</v>
      </c>
      <c r="AV321">
        <f>VLOOKUP(A321,[1]Sheet1!$A:$BJ,58,0)</f>
        <v>63</v>
      </c>
      <c r="AW321">
        <f>VLOOKUP(A321,[1]Sheet1!$A:$BJ,59,0)</f>
        <v>3.9</v>
      </c>
      <c r="AX321">
        <f>VLOOKUP(A321,[1]Sheet1!$A:$BJ,60,0)</f>
        <v>4</v>
      </c>
      <c r="AZ321">
        <f>VLOOKUP(A321,[1]Sheet1!$A:$BJ,62,0)</f>
        <v>5.2</v>
      </c>
      <c r="BA321" s="6">
        <v>5</v>
      </c>
      <c r="BB321">
        <f>VLOOKUP(A321,'[2]基于7.24英文版收集麻醉记录单信息+最后整理最全面'!$J:$CK,78,0)</f>
        <v>0</v>
      </c>
      <c r="BC321">
        <f>VLOOKUP(A321,'[2]基于7.24英文版收集麻醉记录单信息+最后整理最全面'!$J:$CK,80,0)</f>
        <v>0</v>
      </c>
    </row>
    <row r="322" spans="1:55" x14ac:dyDescent="0.25">
      <c r="A322" s="3">
        <v>9431877</v>
      </c>
      <c r="B322">
        <v>2</v>
      </c>
      <c r="C322" s="6">
        <v>1</v>
      </c>
      <c r="D322" s="6">
        <v>171</v>
      </c>
      <c r="E322" s="6">
        <v>56</v>
      </c>
      <c r="F322">
        <v>0</v>
      </c>
      <c r="G322" s="6">
        <v>0</v>
      </c>
      <c r="H322">
        <v>0</v>
      </c>
      <c r="I322">
        <f>VLOOKUP(A322,[1]Sheet1!$A:$V,19,0)</f>
        <v>120</v>
      </c>
      <c r="J322">
        <f>VLOOKUP(A322,[1]Sheet1!$A:$V,20,0)</f>
        <v>94</v>
      </c>
      <c r="K322">
        <f>VLOOKUP(A322,[1]Sheet1!$A:$V,21,0)</f>
        <v>0.37</v>
      </c>
      <c r="L322">
        <f>VLOOKUP(A322,[1]Sheet1!$A:$V,22,0)</f>
        <v>0.28999999999999998</v>
      </c>
      <c r="M322">
        <f>VLOOKUP(A322,[1]Sheet1!$A:$W,23,0)</f>
        <v>183</v>
      </c>
      <c r="N322">
        <f>VLOOKUP(A322,[1]Sheet1!$A:$BJ,24,0)</f>
        <v>146</v>
      </c>
      <c r="P322">
        <f>VLOOKUP(A322,[1]Sheet1!$A:$BJ,26,0)</f>
        <v>173</v>
      </c>
      <c r="Q322">
        <f>VLOOKUP(A322,[1]Sheet1!$A:$BJ,27,0)</f>
        <v>33.5</v>
      </c>
      <c r="R322">
        <f>VLOOKUP(A322,[1]Sheet1!$A:$BJ,28,0)</f>
        <v>31.4</v>
      </c>
      <c r="T322">
        <f>VLOOKUP(A322,[1]Sheet1!$A:$BJ,30,0)</f>
        <v>34.200000000000003</v>
      </c>
      <c r="U322">
        <f>VLOOKUP(A322,[1]Sheet1!$A:$BJ,31,0)</f>
        <v>1.33</v>
      </c>
      <c r="V322">
        <f>VLOOKUP(A322,[1]Sheet1!$A:$BJ,32,0)</f>
        <v>1.43</v>
      </c>
      <c r="X322">
        <f>VLOOKUP(A322,[1]Sheet1!$A:$BJ,34,0)</f>
        <v>1.34</v>
      </c>
      <c r="Y322">
        <f>VLOOKUP(A322,[1]Sheet1!$A:$BJ,35,0)</f>
        <v>13.9</v>
      </c>
      <c r="Z322">
        <f>VLOOKUP(A322,[1]Sheet1!$A:$BJ,36,0)</f>
        <v>15.9</v>
      </c>
      <c r="AB322">
        <f>VLOOKUP(A322,[1]Sheet1!$A:$BJ,38,0)</f>
        <v>28.4</v>
      </c>
      <c r="AC322">
        <f>VLOOKUP(A322,[1]Sheet1!$A:$AN,39,0)</f>
        <v>31.6</v>
      </c>
      <c r="AD322">
        <f>VLOOKUP(A322,[1]Sheet1!$A:$AN,40,0)</f>
        <v>27.2</v>
      </c>
      <c r="AF322">
        <f>VLOOKUP(A322,[1]Sheet1!$A:$BJ,42,0)</f>
        <v>34.5</v>
      </c>
      <c r="AG322">
        <f>VLOOKUP(A322,[1]Sheet1!$A:$BJ,43,0)</f>
        <v>22</v>
      </c>
      <c r="AH322">
        <f>VLOOKUP(A322,[1]Sheet1!$A:$BJ,44,0)</f>
        <v>99</v>
      </c>
      <c r="AJ322">
        <f>VLOOKUP(A322,[1]Sheet1!$A:$BJ,46,0)</f>
        <v>51</v>
      </c>
      <c r="AK322">
        <f>VLOOKUP(A322,[1]Sheet1!$A:$BJ,47,0)</f>
        <v>23</v>
      </c>
      <c r="AL322">
        <f>VLOOKUP(A322,[1]Sheet1!$A:$BJ,48,0)</f>
        <v>195</v>
      </c>
      <c r="AN322">
        <f>VLOOKUP(A322,[1]Sheet1!$A:$BJ,50,0)</f>
        <v>39</v>
      </c>
      <c r="AO322">
        <f>VLOOKUP(A322,[1]Sheet1!$A:$BJ,51,0)</f>
        <v>119.74</v>
      </c>
      <c r="AP322">
        <f>VLOOKUP(A322,[1]Sheet1!$A:$BJ,52,0)</f>
        <v>133.63</v>
      </c>
      <c r="AR322">
        <f>VLOOKUP(A322,[1]Sheet1!$A:$BJ,54,0)</f>
        <v>155.29</v>
      </c>
      <c r="AS322">
        <f>VLOOKUP(A322,[1]Sheet1!$A:$BJ,55,0)</f>
        <v>64</v>
      </c>
      <c r="AT322">
        <f>VLOOKUP(A322,[1]Sheet1!$A:$BJ,56,0)</f>
        <v>49</v>
      </c>
      <c r="AV322">
        <f>VLOOKUP(A322,[1]Sheet1!$A:$BJ,58,0)</f>
        <v>34</v>
      </c>
      <c r="AW322">
        <f>VLOOKUP(A322,[1]Sheet1!$A:$BJ,59,0)</f>
        <v>3.4</v>
      </c>
      <c r="AX322">
        <f>VLOOKUP(A322,[1]Sheet1!$A:$BJ,60,0)</f>
        <v>3.4</v>
      </c>
      <c r="AZ322">
        <f>VLOOKUP(A322,[1]Sheet1!$A:$BJ,62,0)</f>
        <v>3.9</v>
      </c>
      <c r="BA322" s="6">
        <v>5</v>
      </c>
      <c r="BB322">
        <f>VLOOKUP(A322,'[2]基于7.24英文版收集麻醉记录单信息+最后整理最全面'!$J:$CK,78,0)</f>
        <v>0</v>
      </c>
      <c r="BC322">
        <f>VLOOKUP(A322,'[2]基于7.24英文版收集麻醉记录单信息+最后整理最全面'!$J:$CK,80,0)</f>
        <v>0</v>
      </c>
    </row>
    <row r="323" spans="1:55" x14ac:dyDescent="0.25">
      <c r="A323" s="3">
        <v>418104</v>
      </c>
      <c r="B323">
        <v>1</v>
      </c>
      <c r="C323" s="6">
        <v>1</v>
      </c>
      <c r="D323" s="6">
        <v>168</v>
      </c>
      <c r="E323" s="6">
        <v>67</v>
      </c>
      <c r="F323">
        <v>0</v>
      </c>
      <c r="G323" s="6">
        <v>0</v>
      </c>
      <c r="H323">
        <v>0</v>
      </c>
      <c r="I323">
        <f>VLOOKUP(A323,[1]Sheet1!$A:$V,19,0)</f>
        <v>139</v>
      </c>
      <c r="J323">
        <f>VLOOKUP(A323,[1]Sheet1!$A:$V,20,0)</f>
        <v>115</v>
      </c>
      <c r="K323">
        <f>VLOOKUP(A323,[1]Sheet1!$A:$V,21,0)</f>
        <v>0.42</v>
      </c>
      <c r="L323">
        <f>VLOOKUP(A323,[1]Sheet1!$A:$V,22,0)</f>
        <v>0.34</v>
      </c>
      <c r="M323">
        <f>VLOOKUP(A323,[1]Sheet1!$A:$W,23,0)</f>
        <v>158</v>
      </c>
      <c r="N323">
        <f>VLOOKUP(A323,[1]Sheet1!$A:$BJ,24,0)</f>
        <v>104</v>
      </c>
      <c r="O323">
        <f>VLOOKUP(A323,[1]Sheet1!$A:$BJ,25,0)</f>
        <v>79</v>
      </c>
      <c r="P323">
        <f>VLOOKUP(A323,[1]Sheet1!$A:$BJ,26,0)</f>
        <v>70</v>
      </c>
      <c r="Q323">
        <f>VLOOKUP(A323,[1]Sheet1!$A:$BJ,27,0)</f>
        <v>25.8</v>
      </c>
      <c r="R323">
        <f>VLOOKUP(A323,[1]Sheet1!$A:$BJ,28,0)</f>
        <v>27.6</v>
      </c>
      <c r="S323">
        <f>VLOOKUP(A323,[1]Sheet1!$A:$BJ,29,0)</f>
        <v>27.9</v>
      </c>
      <c r="T323">
        <f>VLOOKUP(A323,[1]Sheet1!$A:$BJ,30,0)</f>
        <v>25.6</v>
      </c>
      <c r="U323">
        <f>VLOOKUP(A323,[1]Sheet1!$A:$BJ,31,0)</f>
        <v>0.95</v>
      </c>
      <c r="V323">
        <f>VLOOKUP(A323,[1]Sheet1!$A:$BJ,32,0)</f>
        <v>1.5</v>
      </c>
      <c r="W323">
        <f>VLOOKUP(A323,[1]Sheet1!$A:$BJ,33,0)</f>
        <v>1.47</v>
      </c>
      <c r="X323">
        <f>VLOOKUP(A323,[1]Sheet1!$A:$BJ,34,0)</f>
        <v>1.26</v>
      </c>
      <c r="Y323">
        <f>VLOOKUP(A323,[1]Sheet1!$A:$BJ,35,0)</f>
        <v>12.1</v>
      </c>
      <c r="Z323">
        <f>VLOOKUP(A323,[1]Sheet1!$A:$BJ,36,0)</f>
        <v>66.7</v>
      </c>
      <c r="AA323">
        <f>VLOOKUP(A323,[1]Sheet1!$A:$BJ,37,0)</f>
        <v>34.9</v>
      </c>
      <c r="AB323">
        <f>VLOOKUP(A323,[1]Sheet1!$A:$BJ,38,0)</f>
        <v>35.200000000000003</v>
      </c>
      <c r="AC323">
        <f>VLOOKUP(A323,[1]Sheet1!$A:$AN,39,0)</f>
        <v>41.1</v>
      </c>
      <c r="AD323">
        <f>VLOOKUP(A323,[1]Sheet1!$A:$AN,40,0)</f>
        <v>32.299999999999997</v>
      </c>
      <c r="AE323">
        <f>VLOOKUP(A323,[1]Sheet1!$A:$BJ,41,0)</f>
        <v>31.6</v>
      </c>
      <c r="AF323">
        <f>VLOOKUP(A323,[1]Sheet1!$A:$BJ,42,0)</f>
        <v>35.299999999999997</v>
      </c>
      <c r="AG323">
        <f>VLOOKUP(A323,[1]Sheet1!$A:$BJ,43,0)</f>
        <v>14</v>
      </c>
      <c r="AH323">
        <f>VLOOKUP(A323,[1]Sheet1!$A:$BJ,44,0)</f>
        <v>756</v>
      </c>
      <c r="AI323">
        <f>VLOOKUP(A323,[1]Sheet1!$A:$BJ,45,0)</f>
        <v>636</v>
      </c>
      <c r="AJ323">
        <f>VLOOKUP(A323,[1]Sheet1!$A:$BJ,46,0)</f>
        <v>404</v>
      </c>
      <c r="AK323">
        <f>VLOOKUP(A323,[1]Sheet1!$A:$BJ,47,0)</f>
        <v>14</v>
      </c>
      <c r="AL323">
        <f>VLOOKUP(A323,[1]Sheet1!$A:$BJ,48,0)</f>
        <v>433</v>
      </c>
      <c r="AM323">
        <f>VLOOKUP(A323,[1]Sheet1!$A:$BJ,49,0)</f>
        <v>239</v>
      </c>
      <c r="AN323">
        <f>VLOOKUP(A323,[1]Sheet1!$A:$BJ,50,0)</f>
        <v>89</v>
      </c>
      <c r="AO323">
        <f>VLOOKUP(A323,[1]Sheet1!$A:$BJ,51,0)</f>
        <v>96.26</v>
      </c>
      <c r="AP323">
        <f>VLOOKUP(A323,[1]Sheet1!$A:$BJ,52,0)</f>
        <v>102.77</v>
      </c>
      <c r="AQ323">
        <f>VLOOKUP(A323,[1]Sheet1!$A:$BJ,53,0)</f>
        <v>106.4</v>
      </c>
      <c r="AR323">
        <f>VLOOKUP(A323,[1]Sheet1!$A:$BJ,54,0)</f>
        <v>104.16</v>
      </c>
      <c r="AS323">
        <f>VLOOKUP(A323,[1]Sheet1!$A:$BJ,55,0)</f>
        <v>61</v>
      </c>
      <c r="AT323">
        <f>VLOOKUP(A323,[1]Sheet1!$A:$BJ,56,0)</f>
        <v>50</v>
      </c>
      <c r="AU323">
        <f>VLOOKUP(A323,[1]Sheet1!$A:$BJ,57,0)</f>
        <v>45</v>
      </c>
      <c r="AV323">
        <f>VLOOKUP(A323,[1]Sheet1!$A:$BJ,58,0)</f>
        <v>48</v>
      </c>
      <c r="AW323">
        <f>VLOOKUP(A323,[1]Sheet1!$A:$BJ,59,0)</f>
        <v>4.5999999999999996</v>
      </c>
      <c r="AX323">
        <f>VLOOKUP(A323,[1]Sheet1!$A:$BJ,60,0)</f>
        <v>5.3</v>
      </c>
      <c r="AY323">
        <f>VLOOKUP(A323,[1]Sheet1!$A:$BJ,61,0)</f>
        <v>5.7</v>
      </c>
      <c r="AZ323">
        <f>VLOOKUP(A323,[1]Sheet1!$A:$BJ,62,0)</f>
        <v>4.3</v>
      </c>
      <c r="BA323" s="6">
        <v>4</v>
      </c>
      <c r="BB323">
        <f>VLOOKUP(A323,'[2]基于7.24英文版收集麻醉记录单信息+最后整理最全面'!$J:$CK,78,0)</f>
        <v>0</v>
      </c>
      <c r="BC323">
        <f>VLOOKUP(A323,'[2]基于7.24英文版收集麻醉记录单信息+最后整理最全面'!$J:$CK,80,0)</f>
        <v>0</v>
      </c>
    </row>
    <row r="324" spans="1:55" x14ac:dyDescent="0.25">
      <c r="A324" s="3">
        <v>1061076</v>
      </c>
      <c r="B324">
        <v>1</v>
      </c>
      <c r="C324" s="6">
        <v>2</v>
      </c>
      <c r="D324" s="6">
        <v>158</v>
      </c>
      <c r="E324" s="6">
        <v>55</v>
      </c>
      <c r="F324">
        <v>0</v>
      </c>
      <c r="G324" s="6">
        <v>0</v>
      </c>
      <c r="H324">
        <v>0</v>
      </c>
      <c r="I324">
        <f>VLOOKUP(A324,[1]Sheet1!$A:$V,19,0)</f>
        <v>152</v>
      </c>
      <c r="J324">
        <f>VLOOKUP(A324,[1]Sheet1!$A:$V,20,0)</f>
        <v>107</v>
      </c>
      <c r="K324">
        <f>VLOOKUP(A324,[1]Sheet1!$A:$V,21,0)</f>
        <v>0.47</v>
      </c>
      <c r="L324">
        <f>VLOOKUP(A324,[1]Sheet1!$A:$V,22,0)</f>
        <v>0.34</v>
      </c>
      <c r="M324">
        <f>VLOOKUP(A324,[1]Sheet1!$A:$W,23,0)</f>
        <v>192</v>
      </c>
      <c r="N324">
        <f>VLOOKUP(A324,[1]Sheet1!$A:$BJ,24,0)</f>
        <v>178</v>
      </c>
      <c r="Q324">
        <f>VLOOKUP(A324,[1]Sheet1!$A:$BJ,27,0)</f>
        <v>29.9</v>
      </c>
      <c r="R324">
        <f>VLOOKUP(A324,[1]Sheet1!$A:$BJ,28,0)</f>
        <v>28.6</v>
      </c>
      <c r="U324">
        <f>VLOOKUP(A324,[1]Sheet1!$A:$BJ,31,0)</f>
        <v>1.07</v>
      </c>
      <c r="V324">
        <f>VLOOKUP(A324,[1]Sheet1!$A:$BJ,32,0)</f>
        <v>1.33</v>
      </c>
      <c r="Y324">
        <f>VLOOKUP(A324,[1]Sheet1!$A:$BJ,35,0)</f>
        <v>23.1</v>
      </c>
      <c r="Z324">
        <f>VLOOKUP(A324,[1]Sheet1!$A:$BJ,36,0)</f>
        <v>19.7</v>
      </c>
      <c r="AC324">
        <f>VLOOKUP(A324,[1]Sheet1!$A:$AN,39,0)</f>
        <v>47.8</v>
      </c>
      <c r="AD324">
        <f>VLOOKUP(A324,[1]Sheet1!$A:$AN,40,0)</f>
        <v>24.9</v>
      </c>
      <c r="AG324">
        <f>VLOOKUP(A324,[1]Sheet1!$A:$BJ,43,0)</f>
        <v>14</v>
      </c>
      <c r="AH324">
        <f>VLOOKUP(A324,[1]Sheet1!$A:$BJ,44,0)</f>
        <v>176</v>
      </c>
      <c r="AK324">
        <f>VLOOKUP(A324,[1]Sheet1!$A:$BJ,47,0)</f>
        <v>18</v>
      </c>
      <c r="AL324">
        <f>VLOOKUP(A324,[1]Sheet1!$A:$BJ,48,0)</f>
        <v>178</v>
      </c>
      <c r="AO324">
        <f>VLOOKUP(A324,[1]Sheet1!$A:$BJ,51,0)</f>
        <v>99.66</v>
      </c>
      <c r="AP324">
        <f>VLOOKUP(A324,[1]Sheet1!$A:$BJ,52,0)</f>
        <v>99.66</v>
      </c>
      <c r="AS324">
        <f>VLOOKUP(A324,[1]Sheet1!$A:$BJ,55,0)</f>
        <v>86</v>
      </c>
      <c r="AT324">
        <f>VLOOKUP(A324,[1]Sheet1!$A:$BJ,56,0)</f>
        <v>86</v>
      </c>
      <c r="AW324">
        <f>VLOOKUP(A324,[1]Sheet1!$A:$BJ,59,0)</f>
        <v>5</v>
      </c>
      <c r="AX324">
        <f>VLOOKUP(A324,[1]Sheet1!$A:$BJ,60,0)</f>
        <v>4.7</v>
      </c>
      <c r="BA324" s="6">
        <v>6</v>
      </c>
      <c r="BB324">
        <f>VLOOKUP(A324,'[2]基于7.24英文版收集麻醉记录单信息+最后整理最全面'!$J:$CK,78,0)</f>
        <v>0</v>
      </c>
      <c r="BC324">
        <f>VLOOKUP(A324,'[2]基于7.24英文版收集麻醉记录单信息+最后整理最全面'!$J:$CK,80,0)</f>
        <v>0</v>
      </c>
    </row>
    <row r="325" spans="1:55" x14ac:dyDescent="0.25">
      <c r="A325" s="3">
        <v>32723836</v>
      </c>
      <c r="B325">
        <v>1</v>
      </c>
      <c r="C325" s="6">
        <v>1</v>
      </c>
      <c r="D325" s="6">
        <v>170</v>
      </c>
      <c r="E325" s="6">
        <v>75</v>
      </c>
      <c r="F325">
        <v>0</v>
      </c>
      <c r="G325" s="6">
        <v>0</v>
      </c>
      <c r="H325">
        <v>0</v>
      </c>
      <c r="I325">
        <f>VLOOKUP(A325,[1]Sheet1!$A:$V,19,0)</f>
        <v>148</v>
      </c>
      <c r="J325">
        <f>VLOOKUP(A325,[1]Sheet1!$A:$V,20,0)</f>
        <v>137</v>
      </c>
      <c r="K325">
        <f>VLOOKUP(A325,[1]Sheet1!$A:$V,21,0)</f>
        <v>0.46</v>
      </c>
      <c r="L325">
        <f>VLOOKUP(A325,[1]Sheet1!$A:$V,22,0)</f>
        <v>0.4</v>
      </c>
      <c r="M325">
        <f>VLOOKUP(A325,[1]Sheet1!$A:$W,23,0)</f>
        <v>377</v>
      </c>
      <c r="N325">
        <f>VLOOKUP(A325,[1]Sheet1!$A:$BJ,24,0)</f>
        <v>70</v>
      </c>
      <c r="O325">
        <f>VLOOKUP(A325,[1]Sheet1!$A:$BJ,25,0)</f>
        <v>67</v>
      </c>
      <c r="P325">
        <f>VLOOKUP(A325,[1]Sheet1!$A:$BJ,26,0)</f>
        <v>66</v>
      </c>
      <c r="Q325">
        <f>VLOOKUP(A325,[1]Sheet1!$A:$BJ,27,0)</f>
        <v>29.3</v>
      </c>
      <c r="R325">
        <f>VLOOKUP(A325,[1]Sheet1!$A:$BJ,28,0)</f>
        <v>32.799999999999997</v>
      </c>
      <c r="S325">
        <f>VLOOKUP(A325,[1]Sheet1!$A:$BJ,29,0)</f>
        <v>35.700000000000003</v>
      </c>
      <c r="U325">
        <f>VLOOKUP(A325,[1]Sheet1!$A:$BJ,31,0)</f>
        <v>1.1299999999999999</v>
      </c>
      <c r="V325">
        <f>VLOOKUP(A325,[1]Sheet1!$A:$BJ,32,0)</f>
        <v>1.55</v>
      </c>
      <c r="W325">
        <f>VLOOKUP(A325,[1]Sheet1!$A:$BJ,33,0)</f>
        <v>1.56</v>
      </c>
      <c r="Y325">
        <f>VLOOKUP(A325,[1]Sheet1!$A:$BJ,35,0)</f>
        <v>14.9</v>
      </c>
      <c r="Z325">
        <f>VLOOKUP(A325,[1]Sheet1!$A:$BJ,36,0)</f>
        <v>78.2</v>
      </c>
      <c r="AA325">
        <f>VLOOKUP(A325,[1]Sheet1!$A:$BJ,37,0)</f>
        <v>63.9</v>
      </c>
      <c r="AB325">
        <f>VLOOKUP(A325,[1]Sheet1!$A:$BJ,38,0)</f>
        <v>75.7</v>
      </c>
      <c r="AC325">
        <f>VLOOKUP(A325,[1]Sheet1!$A:$AN,39,0)</f>
        <v>35.299999999999997</v>
      </c>
      <c r="AD325">
        <f>VLOOKUP(A325,[1]Sheet1!$A:$AN,40,0)</f>
        <v>38.1</v>
      </c>
      <c r="AE325">
        <f>VLOOKUP(A325,[1]Sheet1!$A:$BJ,41,0)</f>
        <v>39.799999999999997</v>
      </c>
      <c r="AF325">
        <f>VLOOKUP(A325,[1]Sheet1!$A:$BJ,42,0)</f>
        <v>34.9</v>
      </c>
      <c r="AG325">
        <f>VLOOKUP(A325,[1]Sheet1!$A:$BJ,43,0)</f>
        <v>18</v>
      </c>
      <c r="AH325">
        <f>VLOOKUP(A325,[1]Sheet1!$A:$BJ,44,0)</f>
        <v>2640</v>
      </c>
      <c r="AI325">
        <f>VLOOKUP(A325,[1]Sheet1!$A:$BJ,45,0)</f>
        <v>2265</v>
      </c>
      <c r="AJ325">
        <f>VLOOKUP(A325,[1]Sheet1!$A:$BJ,46,0)</f>
        <v>2287</v>
      </c>
      <c r="AK325">
        <f>VLOOKUP(A325,[1]Sheet1!$A:$BJ,47,0)</f>
        <v>14</v>
      </c>
      <c r="AL325">
        <f>VLOOKUP(A325,[1]Sheet1!$A:$BJ,48,0)</f>
        <v>5285</v>
      </c>
      <c r="AM325">
        <f>VLOOKUP(A325,[1]Sheet1!$A:$BJ,49,0)</f>
        <v>2427</v>
      </c>
      <c r="AN325">
        <f>VLOOKUP(A325,[1]Sheet1!$A:$BJ,50,0)</f>
        <v>1806</v>
      </c>
      <c r="AO325">
        <f>VLOOKUP(A325,[1]Sheet1!$A:$BJ,51,0)</f>
        <v>102.24</v>
      </c>
      <c r="AP325">
        <f>VLOOKUP(A325,[1]Sheet1!$A:$BJ,52,0)</f>
        <v>97.11</v>
      </c>
      <c r="AQ325">
        <f>VLOOKUP(A325,[1]Sheet1!$A:$BJ,53,0)</f>
        <v>97.11</v>
      </c>
      <c r="AR325">
        <f>VLOOKUP(A325,[1]Sheet1!$A:$BJ,54,0)</f>
        <v>99.53</v>
      </c>
      <c r="AS325">
        <f>VLOOKUP(A325,[1]Sheet1!$A:$BJ,55,0)</f>
        <v>74</v>
      </c>
      <c r="AT325">
        <f>VLOOKUP(A325,[1]Sheet1!$A:$BJ,56,0)</f>
        <v>81</v>
      </c>
      <c r="AU325">
        <f>VLOOKUP(A325,[1]Sheet1!$A:$BJ,57,0)</f>
        <v>81</v>
      </c>
      <c r="AV325">
        <f>VLOOKUP(A325,[1]Sheet1!$A:$BJ,58,0)</f>
        <v>79</v>
      </c>
      <c r="AW325">
        <f>VLOOKUP(A325,[1]Sheet1!$A:$BJ,59,0)</f>
        <v>4.4000000000000004</v>
      </c>
      <c r="AX325">
        <f>VLOOKUP(A325,[1]Sheet1!$A:$BJ,60,0)</f>
        <v>4.5999999999999996</v>
      </c>
      <c r="AY325">
        <f>VLOOKUP(A325,[1]Sheet1!$A:$BJ,61,0)</f>
        <v>5</v>
      </c>
      <c r="AZ325">
        <f>VLOOKUP(A325,[1]Sheet1!$A:$BJ,62,0)</f>
        <v>5.3</v>
      </c>
      <c r="BA325" s="6">
        <v>6</v>
      </c>
      <c r="BB325">
        <f>VLOOKUP(A325,'[2]基于7.24英文版收集麻醉记录单信息+最后整理最全面'!$J:$CK,78,0)</f>
        <v>0</v>
      </c>
      <c r="BC325">
        <f>VLOOKUP(A325,'[2]基于7.24英文版收集麻醉记录单信息+最后整理最全面'!$J:$CK,80,0)</f>
        <v>0</v>
      </c>
    </row>
    <row r="326" spans="1:55" x14ac:dyDescent="0.25">
      <c r="A326" s="3">
        <v>34819012</v>
      </c>
      <c r="B326">
        <v>2</v>
      </c>
      <c r="C326" s="6">
        <v>1</v>
      </c>
      <c r="D326" s="6">
        <v>162</v>
      </c>
      <c r="E326" s="6">
        <v>56</v>
      </c>
      <c r="F326">
        <v>0</v>
      </c>
      <c r="G326" s="6">
        <v>0</v>
      </c>
      <c r="H326">
        <v>0</v>
      </c>
      <c r="I326">
        <f>VLOOKUP(A326,[1]Sheet1!$A:$V,19,0)</f>
        <v>193</v>
      </c>
      <c r="J326">
        <f>VLOOKUP(A326,[1]Sheet1!$A:$V,20,0)</f>
        <v>165</v>
      </c>
      <c r="K326">
        <f>VLOOKUP(A326,[1]Sheet1!$A:$V,21,0)</f>
        <v>0.59</v>
      </c>
      <c r="L326">
        <f>VLOOKUP(A326,[1]Sheet1!$A:$V,22,0)</f>
        <v>0.49</v>
      </c>
      <c r="M326">
        <f>VLOOKUP(A326,[1]Sheet1!$A:$W,23,0)</f>
        <v>306</v>
      </c>
      <c r="N326">
        <f>VLOOKUP(A326,[1]Sheet1!$A:$BJ,24,0)</f>
        <v>262</v>
      </c>
      <c r="O326">
        <f>VLOOKUP(A326,[1]Sheet1!$A:$BJ,25,0)</f>
        <v>226</v>
      </c>
      <c r="P326">
        <f>VLOOKUP(A326,[1]Sheet1!$A:$BJ,26,0)</f>
        <v>209</v>
      </c>
      <c r="Q326">
        <f>VLOOKUP(A326,[1]Sheet1!$A:$BJ,27,0)</f>
        <v>30.9</v>
      </c>
      <c r="R326">
        <f>VLOOKUP(A326,[1]Sheet1!$A:$BJ,28,0)</f>
        <v>41.9</v>
      </c>
      <c r="S326">
        <f>VLOOKUP(A326,[1]Sheet1!$A:$BJ,29,0)</f>
        <v>31.6</v>
      </c>
      <c r="T326">
        <f>VLOOKUP(A326,[1]Sheet1!$A:$BJ,30,0)</f>
        <v>32.299999999999997</v>
      </c>
      <c r="U326">
        <f>VLOOKUP(A326,[1]Sheet1!$A:$BJ,31,0)</f>
        <v>1.06</v>
      </c>
      <c r="V326">
        <f>VLOOKUP(A326,[1]Sheet1!$A:$BJ,32,0)</f>
        <v>1.24</v>
      </c>
      <c r="W326">
        <f>VLOOKUP(A326,[1]Sheet1!$A:$BJ,33,0)</f>
        <v>1.1000000000000001</v>
      </c>
      <c r="X326">
        <f>VLOOKUP(A326,[1]Sheet1!$A:$BJ,34,0)</f>
        <v>1.1499999999999999</v>
      </c>
      <c r="Y326">
        <f>VLOOKUP(A326,[1]Sheet1!$A:$BJ,35,0)</f>
        <v>17.100000000000001</v>
      </c>
      <c r="Z326">
        <f>VLOOKUP(A326,[1]Sheet1!$A:$BJ,36,0)</f>
        <v>24.6</v>
      </c>
      <c r="AA326">
        <f>VLOOKUP(A326,[1]Sheet1!$A:$BJ,37,0)</f>
        <v>30.8</v>
      </c>
      <c r="AB326">
        <f>VLOOKUP(A326,[1]Sheet1!$A:$BJ,38,0)</f>
        <v>35.5</v>
      </c>
      <c r="AC326">
        <f>VLOOKUP(A326,[1]Sheet1!$A:$AN,39,0)</f>
        <v>42.6</v>
      </c>
      <c r="AD326">
        <f>VLOOKUP(A326,[1]Sheet1!$A:$AN,40,0)</f>
        <v>28.9</v>
      </c>
      <c r="AE326">
        <f>VLOOKUP(A326,[1]Sheet1!$A:$BJ,41,0)</f>
        <v>29.8</v>
      </c>
      <c r="AF326">
        <f>VLOOKUP(A326,[1]Sheet1!$A:$BJ,42,0)</f>
        <v>40.6</v>
      </c>
      <c r="AG326">
        <f>VLOOKUP(A326,[1]Sheet1!$A:$BJ,43,0)</f>
        <v>34</v>
      </c>
      <c r="AH326">
        <f>VLOOKUP(A326,[1]Sheet1!$A:$BJ,44,0)</f>
        <v>143</v>
      </c>
      <c r="AI326">
        <f>VLOOKUP(A326,[1]Sheet1!$A:$BJ,45,0)</f>
        <v>160</v>
      </c>
      <c r="AJ326">
        <f>VLOOKUP(A326,[1]Sheet1!$A:$BJ,46,0)</f>
        <v>110</v>
      </c>
      <c r="AK326">
        <f>VLOOKUP(A326,[1]Sheet1!$A:$BJ,47,0)</f>
        <v>48</v>
      </c>
      <c r="AL326">
        <f>VLOOKUP(A326,[1]Sheet1!$A:$BJ,48,0)</f>
        <v>181</v>
      </c>
      <c r="AM326">
        <f>VLOOKUP(A326,[1]Sheet1!$A:$BJ,49,0)</f>
        <v>134</v>
      </c>
      <c r="AN326">
        <f>VLOOKUP(A326,[1]Sheet1!$A:$BJ,50,0)</f>
        <v>74</v>
      </c>
      <c r="AO326">
        <f>VLOOKUP(A326,[1]Sheet1!$A:$BJ,51,0)</f>
        <v>110.52</v>
      </c>
      <c r="AP326">
        <f>VLOOKUP(A326,[1]Sheet1!$A:$BJ,52,0)</f>
        <v>112.56</v>
      </c>
      <c r="AQ326">
        <f>VLOOKUP(A326,[1]Sheet1!$A:$BJ,53,0)</f>
        <v>114.73</v>
      </c>
      <c r="AR326">
        <f>VLOOKUP(A326,[1]Sheet1!$A:$BJ,54,0)</f>
        <v>121.32</v>
      </c>
      <c r="AS326">
        <f>VLOOKUP(A326,[1]Sheet1!$A:$BJ,55,0)</f>
        <v>69</v>
      </c>
      <c r="AT326">
        <f>VLOOKUP(A326,[1]Sheet1!$A:$BJ,56,0)</f>
        <v>66</v>
      </c>
      <c r="AU326">
        <f>VLOOKUP(A326,[1]Sheet1!$A:$BJ,57,0)</f>
        <v>63</v>
      </c>
      <c r="AV326">
        <f>VLOOKUP(A326,[1]Sheet1!$A:$BJ,58,0)</f>
        <v>55</v>
      </c>
      <c r="AW326">
        <f>VLOOKUP(A326,[1]Sheet1!$A:$BJ,59,0)</f>
        <v>4.3</v>
      </c>
      <c r="AX326">
        <f>VLOOKUP(A326,[1]Sheet1!$A:$BJ,60,0)</f>
        <v>1.9</v>
      </c>
      <c r="AY326">
        <f>VLOOKUP(A326,[1]Sheet1!$A:$BJ,61,0)</f>
        <v>3.3</v>
      </c>
      <c r="AZ326">
        <f>VLOOKUP(A326,[1]Sheet1!$A:$BJ,62,0)</f>
        <v>5.3</v>
      </c>
      <c r="BA326" s="6">
        <v>6</v>
      </c>
      <c r="BB326">
        <f>VLOOKUP(A326,'[2]基于7.24英文版收集麻醉记录单信息+最后整理最全面'!$J:$CK,78,0)</f>
        <v>0</v>
      </c>
      <c r="BC326">
        <f>VLOOKUP(A326,'[2]基于7.24英文版收集麻醉记录单信息+最后整理最全面'!$J:$CK,80,0)</f>
        <v>0</v>
      </c>
    </row>
    <row r="327" spans="1:55" x14ac:dyDescent="0.25">
      <c r="A327" s="3">
        <v>35623073</v>
      </c>
      <c r="B327">
        <v>1</v>
      </c>
      <c r="C327" s="6">
        <v>2</v>
      </c>
      <c r="D327" s="6">
        <v>160</v>
      </c>
      <c r="E327" s="6">
        <v>56</v>
      </c>
      <c r="F327">
        <v>0</v>
      </c>
      <c r="G327" s="6">
        <v>0</v>
      </c>
      <c r="H327">
        <v>0</v>
      </c>
      <c r="I327">
        <f>VLOOKUP(A327,[1]Sheet1!$A:$V,19,0)</f>
        <v>135</v>
      </c>
      <c r="J327">
        <f>VLOOKUP(A327,[1]Sheet1!$A:$V,20,0)</f>
        <v>115</v>
      </c>
      <c r="K327">
        <f>VLOOKUP(A327,[1]Sheet1!$A:$V,21,0)</f>
        <v>0.43</v>
      </c>
      <c r="L327">
        <f>VLOOKUP(A327,[1]Sheet1!$A:$V,22,0)</f>
        <v>0.38</v>
      </c>
      <c r="M327">
        <f>VLOOKUP(A327,[1]Sheet1!$A:$W,23,0)</f>
        <v>137</v>
      </c>
      <c r="N327">
        <f>VLOOKUP(A327,[1]Sheet1!$A:$BJ,24,0)</f>
        <v>129</v>
      </c>
      <c r="O327">
        <f>VLOOKUP(A327,[1]Sheet1!$A:$BJ,25,0)</f>
        <v>129</v>
      </c>
      <c r="P327">
        <f>VLOOKUP(A327,[1]Sheet1!$A:$BJ,26,0)</f>
        <v>128</v>
      </c>
      <c r="Q327">
        <f>VLOOKUP(A327,[1]Sheet1!$A:$BJ,27,0)</f>
        <v>26.6</v>
      </c>
      <c r="S327">
        <f>VLOOKUP(A327,[1]Sheet1!$A:$BJ,29,0)</f>
        <v>30.4</v>
      </c>
      <c r="T327">
        <f>VLOOKUP(A327,[1]Sheet1!$A:$BJ,30,0)</f>
        <v>29.3</v>
      </c>
      <c r="U327">
        <f>VLOOKUP(A327,[1]Sheet1!$A:$BJ,31,0)</f>
        <v>0.91</v>
      </c>
      <c r="W327">
        <f>VLOOKUP(A327,[1]Sheet1!$A:$BJ,33,0)</f>
        <v>1.0900000000000001</v>
      </c>
      <c r="X327">
        <f>VLOOKUP(A327,[1]Sheet1!$A:$BJ,34,0)</f>
        <v>1.0900000000000001</v>
      </c>
      <c r="Y327">
        <f>VLOOKUP(A327,[1]Sheet1!$A:$BJ,35,0)</f>
        <v>11.4</v>
      </c>
      <c r="Z327">
        <f>VLOOKUP(A327,[1]Sheet1!$A:$BJ,36,0)</f>
        <v>55.1</v>
      </c>
      <c r="AA327">
        <f>VLOOKUP(A327,[1]Sheet1!$A:$BJ,37,0)</f>
        <v>22.8</v>
      </c>
      <c r="AB327">
        <f>VLOOKUP(A327,[1]Sheet1!$A:$BJ,38,0)</f>
        <v>24</v>
      </c>
      <c r="AC327">
        <f>VLOOKUP(A327,[1]Sheet1!$A:$AN,39,0)</f>
        <v>46.2</v>
      </c>
      <c r="AD327">
        <f>VLOOKUP(A327,[1]Sheet1!$A:$AN,40,0)</f>
        <v>36.799999999999997</v>
      </c>
      <c r="AE327">
        <f>VLOOKUP(A327,[1]Sheet1!$A:$BJ,41,0)</f>
        <v>37.200000000000003</v>
      </c>
      <c r="AF327">
        <f>VLOOKUP(A327,[1]Sheet1!$A:$BJ,42,0)</f>
        <v>34.799999999999997</v>
      </c>
      <c r="AG327">
        <f>VLOOKUP(A327,[1]Sheet1!$A:$BJ,43,0)</f>
        <v>29</v>
      </c>
      <c r="AH327">
        <f>VLOOKUP(A327,[1]Sheet1!$A:$BJ,44,0)</f>
        <v>288</v>
      </c>
      <c r="AI327">
        <f>VLOOKUP(A327,[1]Sheet1!$A:$BJ,45,0)</f>
        <v>244</v>
      </c>
      <c r="AJ327">
        <f>VLOOKUP(A327,[1]Sheet1!$A:$BJ,46,0)</f>
        <v>210</v>
      </c>
      <c r="AK327">
        <f>VLOOKUP(A327,[1]Sheet1!$A:$BJ,47,0)</f>
        <v>21</v>
      </c>
      <c r="AL327">
        <f>VLOOKUP(A327,[1]Sheet1!$A:$BJ,48,0)</f>
        <v>273</v>
      </c>
      <c r="AM327">
        <f>VLOOKUP(A327,[1]Sheet1!$A:$BJ,49,0)</f>
        <v>132</v>
      </c>
      <c r="AN327">
        <f>VLOOKUP(A327,[1]Sheet1!$A:$BJ,50,0)</f>
        <v>100</v>
      </c>
      <c r="AO327">
        <f>VLOOKUP(A327,[1]Sheet1!$A:$BJ,51,0)</f>
        <v>104.86</v>
      </c>
      <c r="AP327">
        <f>VLOOKUP(A327,[1]Sheet1!$A:$BJ,52,0)</f>
        <v>109.36</v>
      </c>
      <c r="AQ327">
        <f>VLOOKUP(A327,[1]Sheet1!$A:$BJ,53,0)</f>
        <v>113.8</v>
      </c>
      <c r="AR327">
        <f>VLOOKUP(A327,[1]Sheet1!$A:$BJ,54,0)</f>
        <v>113.02</v>
      </c>
      <c r="AS327">
        <f>VLOOKUP(A327,[1]Sheet1!$A:$BJ,55,0)</f>
        <v>72</v>
      </c>
      <c r="AT327">
        <f>VLOOKUP(A327,[1]Sheet1!$A:$BJ,56,0)</f>
        <v>65</v>
      </c>
      <c r="AU327">
        <f>VLOOKUP(A327,[1]Sheet1!$A:$BJ,57,0)</f>
        <v>59</v>
      </c>
      <c r="AV327">
        <f>VLOOKUP(A327,[1]Sheet1!$A:$BJ,58,0)</f>
        <v>60</v>
      </c>
      <c r="AW327">
        <f>VLOOKUP(A327,[1]Sheet1!$A:$BJ,59,0)</f>
        <v>4.5</v>
      </c>
      <c r="AX327">
        <f>VLOOKUP(A327,[1]Sheet1!$A:$BJ,60,0)</f>
        <v>3.9</v>
      </c>
      <c r="AY327">
        <f>VLOOKUP(A327,[1]Sheet1!$A:$BJ,61,0)</f>
        <v>3.4</v>
      </c>
      <c r="AZ327">
        <f>VLOOKUP(A327,[1]Sheet1!$A:$BJ,62,0)</f>
        <v>3.4</v>
      </c>
      <c r="BA327" s="6">
        <v>6</v>
      </c>
      <c r="BB327">
        <f>VLOOKUP(A327,'[2]基于7.24英文版收集麻醉记录单信息+最后整理最全面'!$J:$CK,78,0)</f>
        <v>0</v>
      </c>
      <c r="BC327">
        <f>VLOOKUP(A327,'[2]基于7.24英文版收集麻醉记录单信息+最后整理最全面'!$J:$CK,80,0)</f>
        <v>0</v>
      </c>
    </row>
    <row r="328" spans="1:55" x14ac:dyDescent="0.25">
      <c r="A328" s="3">
        <v>35723650</v>
      </c>
      <c r="B328">
        <v>2</v>
      </c>
      <c r="C328" s="6">
        <v>2</v>
      </c>
      <c r="D328" s="6">
        <v>160</v>
      </c>
      <c r="E328" s="6">
        <v>69</v>
      </c>
      <c r="F328">
        <v>0</v>
      </c>
      <c r="G328" s="6">
        <v>0</v>
      </c>
      <c r="H328">
        <v>0</v>
      </c>
      <c r="I328">
        <f>VLOOKUP(A328,[1]Sheet1!$A:$V,19,0)</f>
        <v>159</v>
      </c>
      <c r="J328">
        <f>VLOOKUP(A328,[1]Sheet1!$A:$V,20,0)</f>
        <v>155</v>
      </c>
      <c r="K328">
        <f>VLOOKUP(A328,[1]Sheet1!$A:$V,21,0)</f>
        <v>0.48</v>
      </c>
      <c r="L328">
        <f>VLOOKUP(A328,[1]Sheet1!$A:$V,22,0)</f>
        <v>0.46</v>
      </c>
      <c r="M328">
        <f>VLOOKUP(A328,[1]Sheet1!$A:$W,23,0)</f>
        <v>158</v>
      </c>
      <c r="N328">
        <f>VLOOKUP(A328,[1]Sheet1!$A:$BJ,24,0)</f>
        <v>119</v>
      </c>
      <c r="Q328">
        <f>VLOOKUP(A328,[1]Sheet1!$A:$BJ,27,0)</f>
        <v>23</v>
      </c>
      <c r="R328">
        <f>VLOOKUP(A328,[1]Sheet1!$A:$BJ,28,0)</f>
        <v>23</v>
      </c>
      <c r="U328">
        <f>VLOOKUP(A328,[1]Sheet1!$A:$BJ,31,0)</f>
        <v>0.94</v>
      </c>
      <c r="V328">
        <f>VLOOKUP(A328,[1]Sheet1!$A:$BJ,32,0)</f>
        <v>1.0900000000000001</v>
      </c>
      <c r="Y328">
        <f>VLOOKUP(A328,[1]Sheet1!$A:$BJ,35,0)</f>
        <v>10.6</v>
      </c>
      <c r="Z328">
        <f>VLOOKUP(A328,[1]Sheet1!$A:$BJ,36,0)</f>
        <v>48.5</v>
      </c>
      <c r="AB328">
        <f>VLOOKUP(A328,[1]Sheet1!$A:$BJ,38,0)</f>
        <v>35.9</v>
      </c>
      <c r="AC328">
        <f>VLOOKUP(A328,[1]Sheet1!$A:$AN,39,0)</f>
        <v>49.1</v>
      </c>
      <c r="AD328">
        <f>VLOOKUP(A328,[1]Sheet1!$A:$AN,40,0)</f>
        <v>28.4</v>
      </c>
      <c r="AF328">
        <f>VLOOKUP(A328,[1]Sheet1!$A:$BJ,42,0)</f>
        <v>44.7</v>
      </c>
      <c r="AG328">
        <f>VLOOKUP(A328,[1]Sheet1!$A:$BJ,43,0)</f>
        <v>22</v>
      </c>
      <c r="AH328">
        <f>VLOOKUP(A328,[1]Sheet1!$A:$BJ,44,0)</f>
        <v>261</v>
      </c>
      <c r="AJ328">
        <f>VLOOKUP(A328,[1]Sheet1!$A:$BJ,46,0)</f>
        <v>284</v>
      </c>
      <c r="AK328">
        <f>VLOOKUP(A328,[1]Sheet1!$A:$BJ,47,0)</f>
        <v>30</v>
      </c>
      <c r="AL328">
        <f>VLOOKUP(A328,[1]Sheet1!$A:$BJ,48,0)</f>
        <v>224</v>
      </c>
      <c r="AN328">
        <f>VLOOKUP(A328,[1]Sheet1!$A:$BJ,50,0)</f>
        <v>167</v>
      </c>
      <c r="AO328">
        <f>VLOOKUP(A328,[1]Sheet1!$A:$BJ,51,0)</f>
        <v>74.48</v>
      </c>
      <c r="AP328">
        <f>VLOOKUP(A328,[1]Sheet1!$A:$BJ,52,0)</f>
        <v>85.46</v>
      </c>
      <c r="AR328">
        <f>VLOOKUP(A328,[1]Sheet1!$A:$BJ,54,0)</f>
        <v>84.23</v>
      </c>
      <c r="AS328">
        <f>VLOOKUP(A328,[1]Sheet1!$A:$BJ,55,0)</f>
        <v>93</v>
      </c>
      <c r="AT328">
        <f>VLOOKUP(A328,[1]Sheet1!$A:$BJ,56,0)</f>
        <v>83</v>
      </c>
      <c r="AV328">
        <f>VLOOKUP(A328,[1]Sheet1!$A:$BJ,58,0)</f>
        <v>84</v>
      </c>
      <c r="AW328">
        <f>VLOOKUP(A328,[1]Sheet1!$A:$BJ,59,0)</f>
        <v>5</v>
      </c>
      <c r="AX328">
        <f>VLOOKUP(A328,[1]Sheet1!$A:$BJ,60,0)</f>
        <v>6.1</v>
      </c>
      <c r="AZ328">
        <f>VLOOKUP(A328,[1]Sheet1!$A:$BJ,62,0)</f>
        <v>4.8</v>
      </c>
      <c r="BA328" s="6">
        <v>6</v>
      </c>
      <c r="BB328">
        <f>VLOOKUP(A328,'[2]基于7.24英文版收集麻醉记录单信息+最后整理最全面'!$J:$CK,78,0)</f>
        <v>0</v>
      </c>
      <c r="BC328">
        <f>VLOOKUP(A328,'[2]基于7.24英文版收集麻醉记录单信息+最后整理最全面'!$J:$CK,80,0)</f>
        <v>0</v>
      </c>
    </row>
    <row r="329" spans="1:55" x14ac:dyDescent="0.25">
      <c r="A329" s="3">
        <v>35667676</v>
      </c>
      <c r="B329">
        <v>1</v>
      </c>
      <c r="C329" s="6">
        <v>2</v>
      </c>
      <c r="D329" s="6">
        <v>168</v>
      </c>
      <c r="E329" s="6">
        <v>61</v>
      </c>
      <c r="F329">
        <v>0</v>
      </c>
      <c r="G329" s="6">
        <v>0</v>
      </c>
      <c r="H329">
        <v>0</v>
      </c>
      <c r="I329">
        <f>VLOOKUP(A329,[1]Sheet1!$A:$V,19,0)</f>
        <v>135</v>
      </c>
      <c r="J329">
        <f>VLOOKUP(A329,[1]Sheet1!$A:$V,20,0)</f>
        <v>122</v>
      </c>
      <c r="K329">
        <f>VLOOKUP(A329,[1]Sheet1!$A:$V,21,0)</f>
        <v>0.42</v>
      </c>
      <c r="L329">
        <f>VLOOKUP(A329,[1]Sheet1!$A:$V,22,0)</f>
        <v>0.37</v>
      </c>
      <c r="M329">
        <f>VLOOKUP(A329,[1]Sheet1!$A:$W,23,0)</f>
        <v>214</v>
      </c>
      <c r="N329">
        <f>VLOOKUP(A329,[1]Sheet1!$A:$BJ,24,0)</f>
        <v>196</v>
      </c>
      <c r="P329">
        <f>VLOOKUP(A329,[1]Sheet1!$A:$BJ,26,0)</f>
        <v>153</v>
      </c>
      <c r="Q329">
        <f>VLOOKUP(A329,[1]Sheet1!$A:$BJ,27,0)</f>
        <v>29.5</v>
      </c>
      <c r="R329">
        <f>VLOOKUP(A329,[1]Sheet1!$A:$BJ,28,0)</f>
        <v>37.9</v>
      </c>
      <c r="T329">
        <f>VLOOKUP(A329,[1]Sheet1!$A:$BJ,30,0)</f>
        <v>41.3</v>
      </c>
      <c r="U329">
        <f>VLOOKUP(A329,[1]Sheet1!$A:$BJ,31,0)</f>
        <v>1.03</v>
      </c>
      <c r="V329">
        <f>VLOOKUP(A329,[1]Sheet1!$A:$BJ,32,0)</f>
        <v>1.26</v>
      </c>
      <c r="X329">
        <f>VLOOKUP(A329,[1]Sheet1!$A:$BJ,34,0)</f>
        <v>1.28</v>
      </c>
      <c r="Y329">
        <f>VLOOKUP(A329,[1]Sheet1!$A:$BJ,35,0)</f>
        <v>14</v>
      </c>
      <c r="Z329">
        <f>VLOOKUP(A329,[1]Sheet1!$A:$BJ,36,0)</f>
        <v>45.7</v>
      </c>
      <c r="AB329">
        <f>VLOOKUP(A329,[1]Sheet1!$A:$BJ,38,0)</f>
        <v>52.6</v>
      </c>
      <c r="AC329">
        <f>VLOOKUP(A329,[1]Sheet1!$A:$AN,39,0)</f>
        <v>49.7</v>
      </c>
      <c r="AD329">
        <f>VLOOKUP(A329,[1]Sheet1!$A:$AN,40,0)</f>
        <v>43.5</v>
      </c>
      <c r="AF329">
        <f>VLOOKUP(A329,[1]Sheet1!$A:$BJ,42,0)</f>
        <v>42.9</v>
      </c>
      <c r="AG329">
        <f>VLOOKUP(A329,[1]Sheet1!$A:$BJ,43,0)</f>
        <v>20</v>
      </c>
      <c r="AH329">
        <f>VLOOKUP(A329,[1]Sheet1!$A:$BJ,44,0)</f>
        <v>372</v>
      </c>
      <c r="AJ329">
        <f>VLOOKUP(A329,[1]Sheet1!$A:$BJ,46,0)</f>
        <v>231</v>
      </c>
      <c r="AK329">
        <f>VLOOKUP(A329,[1]Sheet1!$A:$BJ,47,0)</f>
        <v>27</v>
      </c>
      <c r="AL329">
        <f>VLOOKUP(A329,[1]Sheet1!$A:$BJ,48,0)</f>
        <v>453</v>
      </c>
      <c r="AN329">
        <f>VLOOKUP(A329,[1]Sheet1!$A:$BJ,50,0)</f>
        <v>124</v>
      </c>
      <c r="AO329">
        <f>VLOOKUP(A329,[1]Sheet1!$A:$BJ,51,0)</f>
        <v>113.84</v>
      </c>
      <c r="AP329">
        <f>VLOOKUP(A329,[1]Sheet1!$A:$BJ,52,0)</f>
        <v>115.41</v>
      </c>
      <c r="AR329">
        <f>VLOOKUP(A329,[1]Sheet1!$A:$BJ,54,0)</f>
        <v>122.53</v>
      </c>
      <c r="AS329">
        <f>VLOOKUP(A329,[1]Sheet1!$A:$BJ,55,0)</f>
        <v>61</v>
      </c>
      <c r="AT329">
        <f>VLOOKUP(A329,[1]Sheet1!$A:$BJ,56,0)</f>
        <v>59</v>
      </c>
      <c r="AV329">
        <f>VLOOKUP(A329,[1]Sheet1!$A:$BJ,58,0)</f>
        <v>51</v>
      </c>
      <c r="AW329">
        <f>VLOOKUP(A329,[1]Sheet1!$A:$BJ,59,0)</f>
        <v>5.0999999999999996</v>
      </c>
      <c r="AX329">
        <f>VLOOKUP(A329,[1]Sheet1!$A:$BJ,60,0)</f>
        <v>2.7</v>
      </c>
      <c r="AZ329">
        <f>VLOOKUP(A329,[1]Sheet1!$A:$BJ,62,0)</f>
        <v>2.7</v>
      </c>
      <c r="BA329" s="6">
        <v>5</v>
      </c>
      <c r="BB329">
        <f>VLOOKUP(A329,'[2]基于7.24英文版收集麻醉记录单信息+最后整理最全面'!$J:$CK,78,0)</f>
        <v>0</v>
      </c>
      <c r="BC329">
        <f>VLOOKUP(A329,'[2]基于7.24英文版收集麻醉记录单信息+最后整理最全面'!$J:$CK,80,0)</f>
        <v>1</v>
      </c>
    </row>
    <row r="330" spans="1:55" x14ac:dyDescent="0.25">
      <c r="A330" s="3">
        <v>16022315</v>
      </c>
      <c r="B330">
        <v>1</v>
      </c>
      <c r="C330" s="6">
        <v>1</v>
      </c>
      <c r="D330" s="6">
        <v>169</v>
      </c>
      <c r="E330" s="6">
        <v>68</v>
      </c>
      <c r="F330">
        <v>0</v>
      </c>
      <c r="G330" s="6">
        <v>0</v>
      </c>
      <c r="H330">
        <v>0</v>
      </c>
      <c r="I330">
        <f>VLOOKUP(A330,[1]Sheet1!$A:$V,19,0)</f>
        <v>145</v>
      </c>
      <c r="J330">
        <f>VLOOKUP(A330,[1]Sheet1!$A:$V,20,0)</f>
        <v>130</v>
      </c>
      <c r="K330">
        <f>VLOOKUP(A330,[1]Sheet1!$A:$V,21,0)</f>
        <v>0.45</v>
      </c>
      <c r="L330">
        <f>VLOOKUP(A330,[1]Sheet1!$A:$V,22,0)</f>
        <v>0.41</v>
      </c>
      <c r="M330">
        <f>VLOOKUP(A330,[1]Sheet1!$A:$W,23,0)</f>
        <v>74</v>
      </c>
      <c r="N330">
        <f>VLOOKUP(A330,[1]Sheet1!$A:$BJ,24,0)</f>
        <v>71</v>
      </c>
      <c r="O330">
        <f>VLOOKUP(A330,[1]Sheet1!$A:$BJ,25,0)</f>
        <v>66</v>
      </c>
      <c r="P330">
        <f>VLOOKUP(A330,[1]Sheet1!$A:$BJ,26,0)</f>
        <v>76</v>
      </c>
      <c r="Q330">
        <f>VLOOKUP(A330,[1]Sheet1!$A:$BJ,27,0)</f>
        <v>28.8</v>
      </c>
      <c r="R330">
        <f>VLOOKUP(A330,[1]Sheet1!$A:$BJ,28,0)</f>
        <v>31.9</v>
      </c>
      <c r="S330">
        <f>VLOOKUP(A330,[1]Sheet1!$A:$BJ,29,0)</f>
        <v>31.6</v>
      </c>
      <c r="T330">
        <f>VLOOKUP(A330,[1]Sheet1!$A:$BJ,30,0)</f>
        <v>27.9</v>
      </c>
      <c r="U330">
        <f>VLOOKUP(A330,[1]Sheet1!$A:$BJ,31,0)</f>
        <v>1</v>
      </c>
      <c r="V330">
        <f>VLOOKUP(A330,[1]Sheet1!$A:$BJ,32,0)</f>
        <v>1.27</v>
      </c>
      <c r="W330">
        <f>VLOOKUP(A330,[1]Sheet1!$A:$BJ,33,0)</f>
        <v>1.34</v>
      </c>
      <c r="X330">
        <f>VLOOKUP(A330,[1]Sheet1!$A:$BJ,34,0)</f>
        <v>1.22</v>
      </c>
      <c r="Y330">
        <f>VLOOKUP(A330,[1]Sheet1!$A:$BJ,35,0)</f>
        <v>29</v>
      </c>
      <c r="Z330">
        <f>VLOOKUP(A330,[1]Sheet1!$A:$BJ,36,0)</f>
        <v>35.200000000000003</v>
      </c>
      <c r="AA330">
        <f>VLOOKUP(A330,[1]Sheet1!$A:$BJ,37,0)</f>
        <v>40.700000000000003</v>
      </c>
      <c r="AB330">
        <f>VLOOKUP(A330,[1]Sheet1!$A:$BJ,38,0)</f>
        <v>31.1</v>
      </c>
      <c r="AC330">
        <f>VLOOKUP(A330,[1]Sheet1!$A:$AN,39,0)</f>
        <v>39.6</v>
      </c>
      <c r="AD330">
        <f>VLOOKUP(A330,[1]Sheet1!$A:$AN,40,0)</f>
        <v>36.4</v>
      </c>
      <c r="AE330">
        <f>VLOOKUP(A330,[1]Sheet1!$A:$BJ,41,0)</f>
        <v>35</v>
      </c>
      <c r="AF330">
        <f>VLOOKUP(A330,[1]Sheet1!$A:$BJ,42,0)</f>
        <v>37.700000000000003</v>
      </c>
      <c r="AG330">
        <f>VLOOKUP(A330,[1]Sheet1!$A:$BJ,43,0)</f>
        <v>85</v>
      </c>
      <c r="AH330">
        <f>VLOOKUP(A330,[1]Sheet1!$A:$BJ,44,0)</f>
        <v>150</v>
      </c>
      <c r="AI330">
        <f>VLOOKUP(A330,[1]Sheet1!$A:$BJ,45,0)</f>
        <v>126</v>
      </c>
      <c r="AJ330">
        <f>VLOOKUP(A330,[1]Sheet1!$A:$BJ,46,0)</f>
        <v>97</v>
      </c>
      <c r="AK330">
        <f>VLOOKUP(A330,[1]Sheet1!$A:$BJ,47,0)</f>
        <v>86</v>
      </c>
      <c r="AL330">
        <f>VLOOKUP(A330,[1]Sheet1!$A:$BJ,48,0)</f>
        <v>161</v>
      </c>
      <c r="AM330">
        <f>VLOOKUP(A330,[1]Sheet1!$A:$BJ,49,0)</f>
        <v>106</v>
      </c>
      <c r="AN330">
        <f>VLOOKUP(A330,[1]Sheet1!$A:$BJ,50,0)</f>
        <v>67</v>
      </c>
      <c r="AO330">
        <f>VLOOKUP(A330,[1]Sheet1!$A:$BJ,51,0)</f>
        <v>123.97</v>
      </c>
      <c r="AP330">
        <f>VLOOKUP(A330,[1]Sheet1!$A:$BJ,52,0)</f>
        <v>119.54</v>
      </c>
      <c r="AQ330">
        <f>VLOOKUP(A330,[1]Sheet1!$A:$BJ,53,0)</f>
        <v>122.13</v>
      </c>
      <c r="AR330">
        <f>VLOOKUP(A330,[1]Sheet1!$A:$BJ,54,0)</f>
        <v>124.92</v>
      </c>
      <c r="AS330">
        <f>VLOOKUP(A330,[1]Sheet1!$A:$BJ,55,0)</f>
        <v>60</v>
      </c>
      <c r="AT330">
        <f>VLOOKUP(A330,[1]Sheet1!$A:$BJ,56,0)</f>
        <v>54</v>
      </c>
      <c r="AU330">
        <f>VLOOKUP(A330,[1]Sheet1!$A:$BJ,57,0)</f>
        <v>59</v>
      </c>
      <c r="AV330">
        <f>VLOOKUP(A330,[1]Sheet1!$A:$BJ,58,0)</f>
        <v>56</v>
      </c>
      <c r="AW330">
        <f>VLOOKUP(A330,[1]Sheet1!$A:$BJ,59,0)</f>
        <v>2.6</v>
      </c>
      <c r="AX330">
        <f>VLOOKUP(A330,[1]Sheet1!$A:$BJ,60,0)</f>
        <v>1.5</v>
      </c>
      <c r="AY330">
        <f>VLOOKUP(A330,[1]Sheet1!$A:$BJ,61,0)</f>
        <v>2.2999999999999998</v>
      </c>
      <c r="AZ330">
        <f>VLOOKUP(A330,[1]Sheet1!$A:$BJ,62,0)</f>
        <v>2.6</v>
      </c>
      <c r="BA330" s="6">
        <v>6</v>
      </c>
      <c r="BB330">
        <f>VLOOKUP(A330,'[2]基于7.24英文版收集麻醉记录单信息+最后整理最全面'!$J:$CK,78,0)</f>
        <v>1</v>
      </c>
      <c r="BC330">
        <f>VLOOKUP(A330,'[2]基于7.24英文版收集麻醉记录单信息+最后整理最全面'!$J:$CK,80,0)</f>
        <v>1</v>
      </c>
    </row>
    <row r="331" spans="1:55" x14ac:dyDescent="0.25">
      <c r="A331" s="3">
        <v>35719969</v>
      </c>
      <c r="B331">
        <v>2</v>
      </c>
      <c r="C331" s="6">
        <v>2</v>
      </c>
      <c r="D331" s="6">
        <v>152</v>
      </c>
      <c r="E331" s="6">
        <v>62</v>
      </c>
      <c r="F331">
        <v>0</v>
      </c>
      <c r="G331" s="6">
        <v>0</v>
      </c>
      <c r="H331">
        <v>0</v>
      </c>
      <c r="I331">
        <f>VLOOKUP(A331,[1]Sheet1!$A:$V,19,0)</f>
        <v>163</v>
      </c>
      <c r="J331">
        <f>VLOOKUP(A331,[1]Sheet1!$A:$V,20,0)</f>
        <v>124</v>
      </c>
      <c r="K331">
        <f>VLOOKUP(A331,[1]Sheet1!$A:$V,21,0)</f>
        <v>0.49</v>
      </c>
      <c r="L331">
        <f>VLOOKUP(A331,[1]Sheet1!$A:$V,22,0)</f>
        <v>0.37</v>
      </c>
      <c r="M331">
        <f>VLOOKUP(A331,[1]Sheet1!$A:$W,23,0)</f>
        <v>174</v>
      </c>
      <c r="N331">
        <f>VLOOKUP(A331,[1]Sheet1!$A:$BJ,24,0)</f>
        <v>138</v>
      </c>
      <c r="O331">
        <f>VLOOKUP(A331,[1]Sheet1!$A:$BJ,25,0)</f>
        <v>130</v>
      </c>
      <c r="P331">
        <f>VLOOKUP(A331,[1]Sheet1!$A:$BJ,26,0)</f>
        <v>122</v>
      </c>
      <c r="Q331">
        <f>VLOOKUP(A331,[1]Sheet1!$A:$BJ,27,0)</f>
        <v>29.7</v>
      </c>
      <c r="U331">
        <f>VLOOKUP(A331,[1]Sheet1!$A:$BJ,31,0)</f>
        <v>0.97</v>
      </c>
      <c r="Y331">
        <f>VLOOKUP(A331,[1]Sheet1!$A:$BJ,35,0)</f>
        <v>22.9</v>
      </c>
      <c r="Z331">
        <f>VLOOKUP(A331,[1]Sheet1!$A:$BJ,36,0)</f>
        <v>13.5</v>
      </c>
      <c r="AA331">
        <f>VLOOKUP(A331,[1]Sheet1!$A:$BJ,37,0)</f>
        <v>27.1</v>
      </c>
      <c r="AB331">
        <f>VLOOKUP(A331,[1]Sheet1!$A:$BJ,38,0)</f>
        <v>23.6</v>
      </c>
      <c r="AC331">
        <f>VLOOKUP(A331,[1]Sheet1!$A:$AN,39,0)</f>
        <v>46.5</v>
      </c>
      <c r="AD331">
        <f>VLOOKUP(A331,[1]Sheet1!$A:$AN,40,0)</f>
        <v>31.1</v>
      </c>
      <c r="AE331">
        <f>VLOOKUP(A331,[1]Sheet1!$A:$BJ,41,0)</f>
        <v>32.700000000000003</v>
      </c>
      <c r="AF331">
        <f>VLOOKUP(A331,[1]Sheet1!$A:$BJ,42,0)</f>
        <v>36.799999999999997</v>
      </c>
      <c r="AG331">
        <f>VLOOKUP(A331,[1]Sheet1!$A:$BJ,43,0)</f>
        <v>23</v>
      </c>
      <c r="AH331">
        <f>VLOOKUP(A331,[1]Sheet1!$A:$BJ,44,0)</f>
        <v>499</v>
      </c>
      <c r="AI331">
        <f>VLOOKUP(A331,[1]Sheet1!$A:$BJ,45,0)</f>
        <v>524</v>
      </c>
      <c r="AJ331">
        <f>VLOOKUP(A331,[1]Sheet1!$A:$BJ,46,0)</f>
        <v>292</v>
      </c>
      <c r="AK331">
        <f>VLOOKUP(A331,[1]Sheet1!$A:$BJ,47,0)</f>
        <v>23</v>
      </c>
      <c r="AL331">
        <f>VLOOKUP(A331,[1]Sheet1!$A:$BJ,48,0)</f>
        <v>407</v>
      </c>
      <c r="AM331">
        <f>VLOOKUP(A331,[1]Sheet1!$A:$BJ,49,0)</f>
        <v>305</v>
      </c>
      <c r="AN331">
        <f>VLOOKUP(A331,[1]Sheet1!$A:$BJ,50,0)</f>
        <v>117</v>
      </c>
      <c r="AO331">
        <f>VLOOKUP(A331,[1]Sheet1!$A:$BJ,51,0)</f>
        <v>107.35</v>
      </c>
      <c r="AP331">
        <f>VLOOKUP(A331,[1]Sheet1!$A:$BJ,52,0)</f>
        <v>106.08</v>
      </c>
      <c r="AQ331">
        <f>VLOOKUP(A331,[1]Sheet1!$A:$BJ,53,0)</f>
        <v>113.02</v>
      </c>
      <c r="AR331">
        <f>VLOOKUP(A331,[1]Sheet1!$A:$BJ,54,0)</f>
        <v>110.06</v>
      </c>
      <c r="AS331">
        <f>VLOOKUP(A331,[1]Sheet1!$A:$BJ,55,0)</f>
        <v>68</v>
      </c>
      <c r="AT331">
        <f>VLOOKUP(A331,[1]Sheet1!$A:$BJ,56,0)</f>
        <v>70</v>
      </c>
      <c r="AU331">
        <f>VLOOKUP(A331,[1]Sheet1!$A:$BJ,57,0)</f>
        <v>60</v>
      </c>
      <c r="AV331">
        <f>VLOOKUP(A331,[1]Sheet1!$A:$BJ,58,0)</f>
        <v>64</v>
      </c>
      <c r="AW331">
        <f>VLOOKUP(A331,[1]Sheet1!$A:$BJ,59,0)</f>
        <v>4.2</v>
      </c>
      <c r="AX331">
        <f>VLOOKUP(A331,[1]Sheet1!$A:$BJ,60,0)</f>
        <v>4.8</v>
      </c>
      <c r="AY331">
        <f>VLOOKUP(A331,[1]Sheet1!$A:$BJ,61,0)</f>
        <v>3.7</v>
      </c>
      <c r="AZ331">
        <f>VLOOKUP(A331,[1]Sheet1!$A:$BJ,62,0)</f>
        <v>4.0999999999999996</v>
      </c>
      <c r="BA331" s="6">
        <v>5</v>
      </c>
      <c r="BB331">
        <f>VLOOKUP(A331,'[2]基于7.24英文版收集麻醉记录单信息+最后整理最全面'!$J:$CK,78,0)</f>
        <v>0</v>
      </c>
      <c r="BC331">
        <f>VLOOKUP(A331,'[2]基于7.24英文版收集麻醉记录单信息+最后整理最全面'!$J:$CK,80,0)</f>
        <v>0</v>
      </c>
    </row>
    <row r="332" spans="1:55" x14ac:dyDescent="0.25">
      <c r="A332" s="3">
        <v>19081015</v>
      </c>
      <c r="B332">
        <v>2</v>
      </c>
      <c r="C332" s="6">
        <v>2</v>
      </c>
      <c r="D332" s="6">
        <v>160</v>
      </c>
      <c r="E332" s="6">
        <v>57.5</v>
      </c>
      <c r="F332">
        <v>0</v>
      </c>
      <c r="G332" s="6">
        <v>0</v>
      </c>
      <c r="H332">
        <v>0</v>
      </c>
      <c r="I332">
        <f>VLOOKUP(A332,[1]Sheet1!$A:$V,19,0)</f>
        <v>150</v>
      </c>
      <c r="J332">
        <f>VLOOKUP(A332,[1]Sheet1!$A:$V,20,0)</f>
        <v>143</v>
      </c>
      <c r="K332">
        <f>VLOOKUP(A332,[1]Sheet1!$A:$V,21,0)</f>
        <v>0.45</v>
      </c>
      <c r="L332">
        <f>VLOOKUP(A332,[1]Sheet1!$A:$V,22,0)</f>
        <v>0.39</v>
      </c>
      <c r="M332">
        <f>VLOOKUP(A332,[1]Sheet1!$A:$W,23,0)</f>
        <v>99</v>
      </c>
      <c r="N332">
        <f>VLOOKUP(A332,[1]Sheet1!$A:$BJ,24,0)</f>
        <v>86</v>
      </c>
      <c r="P332">
        <f>VLOOKUP(A332,[1]Sheet1!$A:$BJ,26,0)</f>
        <v>75</v>
      </c>
      <c r="Q332">
        <f>VLOOKUP(A332,[1]Sheet1!$A:$BJ,27,0)</f>
        <v>26</v>
      </c>
      <c r="R332">
        <f>VLOOKUP(A332,[1]Sheet1!$A:$BJ,28,0)</f>
        <v>25.5</v>
      </c>
      <c r="U332">
        <f>VLOOKUP(A332,[1]Sheet1!$A:$BJ,31,0)</f>
        <v>1.04</v>
      </c>
      <c r="V332">
        <f>VLOOKUP(A332,[1]Sheet1!$A:$BJ,32,0)</f>
        <v>1.08</v>
      </c>
      <c r="Y332">
        <f>VLOOKUP(A332,[1]Sheet1!$A:$BJ,35,0)</f>
        <v>11.1</v>
      </c>
      <c r="Z332">
        <f>VLOOKUP(A332,[1]Sheet1!$A:$BJ,36,0)</f>
        <v>14.3</v>
      </c>
      <c r="AB332">
        <f>VLOOKUP(A332,[1]Sheet1!$A:$BJ,38,0)</f>
        <v>19.899999999999999</v>
      </c>
      <c r="AC332">
        <f>VLOOKUP(A332,[1]Sheet1!$A:$AN,39,0)</f>
        <v>50.7</v>
      </c>
      <c r="AD332">
        <f>VLOOKUP(A332,[1]Sheet1!$A:$AN,40,0)</f>
        <v>44.7</v>
      </c>
      <c r="AF332">
        <f>VLOOKUP(A332,[1]Sheet1!$A:$BJ,42,0)</f>
        <v>36.200000000000003</v>
      </c>
      <c r="AG332">
        <f>VLOOKUP(A332,[1]Sheet1!$A:$BJ,43,0)</f>
        <v>34</v>
      </c>
      <c r="AH332">
        <f>VLOOKUP(A332,[1]Sheet1!$A:$BJ,44,0)</f>
        <v>21</v>
      </c>
      <c r="AJ332">
        <f>VLOOKUP(A332,[1]Sheet1!$A:$BJ,46,0)</f>
        <v>151</v>
      </c>
      <c r="AK332">
        <f>VLOOKUP(A332,[1]Sheet1!$A:$BJ,47,0)</f>
        <v>33</v>
      </c>
      <c r="AL332">
        <f>VLOOKUP(A332,[1]Sheet1!$A:$BJ,48,0)</f>
        <v>24</v>
      </c>
      <c r="AN332">
        <f>VLOOKUP(A332,[1]Sheet1!$A:$BJ,50,0)</f>
        <v>204</v>
      </c>
      <c r="AO332">
        <f>VLOOKUP(A332,[1]Sheet1!$A:$BJ,51,0)</f>
        <v>96.8</v>
      </c>
      <c r="AP332">
        <f>VLOOKUP(A332,[1]Sheet1!$A:$BJ,52,0)</f>
        <v>98.43</v>
      </c>
      <c r="AR332">
        <f>VLOOKUP(A332,[1]Sheet1!$A:$BJ,54,0)</f>
        <v>96.27</v>
      </c>
      <c r="AS332">
        <f>VLOOKUP(A332,[1]Sheet1!$A:$BJ,55,0)</f>
        <v>75</v>
      </c>
      <c r="AT332">
        <f>VLOOKUP(A332,[1]Sheet1!$A:$BJ,56,0)</f>
        <v>72</v>
      </c>
      <c r="AV332">
        <f>VLOOKUP(A332,[1]Sheet1!$A:$BJ,58,0)</f>
        <v>76</v>
      </c>
      <c r="AW332">
        <f>VLOOKUP(A332,[1]Sheet1!$A:$BJ,59,0)</f>
        <v>6.6</v>
      </c>
      <c r="AX332">
        <f>VLOOKUP(A332,[1]Sheet1!$A:$BJ,60,0)</f>
        <v>6.3</v>
      </c>
      <c r="AZ332">
        <f>VLOOKUP(A332,[1]Sheet1!$A:$BJ,62,0)</f>
        <v>3.2</v>
      </c>
      <c r="BA332" s="6">
        <v>5</v>
      </c>
      <c r="BB332">
        <f>VLOOKUP(A332,'[2]基于7.24英文版收集麻醉记录单信息+最后整理最全面'!$J:$CK,78,0)</f>
        <v>0</v>
      </c>
      <c r="BC332">
        <f>VLOOKUP(A332,'[2]基于7.24英文版收集麻醉记录单信息+最后整理最全面'!$J:$CK,80,0)</f>
        <v>0</v>
      </c>
    </row>
    <row r="333" spans="1:55" x14ac:dyDescent="0.25">
      <c r="A333" s="3">
        <v>35444948</v>
      </c>
      <c r="B333">
        <v>1</v>
      </c>
      <c r="C333" s="6">
        <v>1</v>
      </c>
      <c r="D333" s="6">
        <v>170</v>
      </c>
      <c r="E333" s="6">
        <v>77.5</v>
      </c>
      <c r="F333">
        <v>0</v>
      </c>
      <c r="G333" s="6">
        <v>0</v>
      </c>
      <c r="H333">
        <v>0</v>
      </c>
      <c r="I333">
        <f>VLOOKUP(A333,[1]Sheet1!$A:$V,19,0)</f>
        <v>141</v>
      </c>
      <c r="J333">
        <f>VLOOKUP(A333,[1]Sheet1!$A:$V,20,0)</f>
        <v>108</v>
      </c>
      <c r="K333">
        <f>VLOOKUP(A333,[1]Sheet1!$A:$V,21,0)</f>
        <v>0.43</v>
      </c>
      <c r="L333">
        <f>VLOOKUP(A333,[1]Sheet1!$A:$V,22,0)</f>
        <v>0.34</v>
      </c>
      <c r="M333">
        <f>VLOOKUP(A333,[1]Sheet1!$A:$W,23,0)</f>
        <v>263</v>
      </c>
      <c r="N333">
        <f>VLOOKUP(A333,[1]Sheet1!$A:$BJ,24,0)</f>
        <v>146</v>
      </c>
      <c r="O333">
        <f>VLOOKUP(A333,[1]Sheet1!$A:$BJ,25,0)</f>
        <v>96</v>
      </c>
      <c r="P333">
        <f>VLOOKUP(A333,[1]Sheet1!$A:$BJ,26,0)</f>
        <v>120</v>
      </c>
      <c r="Q333">
        <f>VLOOKUP(A333,[1]Sheet1!$A:$BJ,27,0)</f>
        <v>27.3</v>
      </c>
      <c r="R333">
        <f>VLOOKUP(A333,[1]Sheet1!$A:$BJ,28,0)</f>
        <v>34.299999999999997</v>
      </c>
      <c r="S333">
        <f>VLOOKUP(A333,[1]Sheet1!$A:$BJ,29,0)</f>
        <v>32.4</v>
      </c>
      <c r="T333">
        <f>VLOOKUP(A333,[1]Sheet1!$A:$BJ,30,0)</f>
        <v>29.9</v>
      </c>
      <c r="U333">
        <f>VLOOKUP(A333,[1]Sheet1!$A:$BJ,31,0)</f>
        <v>1.08</v>
      </c>
      <c r="V333">
        <f>VLOOKUP(A333,[1]Sheet1!$A:$BJ,32,0)</f>
        <v>1.26</v>
      </c>
      <c r="W333">
        <f>VLOOKUP(A333,[1]Sheet1!$A:$BJ,33,0)</f>
        <v>1.39</v>
      </c>
      <c r="X333">
        <f>VLOOKUP(A333,[1]Sheet1!$A:$BJ,34,0)</f>
        <v>1.1599999999999999</v>
      </c>
      <c r="Y333">
        <f>VLOOKUP(A333,[1]Sheet1!$A:$BJ,35,0)</f>
        <v>28</v>
      </c>
      <c r="Z333">
        <f>VLOOKUP(A333,[1]Sheet1!$A:$BJ,36,0)</f>
        <v>32.6</v>
      </c>
      <c r="AA333">
        <f>VLOOKUP(A333,[1]Sheet1!$A:$BJ,37,0)</f>
        <v>25.9</v>
      </c>
      <c r="AB333">
        <f>VLOOKUP(A333,[1]Sheet1!$A:$BJ,38,0)</f>
        <v>26.2</v>
      </c>
      <c r="AC333">
        <f>VLOOKUP(A333,[1]Sheet1!$A:$AN,39,0)</f>
        <v>38.700000000000003</v>
      </c>
      <c r="AD333">
        <f>VLOOKUP(A333,[1]Sheet1!$A:$AN,40,0)</f>
        <v>32.9</v>
      </c>
      <c r="AE333">
        <f>VLOOKUP(A333,[1]Sheet1!$A:$BJ,41,0)</f>
        <v>36.1</v>
      </c>
      <c r="AF333">
        <f>VLOOKUP(A333,[1]Sheet1!$A:$BJ,42,0)</f>
        <v>29</v>
      </c>
      <c r="AG333">
        <f>VLOOKUP(A333,[1]Sheet1!$A:$BJ,43,0)</f>
        <v>35</v>
      </c>
      <c r="AH333">
        <f>VLOOKUP(A333,[1]Sheet1!$A:$BJ,44,0)</f>
        <v>805</v>
      </c>
      <c r="AI333">
        <f>VLOOKUP(A333,[1]Sheet1!$A:$BJ,45,0)</f>
        <v>1482</v>
      </c>
      <c r="AJ333">
        <f>VLOOKUP(A333,[1]Sheet1!$A:$BJ,46,0)</f>
        <v>1209</v>
      </c>
      <c r="AK333">
        <f>VLOOKUP(A333,[1]Sheet1!$A:$BJ,47,0)</f>
        <v>25</v>
      </c>
      <c r="AL333">
        <f>VLOOKUP(A333,[1]Sheet1!$A:$BJ,48,0)</f>
        <v>852</v>
      </c>
      <c r="AM333">
        <f>VLOOKUP(A333,[1]Sheet1!$A:$BJ,49,0)</f>
        <v>1315</v>
      </c>
      <c r="AN333">
        <f>VLOOKUP(A333,[1]Sheet1!$A:$BJ,50,0)</f>
        <v>623</v>
      </c>
      <c r="AO333">
        <f>VLOOKUP(A333,[1]Sheet1!$A:$BJ,51,0)</f>
        <v>60.84</v>
      </c>
      <c r="AP333">
        <f>VLOOKUP(A333,[1]Sheet1!$A:$BJ,52,0)</f>
        <v>88.19</v>
      </c>
      <c r="AQ333">
        <f>VLOOKUP(A333,[1]Sheet1!$A:$BJ,53,0)</f>
        <v>86.55</v>
      </c>
      <c r="AR333">
        <f>VLOOKUP(A333,[1]Sheet1!$A:$BJ,54,0)</f>
        <v>97.27</v>
      </c>
      <c r="AS333">
        <f>VLOOKUP(A333,[1]Sheet1!$A:$BJ,55,0)</f>
        <v>87</v>
      </c>
      <c r="AT333">
        <f>VLOOKUP(A333,[1]Sheet1!$A:$BJ,56,0)</f>
        <v>64</v>
      </c>
      <c r="AU333">
        <f>VLOOKUP(A333,[1]Sheet1!$A:$BJ,57,0)</f>
        <v>65</v>
      </c>
      <c r="AV333">
        <f>VLOOKUP(A333,[1]Sheet1!$A:$BJ,58,0)</f>
        <v>52</v>
      </c>
      <c r="AW333">
        <f>VLOOKUP(A333,[1]Sheet1!$A:$BJ,59,0)</f>
        <v>4.5</v>
      </c>
      <c r="AX333">
        <f>VLOOKUP(A333,[1]Sheet1!$A:$BJ,60,0)</f>
        <v>4.2</v>
      </c>
      <c r="AY333">
        <f>VLOOKUP(A333,[1]Sheet1!$A:$BJ,61,0)</f>
        <v>5.9</v>
      </c>
      <c r="AZ333">
        <f>VLOOKUP(A333,[1]Sheet1!$A:$BJ,62,0)</f>
        <v>5.9</v>
      </c>
      <c r="BA333" s="6">
        <v>6</v>
      </c>
      <c r="BB333">
        <f>VLOOKUP(A333,'[2]基于7.24英文版收集麻醉记录单信息+最后整理最全面'!$J:$CK,78,0)</f>
        <v>0</v>
      </c>
      <c r="BC333">
        <f>VLOOKUP(A333,'[2]基于7.24英文版收集麻醉记录单信息+最后整理最全面'!$J:$CK,80,0)</f>
        <v>0</v>
      </c>
    </row>
    <row r="334" spans="1:55" x14ac:dyDescent="0.25">
      <c r="A334" s="3">
        <v>35830634</v>
      </c>
      <c r="B334">
        <v>2</v>
      </c>
      <c r="C334" s="6">
        <v>1</v>
      </c>
      <c r="D334" s="6">
        <v>156</v>
      </c>
      <c r="E334" s="6">
        <v>51</v>
      </c>
      <c r="F334">
        <v>0</v>
      </c>
      <c r="G334" s="6">
        <v>0</v>
      </c>
      <c r="H334">
        <v>0</v>
      </c>
      <c r="I334">
        <f>VLOOKUP(A334,[1]Sheet1!$A:$V,19,0)</f>
        <v>115</v>
      </c>
      <c r="J334">
        <f>VLOOKUP(A334,[1]Sheet1!$A:$V,20,0)</f>
        <v>102</v>
      </c>
      <c r="K334">
        <f>VLOOKUP(A334,[1]Sheet1!$A:$V,21,0)</f>
        <v>0.36</v>
      </c>
      <c r="L334">
        <f>VLOOKUP(A334,[1]Sheet1!$A:$V,22,0)</f>
        <v>0.32</v>
      </c>
      <c r="M334">
        <f>VLOOKUP(A334,[1]Sheet1!$A:$W,23,0)</f>
        <v>228</v>
      </c>
      <c r="N334">
        <f>VLOOKUP(A334,[1]Sheet1!$A:$BJ,24,0)</f>
        <v>226</v>
      </c>
      <c r="O334">
        <f>VLOOKUP(A334,[1]Sheet1!$A:$BJ,25,0)</f>
        <v>168</v>
      </c>
      <c r="P334">
        <f>VLOOKUP(A334,[1]Sheet1!$A:$BJ,26,0)</f>
        <v>175</v>
      </c>
      <c r="Q334">
        <f>VLOOKUP(A334,[1]Sheet1!$A:$BJ,27,0)</f>
        <v>29.1</v>
      </c>
      <c r="R334">
        <f>VLOOKUP(A334,[1]Sheet1!$A:$BJ,28,0)</f>
        <v>30.1</v>
      </c>
      <c r="S334">
        <f>VLOOKUP(A334,[1]Sheet1!$A:$BJ,29,0)</f>
        <v>33.700000000000003</v>
      </c>
      <c r="T334">
        <f>VLOOKUP(A334,[1]Sheet1!$A:$BJ,30,0)</f>
        <v>33.1</v>
      </c>
      <c r="U334">
        <f>VLOOKUP(A334,[1]Sheet1!$A:$BJ,31,0)</f>
        <v>1.26</v>
      </c>
      <c r="V334">
        <f>VLOOKUP(A334,[1]Sheet1!$A:$BJ,32,0)</f>
        <v>1.54</v>
      </c>
      <c r="W334">
        <f>VLOOKUP(A334,[1]Sheet1!$A:$BJ,33,0)</f>
        <v>1.42</v>
      </c>
      <c r="X334">
        <f>VLOOKUP(A334,[1]Sheet1!$A:$BJ,34,0)</f>
        <v>1.3</v>
      </c>
      <c r="Y334">
        <f>VLOOKUP(A334,[1]Sheet1!$A:$BJ,35,0)</f>
        <v>11.5</v>
      </c>
      <c r="Z334">
        <f>VLOOKUP(A334,[1]Sheet1!$A:$BJ,36,0)</f>
        <v>14.7</v>
      </c>
      <c r="AA334">
        <f>VLOOKUP(A334,[1]Sheet1!$A:$BJ,37,0)</f>
        <v>14.1</v>
      </c>
      <c r="AB334">
        <f>VLOOKUP(A334,[1]Sheet1!$A:$BJ,38,0)</f>
        <v>15</v>
      </c>
      <c r="AC334">
        <f>VLOOKUP(A334,[1]Sheet1!$A:$AN,39,0)</f>
        <v>28.2</v>
      </c>
      <c r="AD334">
        <f>VLOOKUP(A334,[1]Sheet1!$A:$AN,40,0)</f>
        <v>21.1</v>
      </c>
      <c r="AE334">
        <f>VLOOKUP(A334,[1]Sheet1!$A:$BJ,41,0)</f>
        <v>22.5</v>
      </c>
      <c r="AF334">
        <f>VLOOKUP(A334,[1]Sheet1!$A:$BJ,42,0)</f>
        <v>28.9</v>
      </c>
      <c r="AG334">
        <f>VLOOKUP(A334,[1]Sheet1!$A:$BJ,43,0)</f>
        <v>93</v>
      </c>
      <c r="AH334">
        <f>VLOOKUP(A334,[1]Sheet1!$A:$BJ,44,0)</f>
        <v>477</v>
      </c>
      <c r="AI334">
        <f>VLOOKUP(A334,[1]Sheet1!$A:$BJ,45,0)</f>
        <v>420</v>
      </c>
      <c r="AJ334">
        <f>VLOOKUP(A334,[1]Sheet1!$A:$BJ,46,0)</f>
        <v>317</v>
      </c>
      <c r="AK334">
        <f>VLOOKUP(A334,[1]Sheet1!$A:$BJ,47,0)</f>
        <v>48</v>
      </c>
      <c r="AL334">
        <f>VLOOKUP(A334,[1]Sheet1!$A:$BJ,48,0)</f>
        <v>465</v>
      </c>
      <c r="AM334">
        <f>VLOOKUP(A334,[1]Sheet1!$A:$BJ,49,0)</f>
        <v>301</v>
      </c>
      <c r="AN334">
        <f>VLOOKUP(A334,[1]Sheet1!$A:$BJ,50,0)</f>
        <v>169</v>
      </c>
      <c r="AO334">
        <f>VLOOKUP(A334,[1]Sheet1!$A:$BJ,51,0)</f>
        <v>98.02</v>
      </c>
      <c r="AP334">
        <f>VLOOKUP(A334,[1]Sheet1!$A:$BJ,52,0)</f>
        <v>104.72</v>
      </c>
      <c r="AQ334">
        <f>VLOOKUP(A334,[1]Sheet1!$A:$BJ,53,0)</f>
        <v>100.28</v>
      </c>
      <c r="AR334">
        <f>VLOOKUP(A334,[1]Sheet1!$A:$BJ,54,0)</f>
        <v>104.05</v>
      </c>
      <c r="AS334">
        <f>VLOOKUP(A334,[1]Sheet1!$A:$BJ,55,0)</f>
        <v>74</v>
      </c>
      <c r="AT334">
        <f>VLOOKUP(A334,[1]Sheet1!$A:$BJ,56,0)</f>
        <v>63</v>
      </c>
      <c r="AU334">
        <f>VLOOKUP(A334,[1]Sheet1!$A:$BJ,57,0)</f>
        <v>70</v>
      </c>
      <c r="AV334">
        <f>VLOOKUP(A334,[1]Sheet1!$A:$BJ,58,0)</f>
        <v>64</v>
      </c>
      <c r="AW334">
        <f>VLOOKUP(A334,[1]Sheet1!$A:$BJ,59,0)</f>
        <v>4.5999999999999996</v>
      </c>
      <c r="AX334">
        <f>VLOOKUP(A334,[1]Sheet1!$A:$BJ,60,0)</f>
        <v>8.3000000000000007</v>
      </c>
      <c r="AY334">
        <f>VLOOKUP(A334,[1]Sheet1!$A:$BJ,61,0)</f>
        <v>6.9</v>
      </c>
      <c r="AZ334">
        <f>VLOOKUP(A334,[1]Sheet1!$A:$BJ,62,0)</f>
        <v>7.2</v>
      </c>
      <c r="BA334" s="6">
        <v>9</v>
      </c>
      <c r="BB334">
        <f>VLOOKUP(A334,'[2]基于7.24英文版收集麻醉记录单信息+最后整理最全面'!$J:$CK,78,0)</f>
        <v>0</v>
      </c>
      <c r="BC334">
        <f>VLOOKUP(A334,'[2]基于7.24英文版收集麻醉记录单信息+最后整理最全面'!$J:$CK,80,0)</f>
        <v>0</v>
      </c>
    </row>
    <row r="335" spans="1:55" x14ac:dyDescent="0.25">
      <c r="A335" s="3">
        <v>35862630</v>
      </c>
      <c r="B335">
        <v>1</v>
      </c>
      <c r="C335" s="6">
        <v>1</v>
      </c>
      <c r="D335" s="6">
        <v>162</v>
      </c>
      <c r="E335" s="6">
        <v>65</v>
      </c>
      <c r="F335">
        <v>0</v>
      </c>
      <c r="G335" s="6">
        <v>0</v>
      </c>
      <c r="H335">
        <v>0</v>
      </c>
      <c r="I335">
        <f>VLOOKUP(A335,[1]Sheet1!$A:$V,19,0)</f>
        <v>144</v>
      </c>
      <c r="J335">
        <f>VLOOKUP(A335,[1]Sheet1!$A:$V,20,0)</f>
        <v>121</v>
      </c>
      <c r="K335">
        <f>VLOOKUP(A335,[1]Sheet1!$A:$V,21,0)</f>
        <v>0.42</v>
      </c>
      <c r="L335">
        <f>VLOOKUP(A335,[1]Sheet1!$A:$V,22,0)</f>
        <v>0.35</v>
      </c>
      <c r="M335">
        <f>VLOOKUP(A335,[1]Sheet1!$A:$W,23,0)</f>
        <v>199</v>
      </c>
      <c r="N335">
        <f>VLOOKUP(A335,[1]Sheet1!$A:$BJ,24,0)</f>
        <v>223</v>
      </c>
      <c r="Q335">
        <f>VLOOKUP(A335,[1]Sheet1!$A:$BJ,27,0)</f>
        <v>27.7</v>
      </c>
      <c r="R335">
        <f>VLOOKUP(A335,[1]Sheet1!$A:$BJ,28,0)</f>
        <v>26.2</v>
      </c>
      <c r="U335">
        <f>VLOOKUP(A335,[1]Sheet1!$A:$BJ,31,0)</f>
        <v>1.1000000000000001</v>
      </c>
      <c r="V335">
        <f>VLOOKUP(A335,[1]Sheet1!$A:$BJ,32,0)</f>
        <v>1.1499999999999999</v>
      </c>
      <c r="Y335">
        <f>VLOOKUP(A335,[1]Sheet1!$A:$BJ,35,0)</f>
        <v>19.8</v>
      </c>
      <c r="Z335">
        <f>VLOOKUP(A335,[1]Sheet1!$A:$BJ,36,0)</f>
        <v>21.7</v>
      </c>
      <c r="AC335">
        <f>VLOOKUP(A335,[1]Sheet1!$A:$AN,39,0)</f>
        <v>47.3</v>
      </c>
      <c r="AD335">
        <f>VLOOKUP(A335,[1]Sheet1!$A:$AN,40,0)</f>
        <v>30.5</v>
      </c>
      <c r="AG335">
        <f>VLOOKUP(A335,[1]Sheet1!$A:$BJ,43,0)</f>
        <v>126</v>
      </c>
      <c r="AH335">
        <f>VLOOKUP(A335,[1]Sheet1!$A:$BJ,44,0)</f>
        <v>930</v>
      </c>
      <c r="AK335">
        <f>VLOOKUP(A335,[1]Sheet1!$A:$BJ,47,0)</f>
        <v>77</v>
      </c>
      <c r="AL335">
        <f>VLOOKUP(A335,[1]Sheet1!$A:$BJ,48,0)</f>
        <v>714</v>
      </c>
      <c r="AO335">
        <f>VLOOKUP(A335,[1]Sheet1!$A:$BJ,51,0)</f>
        <v>77.97</v>
      </c>
      <c r="AP335">
        <f>VLOOKUP(A335,[1]Sheet1!$A:$BJ,52,0)</f>
        <v>77</v>
      </c>
      <c r="AS335">
        <f>VLOOKUP(A335,[1]Sheet1!$A:$BJ,55,0)</f>
        <v>96</v>
      </c>
      <c r="AT335">
        <f>VLOOKUP(A335,[1]Sheet1!$A:$BJ,56,0)</f>
        <v>97</v>
      </c>
      <c r="AW335">
        <f>VLOOKUP(A335,[1]Sheet1!$A:$BJ,59,0)</f>
        <v>5.6</v>
      </c>
      <c r="AX335">
        <f>VLOOKUP(A335,[1]Sheet1!$A:$BJ,60,0)</f>
        <v>5.8</v>
      </c>
      <c r="BA335" s="6">
        <v>4</v>
      </c>
      <c r="BB335">
        <f>VLOOKUP(A335,'[2]基于7.24英文版收集麻醉记录单信息+最后整理最全面'!$J:$CK,78,0)</f>
        <v>0</v>
      </c>
      <c r="BC335">
        <f>VLOOKUP(A335,'[2]基于7.24英文版收集麻醉记录单信息+最后整理最全面'!$J:$CK,80,0)</f>
        <v>0</v>
      </c>
    </row>
    <row r="336" spans="1:55" x14ac:dyDescent="0.25">
      <c r="A336" s="3">
        <v>35942261</v>
      </c>
      <c r="B336">
        <v>2</v>
      </c>
      <c r="C336" s="6">
        <v>2</v>
      </c>
      <c r="D336" s="6">
        <v>165</v>
      </c>
      <c r="E336" s="6">
        <v>79</v>
      </c>
      <c r="F336">
        <v>0</v>
      </c>
      <c r="G336" s="6">
        <v>0</v>
      </c>
      <c r="H336">
        <v>0</v>
      </c>
      <c r="I336">
        <f>VLOOKUP(A336,[1]Sheet1!$A:$V,19,0)</f>
        <v>155</v>
      </c>
      <c r="J336">
        <f>VLOOKUP(A336,[1]Sheet1!$A:$V,20,0)</f>
        <v>111</v>
      </c>
      <c r="K336">
        <f>VLOOKUP(A336,[1]Sheet1!$A:$V,21,0)</f>
        <v>0.47</v>
      </c>
      <c r="L336">
        <f>VLOOKUP(A336,[1]Sheet1!$A:$V,22,0)</f>
        <v>0.34</v>
      </c>
      <c r="M336">
        <f>VLOOKUP(A336,[1]Sheet1!$A:$W,23,0)</f>
        <v>255</v>
      </c>
      <c r="N336">
        <f>VLOOKUP(A336,[1]Sheet1!$A:$BJ,24,0)</f>
        <v>171</v>
      </c>
      <c r="P336">
        <f>VLOOKUP(A336,[1]Sheet1!$A:$BJ,26,0)</f>
        <v>105</v>
      </c>
      <c r="Q336">
        <f>VLOOKUP(A336,[1]Sheet1!$A:$BJ,27,0)</f>
        <v>38.9</v>
      </c>
      <c r="R336">
        <f>VLOOKUP(A336,[1]Sheet1!$A:$BJ,28,0)</f>
        <v>30.2</v>
      </c>
      <c r="T336">
        <f>VLOOKUP(A336,[1]Sheet1!$A:$BJ,30,0)</f>
        <v>44.1</v>
      </c>
      <c r="U336">
        <f>VLOOKUP(A336,[1]Sheet1!$A:$BJ,31,0)</f>
        <v>1.08</v>
      </c>
      <c r="V336">
        <f>VLOOKUP(A336,[1]Sheet1!$A:$BJ,32,0)</f>
        <v>1.33</v>
      </c>
      <c r="X336">
        <f>VLOOKUP(A336,[1]Sheet1!$A:$BJ,34,0)</f>
        <v>1.35</v>
      </c>
      <c r="Y336">
        <f>VLOOKUP(A336,[1]Sheet1!$A:$BJ,35,0)</f>
        <v>13.3</v>
      </c>
      <c r="Z336">
        <f>VLOOKUP(A336,[1]Sheet1!$A:$BJ,36,0)</f>
        <v>27</v>
      </c>
      <c r="AB336">
        <f>VLOOKUP(A336,[1]Sheet1!$A:$BJ,38,0)</f>
        <v>31.3</v>
      </c>
      <c r="AC336">
        <f>VLOOKUP(A336,[1]Sheet1!$A:$AN,39,0)</f>
        <v>51.7</v>
      </c>
      <c r="AD336">
        <f>VLOOKUP(A336,[1]Sheet1!$A:$AN,40,0)</f>
        <v>27.2</v>
      </c>
      <c r="AF336">
        <f>VLOOKUP(A336,[1]Sheet1!$A:$BJ,42,0)</f>
        <v>34.200000000000003</v>
      </c>
      <c r="AG336">
        <f>VLOOKUP(A336,[1]Sheet1!$A:$BJ,43,0)</f>
        <v>30</v>
      </c>
      <c r="AH336">
        <f>VLOOKUP(A336,[1]Sheet1!$A:$BJ,44,0)</f>
        <v>337</v>
      </c>
      <c r="AJ336">
        <f>VLOOKUP(A336,[1]Sheet1!$A:$BJ,46,0)</f>
        <v>445</v>
      </c>
      <c r="AK336">
        <f>VLOOKUP(A336,[1]Sheet1!$A:$BJ,47,0)</f>
        <v>29</v>
      </c>
      <c r="AL336">
        <f>VLOOKUP(A336,[1]Sheet1!$A:$BJ,48,0)</f>
        <v>352</v>
      </c>
      <c r="AN336">
        <f>VLOOKUP(A336,[1]Sheet1!$A:$BJ,50,0)</f>
        <v>172</v>
      </c>
      <c r="AO336">
        <f>VLOOKUP(A336,[1]Sheet1!$A:$BJ,51,0)</f>
        <v>97.63</v>
      </c>
      <c r="AP336">
        <f>VLOOKUP(A336,[1]Sheet1!$A:$BJ,52,0)</f>
        <v>102.74</v>
      </c>
      <c r="AR336">
        <f>VLOOKUP(A336,[1]Sheet1!$A:$BJ,54,0)</f>
        <v>116.12</v>
      </c>
      <c r="AS336">
        <f>VLOOKUP(A336,[1]Sheet1!$A:$BJ,55,0)</f>
        <v>76</v>
      </c>
      <c r="AT336">
        <f>VLOOKUP(A336,[1]Sheet1!$A:$BJ,56,0)</f>
        <v>66</v>
      </c>
      <c r="AV336">
        <f>VLOOKUP(A336,[1]Sheet1!$A:$BJ,58,0)</f>
        <v>49</v>
      </c>
      <c r="AW336">
        <f>VLOOKUP(A336,[1]Sheet1!$A:$BJ,59,0)</f>
        <v>9.1999999999999993</v>
      </c>
      <c r="AX336">
        <f>VLOOKUP(A336,[1]Sheet1!$A:$BJ,60,0)</f>
        <v>6.6</v>
      </c>
      <c r="AZ336">
        <f>VLOOKUP(A336,[1]Sheet1!$A:$BJ,62,0)</f>
        <v>5.9</v>
      </c>
      <c r="BA336" s="6">
        <v>6</v>
      </c>
      <c r="BB336">
        <f>VLOOKUP(A336,'[2]基于7.24英文版收集麻醉记录单信息+最后整理最全面'!$J:$CK,78,0)</f>
        <v>0</v>
      </c>
      <c r="BC336">
        <f>VLOOKUP(A336,'[2]基于7.24英文版收集麻醉记录单信息+最后整理最全面'!$J:$CK,80,0)</f>
        <v>0</v>
      </c>
    </row>
    <row r="337" spans="1:55" x14ac:dyDescent="0.25">
      <c r="A337" s="3">
        <v>33008708</v>
      </c>
      <c r="B337">
        <v>1</v>
      </c>
      <c r="C337" s="6">
        <v>2</v>
      </c>
      <c r="D337" s="6">
        <v>150</v>
      </c>
      <c r="E337" s="6">
        <v>63</v>
      </c>
      <c r="F337">
        <v>0</v>
      </c>
      <c r="G337" s="6">
        <v>0</v>
      </c>
      <c r="H337">
        <v>0</v>
      </c>
      <c r="I337">
        <f>VLOOKUP(A337,[1]Sheet1!$A:$V,19,0)</f>
        <v>120</v>
      </c>
      <c r="J337">
        <f>VLOOKUP(A337,[1]Sheet1!$A:$V,20,0)</f>
        <v>92</v>
      </c>
      <c r="K337">
        <f>VLOOKUP(A337,[1]Sheet1!$A:$V,21,0)</f>
        <v>0.37</v>
      </c>
      <c r="L337">
        <f>VLOOKUP(A337,[1]Sheet1!$A:$V,22,0)</f>
        <v>0.28999999999999998</v>
      </c>
      <c r="M337">
        <f>VLOOKUP(A337,[1]Sheet1!$A:$W,23,0)</f>
        <v>208</v>
      </c>
      <c r="N337">
        <f>VLOOKUP(A337,[1]Sheet1!$A:$BJ,24,0)</f>
        <v>127</v>
      </c>
      <c r="P337">
        <f>VLOOKUP(A337,[1]Sheet1!$A:$BJ,26,0)</f>
        <v>69</v>
      </c>
      <c r="Q337">
        <f>VLOOKUP(A337,[1]Sheet1!$A:$BJ,27,0)</f>
        <v>27.2</v>
      </c>
      <c r="R337">
        <f>VLOOKUP(A337,[1]Sheet1!$A:$BJ,28,0)</f>
        <v>39.6</v>
      </c>
      <c r="U337">
        <f>VLOOKUP(A337,[1]Sheet1!$A:$BJ,31,0)</f>
        <v>1.1100000000000001</v>
      </c>
      <c r="V337">
        <f>VLOOKUP(A337,[1]Sheet1!$A:$BJ,32,0)</f>
        <v>1.25</v>
      </c>
      <c r="Y337">
        <f>VLOOKUP(A337,[1]Sheet1!$A:$BJ,35,0)</f>
        <v>12.2</v>
      </c>
      <c r="Z337">
        <f>VLOOKUP(A337,[1]Sheet1!$A:$BJ,36,0)</f>
        <v>23.9</v>
      </c>
      <c r="AB337">
        <f>VLOOKUP(A337,[1]Sheet1!$A:$BJ,38,0)</f>
        <v>20.8</v>
      </c>
      <c r="AC337">
        <f>VLOOKUP(A337,[1]Sheet1!$A:$AN,39,0)</f>
        <v>40.200000000000003</v>
      </c>
      <c r="AD337">
        <f>VLOOKUP(A337,[1]Sheet1!$A:$AN,40,0)</f>
        <v>27.7</v>
      </c>
      <c r="AF337">
        <f>VLOOKUP(A337,[1]Sheet1!$A:$BJ,42,0)</f>
        <v>27.3</v>
      </c>
      <c r="AG337">
        <f>VLOOKUP(A337,[1]Sheet1!$A:$BJ,43,0)</f>
        <v>39</v>
      </c>
      <c r="AH337">
        <f>VLOOKUP(A337,[1]Sheet1!$A:$BJ,44,0)</f>
        <v>222</v>
      </c>
      <c r="AJ337">
        <f>VLOOKUP(A337,[1]Sheet1!$A:$BJ,46,0)</f>
        <v>150</v>
      </c>
      <c r="AK337">
        <f>VLOOKUP(A337,[1]Sheet1!$A:$BJ,47,0)</f>
        <v>25</v>
      </c>
      <c r="AL337">
        <f>VLOOKUP(A337,[1]Sheet1!$A:$BJ,48,0)</f>
        <v>236</v>
      </c>
      <c r="AN337">
        <f>VLOOKUP(A337,[1]Sheet1!$A:$BJ,50,0)</f>
        <v>66</v>
      </c>
      <c r="AO337">
        <f>VLOOKUP(A337,[1]Sheet1!$A:$BJ,51,0)</f>
        <v>90.45</v>
      </c>
      <c r="AP337">
        <f>VLOOKUP(A337,[1]Sheet1!$A:$BJ,52,0)</f>
        <v>95.06</v>
      </c>
      <c r="AR337">
        <f>VLOOKUP(A337,[1]Sheet1!$A:$BJ,54,0)</f>
        <v>87.85</v>
      </c>
      <c r="AS337">
        <f>VLOOKUP(A337,[1]Sheet1!$A:$BJ,55,0)</f>
        <v>82</v>
      </c>
      <c r="AT337">
        <f>VLOOKUP(A337,[1]Sheet1!$A:$BJ,56,0)</f>
        <v>77</v>
      </c>
      <c r="AV337">
        <f>VLOOKUP(A337,[1]Sheet1!$A:$BJ,58,0)</f>
        <v>84</v>
      </c>
      <c r="AW337">
        <f>VLOOKUP(A337,[1]Sheet1!$A:$BJ,59,0)</f>
        <v>6.8</v>
      </c>
      <c r="AX337">
        <f>VLOOKUP(A337,[1]Sheet1!$A:$BJ,60,0)</f>
        <v>4</v>
      </c>
      <c r="AZ337">
        <f>VLOOKUP(A337,[1]Sheet1!$A:$BJ,62,0)</f>
        <v>3.3</v>
      </c>
      <c r="BA337" s="6">
        <v>7</v>
      </c>
      <c r="BB337">
        <f>VLOOKUP(A337,'[2]基于7.24英文版收集麻醉记录单信息+最后整理最全面'!$J:$CK,78,0)</f>
        <v>0</v>
      </c>
      <c r="BC337">
        <f>VLOOKUP(A337,'[2]基于7.24英文版收集麻醉记录单信息+最后整理最全面'!$J:$CK,80,0)</f>
        <v>0</v>
      </c>
    </row>
    <row r="338" spans="1:55" x14ac:dyDescent="0.25">
      <c r="A338" s="3">
        <v>16969958</v>
      </c>
      <c r="B338">
        <v>2</v>
      </c>
      <c r="C338" s="6">
        <v>2</v>
      </c>
      <c r="D338" s="6">
        <v>160</v>
      </c>
      <c r="E338" s="6">
        <v>50</v>
      </c>
      <c r="F338">
        <v>0</v>
      </c>
      <c r="G338" s="6">
        <v>0</v>
      </c>
      <c r="H338">
        <v>0</v>
      </c>
      <c r="I338">
        <f>VLOOKUP(A338,[1]Sheet1!$A:$V,19,0)</f>
        <v>142</v>
      </c>
      <c r="J338">
        <f>VLOOKUP(A338,[1]Sheet1!$A:$V,20,0)</f>
        <v>62</v>
      </c>
      <c r="K338">
        <f>VLOOKUP(A338,[1]Sheet1!$A:$V,21,0)</f>
        <v>0.44</v>
      </c>
      <c r="L338">
        <f>VLOOKUP(A338,[1]Sheet1!$A:$V,22,0)</f>
        <v>0.19</v>
      </c>
      <c r="M338">
        <f>VLOOKUP(A338,[1]Sheet1!$A:$W,23,0)</f>
        <v>117</v>
      </c>
      <c r="N338">
        <f>VLOOKUP(A338,[1]Sheet1!$A:$BJ,24,0)</f>
        <v>72</v>
      </c>
      <c r="P338">
        <f>VLOOKUP(A338,[1]Sheet1!$A:$BJ,26,0)</f>
        <v>76</v>
      </c>
      <c r="Q338">
        <f>VLOOKUP(A338,[1]Sheet1!$A:$BJ,27,0)</f>
        <v>27.6</v>
      </c>
      <c r="R338">
        <f>VLOOKUP(A338,[1]Sheet1!$A:$BJ,28,0)</f>
        <v>39.200000000000003</v>
      </c>
      <c r="U338">
        <f>VLOOKUP(A338,[1]Sheet1!$A:$BJ,31,0)</f>
        <v>0.91</v>
      </c>
      <c r="V338">
        <f>VLOOKUP(A338,[1]Sheet1!$A:$BJ,32,0)</f>
        <v>1.08</v>
      </c>
      <c r="Y338">
        <f>VLOOKUP(A338,[1]Sheet1!$A:$BJ,35,0)</f>
        <v>22.8</v>
      </c>
      <c r="Z338">
        <f>VLOOKUP(A338,[1]Sheet1!$A:$BJ,36,0)</f>
        <v>27.6</v>
      </c>
      <c r="AB338">
        <f>VLOOKUP(A338,[1]Sheet1!$A:$BJ,38,0)</f>
        <v>19.3</v>
      </c>
      <c r="AC338">
        <f>VLOOKUP(A338,[1]Sheet1!$A:$AN,39,0)</f>
        <v>40.799999999999997</v>
      </c>
      <c r="AD338">
        <f>VLOOKUP(A338,[1]Sheet1!$A:$AN,40,0)</f>
        <v>23.9</v>
      </c>
      <c r="AF338">
        <f>VLOOKUP(A338,[1]Sheet1!$A:$BJ,42,0)</f>
        <v>35.9</v>
      </c>
      <c r="AG338">
        <f>VLOOKUP(A338,[1]Sheet1!$A:$BJ,43,0)</f>
        <v>152</v>
      </c>
      <c r="AH338">
        <f>VLOOKUP(A338,[1]Sheet1!$A:$BJ,44,0)</f>
        <v>225</v>
      </c>
      <c r="AJ338">
        <f>VLOOKUP(A338,[1]Sheet1!$A:$BJ,46,0)</f>
        <v>103</v>
      </c>
      <c r="AK338">
        <f>VLOOKUP(A338,[1]Sheet1!$A:$BJ,47,0)</f>
        <v>119</v>
      </c>
      <c r="AL338">
        <f>VLOOKUP(A338,[1]Sheet1!$A:$BJ,48,0)</f>
        <v>220</v>
      </c>
      <c r="AN338">
        <f>VLOOKUP(A338,[1]Sheet1!$A:$BJ,50,0)</f>
        <v>38</v>
      </c>
      <c r="AO338">
        <f>VLOOKUP(A338,[1]Sheet1!$A:$BJ,51,0)</f>
        <v>94.7</v>
      </c>
      <c r="AP338">
        <f>VLOOKUP(A338,[1]Sheet1!$A:$BJ,52,0)</f>
        <v>97.05</v>
      </c>
      <c r="AR338">
        <f>VLOOKUP(A338,[1]Sheet1!$A:$BJ,54,0)</f>
        <v>100.99</v>
      </c>
      <c r="AS338">
        <f>VLOOKUP(A338,[1]Sheet1!$A:$BJ,55,0)</f>
        <v>69</v>
      </c>
      <c r="AT338">
        <f>VLOOKUP(A338,[1]Sheet1!$A:$BJ,56,0)</f>
        <v>65</v>
      </c>
      <c r="AV338">
        <f>VLOOKUP(A338,[1]Sheet1!$A:$BJ,58,0)</f>
        <v>59</v>
      </c>
      <c r="AW338">
        <f>VLOOKUP(A338,[1]Sheet1!$A:$BJ,59,0)</f>
        <v>6</v>
      </c>
      <c r="AX338">
        <f>VLOOKUP(A338,[1]Sheet1!$A:$BJ,60,0)</f>
        <v>6</v>
      </c>
      <c r="AZ338">
        <f>VLOOKUP(A338,[1]Sheet1!$A:$BJ,62,0)</f>
        <v>6.9</v>
      </c>
      <c r="BA338" s="6">
        <v>7</v>
      </c>
      <c r="BB338">
        <f>VLOOKUP(A338,'[2]基于7.24英文版收集麻醉记录单信息+最后整理最全面'!$J:$CK,78,0)</f>
        <v>0</v>
      </c>
      <c r="BC338">
        <f>VLOOKUP(A338,'[2]基于7.24英文版收集麻醉记录单信息+最后整理最全面'!$J:$CK,80,0)</f>
        <v>0</v>
      </c>
    </row>
    <row r="339" spans="1:55" x14ac:dyDescent="0.25">
      <c r="A339" s="3">
        <v>36115168</v>
      </c>
      <c r="B339">
        <v>2</v>
      </c>
      <c r="C339" s="6">
        <v>1</v>
      </c>
      <c r="D339" s="6">
        <v>165</v>
      </c>
      <c r="E339" s="6">
        <v>51</v>
      </c>
      <c r="F339">
        <v>0</v>
      </c>
      <c r="G339" s="6">
        <v>0</v>
      </c>
      <c r="H339">
        <v>0</v>
      </c>
      <c r="I339">
        <f>VLOOKUP(A339,[1]Sheet1!$A:$V,19,0)</f>
        <v>151</v>
      </c>
      <c r="J339">
        <f>VLOOKUP(A339,[1]Sheet1!$A:$V,20,0)</f>
        <v>109</v>
      </c>
      <c r="K339">
        <f>VLOOKUP(A339,[1]Sheet1!$A:$V,21,0)</f>
        <v>0.44</v>
      </c>
      <c r="L339">
        <f>VLOOKUP(A339,[1]Sheet1!$A:$V,22,0)</f>
        <v>0.32</v>
      </c>
      <c r="M339">
        <f>VLOOKUP(A339,[1]Sheet1!$A:$W,23,0)</f>
        <v>266</v>
      </c>
      <c r="N339">
        <f>VLOOKUP(A339,[1]Sheet1!$A:$BJ,24,0)</f>
        <v>210</v>
      </c>
      <c r="P339">
        <f>VLOOKUP(A339,[1]Sheet1!$A:$BJ,26,0)</f>
        <v>211</v>
      </c>
      <c r="Q339">
        <f>VLOOKUP(A339,[1]Sheet1!$A:$BJ,27,0)</f>
        <v>28.6</v>
      </c>
      <c r="R339">
        <f>VLOOKUP(A339,[1]Sheet1!$A:$BJ,28,0)</f>
        <v>35</v>
      </c>
      <c r="U339">
        <f>VLOOKUP(A339,[1]Sheet1!$A:$BJ,31,0)</f>
        <v>1.06</v>
      </c>
      <c r="V339">
        <f>VLOOKUP(A339,[1]Sheet1!$A:$BJ,32,0)</f>
        <v>1.35</v>
      </c>
      <c r="Y339">
        <f>VLOOKUP(A339,[1]Sheet1!$A:$BJ,35,0)</f>
        <v>8.4</v>
      </c>
      <c r="Z339">
        <f>VLOOKUP(A339,[1]Sheet1!$A:$BJ,36,0)</f>
        <v>14.7</v>
      </c>
      <c r="AB339">
        <f>VLOOKUP(A339,[1]Sheet1!$A:$BJ,38,0)</f>
        <v>18.100000000000001</v>
      </c>
      <c r="AC339">
        <f>VLOOKUP(A339,[1]Sheet1!$A:$AN,39,0)</f>
        <v>43</v>
      </c>
      <c r="AD339">
        <f>VLOOKUP(A339,[1]Sheet1!$A:$AN,40,0)</f>
        <v>25.2</v>
      </c>
      <c r="AF339">
        <f>VLOOKUP(A339,[1]Sheet1!$A:$BJ,42,0)</f>
        <v>38.4</v>
      </c>
      <c r="AG339">
        <f>VLOOKUP(A339,[1]Sheet1!$A:$BJ,43,0)</f>
        <v>38</v>
      </c>
      <c r="AH339">
        <f>VLOOKUP(A339,[1]Sheet1!$A:$BJ,44,0)</f>
        <v>79</v>
      </c>
      <c r="AJ339">
        <f>VLOOKUP(A339,[1]Sheet1!$A:$BJ,46,0)</f>
        <v>515</v>
      </c>
      <c r="AK339">
        <f>VLOOKUP(A339,[1]Sheet1!$A:$BJ,47,0)</f>
        <v>41</v>
      </c>
      <c r="AL339">
        <f>VLOOKUP(A339,[1]Sheet1!$A:$BJ,48,0)</f>
        <v>129</v>
      </c>
      <c r="AN339">
        <f>VLOOKUP(A339,[1]Sheet1!$A:$BJ,50,0)</f>
        <v>448</v>
      </c>
      <c r="AO339">
        <f>VLOOKUP(A339,[1]Sheet1!$A:$BJ,51,0)</f>
        <v>92.66</v>
      </c>
      <c r="AP339">
        <f>VLOOKUP(A339,[1]Sheet1!$A:$BJ,52,0)</f>
        <v>102.42</v>
      </c>
      <c r="AR339">
        <f>VLOOKUP(A339,[1]Sheet1!$A:$BJ,54,0)</f>
        <v>100.32</v>
      </c>
      <c r="AS339">
        <f>VLOOKUP(A339,[1]Sheet1!$A:$BJ,55,0)</f>
        <v>74</v>
      </c>
      <c r="AT339">
        <f>VLOOKUP(A339,[1]Sheet1!$A:$BJ,56,0)</f>
        <v>58</v>
      </c>
      <c r="AV339">
        <f>VLOOKUP(A339,[1]Sheet1!$A:$BJ,58,0)</f>
        <v>61</v>
      </c>
      <c r="AW339">
        <f>VLOOKUP(A339,[1]Sheet1!$A:$BJ,59,0)</f>
        <v>2.5</v>
      </c>
      <c r="AX339">
        <f>VLOOKUP(A339,[1]Sheet1!$A:$BJ,60,0)</f>
        <v>4.0999999999999996</v>
      </c>
      <c r="AZ339">
        <f>VLOOKUP(A339,[1]Sheet1!$A:$BJ,62,0)</f>
        <v>4</v>
      </c>
      <c r="BA339" s="6">
        <v>6</v>
      </c>
      <c r="BB339">
        <f>VLOOKUP(A339,'[2]基于7.24英文版收集麻醉记录单信息+最后整理最全面'!$J:$CK,78,0)</f>
        <v>0</v>
      </c>
      <c r="BC339">
        <f>VLOOKUP(A339,'[2]基于7.24英文版收集麻醉记录单信息+最后整理最全面'!$J:$CK,80,0)</f>
        <v>1</v>
      </c>
    </row>
    <row r="340" spans="1:55" x14ac:dyDescent="0.25">
      <c r="A340" s="3">
        <v>36146307</v>
      </c>
      <c r="B340">
        <v>2</v>
      </c>
      <c r="C340" s="6">
        <v>2</v>
      </c>
      <c r="D340" s="6">
        <v>164</v>
      </c>
      <c r="E340" s="6">
        <v>65</v>
      </c>
      <c r="F340">
        <v>0</v>
      </c>
      <c r="G340" s="6">
        <v>0</v>
      </c>
      <c r="H340">
        <v>0</v>
      </c>
      <c r="I340">
        <f>VLOOKUP(A340,[1]Sheet1!$A:$V,19,0)</f>
        <v>131</v>
      </c>
      <c r="J340">
        <f>VLOOKUP(A340,[1]Sheet1!$A:$V,20,0)</f>
        <v>110</v>
      </c>
      <c r="K340">
        <f>VLOOKUP(A340,[1]Sheet1!$A:$V,21,0)</f>
        <v>0.39</v>
      </c>
      <c r="L340">
        <f>VLOOKUP(A340,[1]Sheet1!$A:$V,22,0)</f>
        <v>0.23</v>
      </c>
      <c r="M340">
        <f>VLOOKUP(A340,[1]Sheet1!$A:$W,23,0)</f>
        <v>196</v>
      </c>
      <c r="N340">
        <f>VLOOKUP(A340,[1]Sheet1!$A:$BJ,24,0)</f>
        <v>191</v>
      </c>
      <c r="Q340">
        <f>VLOOKUP(A340,[1]Sheet1!$A:$BJ,27,0)</f>
        <v>26.7</v>
      </c>
      <c r="U340">
        <f>VLOOKUP(A340,[1]Sheet1!$A:$BJ,31,0)</f>
        <v>1.02</v>
      </c>
      <c r="Y340">
        <f>VLOOKUP(A340,[1]Sheet1!$A:$BJ,35,0)</f>
        <v>99.6</v>
      </c>
      <c r="Z340">
        <f>VLOOKUP(A340,[1]Sheet1!$A:$BJ,36,0)</f>
        <v>10.7</v>
      </c>
      <c r="AA340">
        <f>VLOOKUP(A340,[1]Sheet1!$A:$BJ,37,0)</f>
        <v>146.5</v>
      </c>
      <c r="AC340">
        <f>VLOOKUP(A340,[1]Sheet1!$A:$AN,39,0)</f>
        <v>43</v>
      </c>
      <c r="AD340">
        <f>VLOOKUP(A340,[1]Sheet1!$A:$AN,40,0)</f>
        <v>29.4</v>
      </c>
      <c r="AE340">
        <f>VLOOKUP(A340,[1]Sheet1!$A:$BJ,41,0)</f>
        <v>23</v>
      </c>
      <c r="AG340">
        <f>VLOOKUP(A340,[1]Sheet1!$A:$BJ,43,0)</f>
        <v>164</v>
      </c>
      <c r="AH340">
        <f>VLOOKUP(A340,[1]Sheet1!$A:$BJ,44,0)</f>
        <v>274</v>
      </c>
      <c r="AI340">
        <f>VLOOKUP(A340,[1]Sheet1!$A:$BJ,45,0)</f>
        <v>288</v>
      </c>
      <c r="AK340">
        <f>VLOOKUP(A340,[1]Sheet1!$A:$BJ,47,0)</f>
        <v>161</v>
      </c>
      <c r="AL340">
        <f>VLOOKUP(A340,[1]Sheet1!$A:$BJ,48,0)</f>
        <v>354</v>
      </c>
      <c r="AM340">
        <f>VLOOKUP(A340,[1]Sheet1!$A:$BJ,49,0)</f>
        <v>337</v>
      </c>
      <c r="AO340">
        <f>VLOOKUP(A340,[1]Sheet1!$A:$BJ,51,0)</f>
        <v>99.4</v>
      </c>
      <c r="AP340">
        <f>VLOOKUP(A340,[1]Sheet1!$A:$BJ,52,0)</f>
        <v>85.78</v>
      </c>
      <c r="AQ340">
        <f>VLOOKUP(A340,[1]Sheet1!$A:$BJ,53,0)</f>
        <v>88.89</v>
      </c>
      <c r="AS340">
        <f>VLOOKUP(A340,[1]Sheet1!$A:$BJ,55,0)</f>
        <v>59</v>
      </c>
      <c r="AT340">
        <f>VLOOKUP(A340,[1]Sheet1!$A:$BJ,56,0)</f>
        <v>69</v>
      </c>
      <c r="AU340">
        <f>VLOOKUP(A340,[1]Sheet1!$A:$BJ,57,0)</f>
        <v>67</v>
      </c>
      <c r="AW340">
        <f>VLOOKUP(A340,[1]Sheet1!$A:$BJ,59,0)</f>
        <v>4.7</v>
      </c>
      <c r="AX340">
        <f>VLOOKUP(A340,[1]Sheet1!$A:$BJ,60,0)</f>
        <v>3.7</v>
      </c>
      <c r="AY340">
        <f>VLOOKUP(A340,[1]Sheet1!$A:$BJ,61,0)</f>
        <v>8.9</v>
      </c>
      <c r="BA340" s="6">
        <v>6</v>
      </c>
      <c r="BB340">
        <f>VLOOKUP(A340,'[2]基于7.24英文版收集麻醉记录单信息+最后整理最全面'!$J:$CK,78,0)</f>
        <v>0</v>
      </c>
      <c r="BC340">
        <f>VLOOKUP(A340,'[2]基于7.24英文版收集麻醉记录单信息+最后整理最全面'!$J:$CK,80,0)</f>
        <v>0</v>
      </c>
    </row>
    <row r="341" spans="1:55" x14ac:dyDescent="0.25">
      <c r="A341" s="3">
        <v>842227</v>
      </c>
      <c r="B341">
        <v>1</v>
      </c>
      <c r="C341" s="6">
        <v>2</v>
      </c>
      <c r="D341" s="6">
        <v>154</v>
      </c>
      <c r="E341" s="6">
        <v>51.5</v>
      </c>
      <c r="F341">
        <v>0</v>
      </c>
      <c r="G341" s="6">
        <v>0</v>
      </c>
      <c r="H341">
        <v>0</v>
      </c>
      <c r="I341">
        <f>VLOOKUP(A341,[1]Sheet1!$A:$V,19,0)</f>
        <v>117</v>
      </c>
      <c r="J341">
        <f>VLOOKUP(A341,[1]Sheet1!$A:$V,20,0)</f>
        <v>92</v>
      </c>
      <c r="K341">
        <f>VLOOKUP(A341,[1]Sheet1!$A:$V,21,0)</f>
        <v>0.34</v>
      </c>
      <c r="L341">
        <f>VLOOKUP(A341,[1]Sheet1!$A:$V,22,0)</f>
        <v>0.28000000000000003</v>
      </c>
      <c r="M341">
        <f>VLOOKUP(A341,[1]Sheet1!$A:$W,23,0)</f>
        <v>331</v>
      </c>
      <c r="N341">
        <f>VLOOKUP(A341,[1]Sheet1!$A:$BJ,24,0)</f>
        <v>106</v>
      </c>
      <c r="O341">
        <f>VLOOKUP(A341,[1]Sheet1!$A:$BJ,25,0)</f>
        <v>107</v>
      </c>
      <c r="P341">
        <f>VLOOKUP(A341,[1]Sheet1!$A:$BJ,26,0)</f>
        <v>125</v>
      </c>
      <c r="Q341">
        <f>VLOOKUP(A341,[1]Sheet1!$A:$BJ,27,0)</f>
        <v>27.1</v>
      </c>
      <c r="R341">
        <f>VLOOKUP(A341,[1]Sheet1!$A:$BJ,28,0)</f>
        <v>43.3</v>
      </c>
      <c r="S341">
        <f>VLOOKUP(A341,[1]Sheet1!$A:$BJ,29,0)</f>
        <v>38.799999999999997</v>
      </c>
      <c r="T341">
        <f>VLOOKUP(A341,[1]Sheet1!$A:$BJ,30,0)</f>
        <v>37.299999999999997</v>
      </c>
      <c r="U341">
        <f>VLOOKUP(A341,[1]Sheet1!$A:$BJ,31,0)</f>
        <v>1.04</v>
      </c>
      <c r="V341">
        <f>VLOOKUP(A341,[1]Sheet1!$A:$BJ,32,0)</f>
        <v>1.71</v>
      </c>
      <c r="W341">
        <f>VLOOKUP(A341,[1]Sheet1!$A:$BJ,33,0)</f>
        <v>1.44</v>
      </c>
      <c r="X341">
        <f>VLOOKUP(A341,[1]Sheet1!$A:$BJ,34,0)</f>
        <v>1.34</v>
      </c>
      <c r="Y341">
        <f>VLOOKUP(A341,[1]Sheet1!$A:$BJ,35,0)</f>
        <v>71</v>
      </c>
      <c r="Z341">
        <f>VLOOKUP(A341,[1]Sheet1!$A:$BJ,36,0)</f>
        <v>64</v>
      </c>
      <c r="AA341">
        <f>VLOOKUP(A341,[1]Sheet1!$A:$BJ,37,0)</f>
        <v>61.1</v>
      </c>
      <c r="AB341">
        <f>VLOOKUP(A341,[1]Sheet1!$A:$BJ,38,0)</f>
        <v>51</v>
      </c>
      <c r="AC341">
        <f>VLOOKUP(A341,[1]Sheet1!$A:$AN,39,0)</f>
        <v>38.299999999999997</v>
      </c>
      <c r="AD341">
        <f>VLOOKUP(A341,[1]Sheet1!$A:$AN,40,0)</f>
        <v>19</v>
      </c>
      <c r="AE341">
        <f>VLOOKUP(A341,[1]Sheet1!$A:$BJ,41,0)</f>
        <v>29</v>
      </c>
      <c r="AF341">
        <f>VLOOKUP(A341,[1]Sheet1!$A:$BJ,42,0)</f>
        <v>30.5</v>
      </c>
      <c r="AG341">
        <f>VLOOKUP(A341,[1]Sheet1!$A:$BJ,43,0)</f>
        <v>219</v>
      </c>
      <c r="AH341">
        <f>VLOOKUP(A341,[1]Sheet1!$A:$BJ,44,0)</f>
        <v>355</v>
      </c>
      <c r="AI341">
        <f>VLOOKUP(A341,[1]Sheet1!$A:$BJ,45,0)</f>
        <v>224</v>
      </c>
      <c r="AJ341">
        <f>VLOOKUP(A341,[1]Sheet1!$A:$BJ,46,0)</f>
        <v>169</v>
      </c>
      <c r="AK341">
        <f>VLOOKUP(A341,[1]Sheet1!$A:$BJ,47,0)</f>
        <v>165</v>
      </c>
      <c r="AL341">
        <f>VLOOKUP(A341,[1]Sheet1!$A:$BJ,48,0)</f>
        <v>436</v>
      </c>
      <c r="AM341">
        <f>VLOOKUP(A341,[1]Sheet1!$A:$BJ,49,0)</f>
        <v>161</v>
      </c>
      <c r="AN341">
        <f>VLOOKUP(A341,[1]Sheet1!$A:$BJ,50,0)</f>
        <v>107</v>
      </c>
      <c r="AO341">
        <f>VLOOKUP(A341,[1]Sheet1!$A:$BJ,51,0)</f>
        <v>93.59</v>
      </c>
      <c r="AP341">
        <f>VLOOKUP(A341,[1]Sheet1!$A:$BJ,52,0)</f>
        <v>92.26</v>
      </c>
      <c r="AQ341">
        <f>VLOOKUP(A341,[1]Sheet1!$A:$BJ,53,0)</f>
        <v>105.96</v>
      </c>
      <c r="AR341">
        <f>VLOOKUP(A341,[1]Sheet1!$A:$BJ,54,0)</f>
        <v>102.39</v>
      </c>
      <c r="AS341">
        <f>VLOOKUP(A341,[1]Sheet1!$A:$BJ,55,0)</f>
        <v>84</v>
      </c>
      <c r="AT341">
        <f>VLOOKUP(A341,[1]Sheet1!$A:$BJ,56,0)</f>
        <v>85</v>
      </c>
      <c r="AU341">
        <f>VLOOKUP(A341,[1]Sheet1!$A:$BJ,57,0)</f>
        <v>69</v>
      </c>
      <c r="AV341">
        <f>VLOOKUP(A341,[1]Sheet1!$A:$BJ,58,0)</f>
        <v>75</v>
      </c>
      <c r="AW341">
        <f>VLOOKUP(A341,[1]Sheet1!$A:$BJ,59,0)</f>
        <v>4.0999999999999996</v>
      </c>
      <c r="AX341">
        <f>VLOOKUP(A341,[1]Sheet1!$A:$BJ,60,0)</f>
        <v>3.6</v>
      </c>
      <c r="AY341">
        <f>VLOOKUP(A341,[1]Sheet1!$A:$BJ,61,0)</f>
        <v>5.2</v>
      </c>
      <c r="AZ341">
        <f>VLOOKUP(A341,[1]Sheet1!$A:$BJ,62,0)</f>
        <v>7.2</v>
      </c>
      <c r="BA341" s="6">
        <v>7</v>
      </c>
      <c r="BB341">
        <f>VLOOKUP(A341,'[2]基于7.24英文版收集麻醉记录单信息+最后整理最全面'!$J:$CK,78,0)</f>
        <v>0</v>
      </c>
      <c r="BC341">
        <f>VLOOKUP(A341,'[2]基于7.24英文版收集麻醉记录单信息+最后整理最全面'!$J:$CK,80,0)</f>
        <v>0</v>
      </c>
    </row>
    <row r="342" spans="1:55" x14ac:dyDescent="0.25">
      <c r="A342" s="3">
        <v>16795215</v>
      </c>
      <c r="B342">
        <v>2</v>
      </c>
      <c r="C342" s="6">
        <v>1</v>
      </c>
      <c r="D342" s="6">
        <v>175</v>
      </c>
      <c r="E342" s="6">
        <v>80</v>
      </c>
      <c r="F342">
        <v>0</v>
      </c>
      <c r="G342" s="6">
        <v>0</v>
      </c>
      <c r="H342">
        <v>0</v>
      </c>
      <c r="I342">
        <f>VLOOKUP(A342,[1]Sheet1!$A:$V,19,0)</f>
        <v>112</v>
      </c>
      <c r="J342">
        <f>VLOOKUP(A342,[1]Sheet1!$A:$V,20,0)</f>
        <v>108</v>
      </c>
      <c r="K342">
        <f>VLOOKUP(A342,[1]Sheet1!$A:$V,21,0)</f>
        <v>0.35</v>
      </c>
      <c r="L342">
        <f>VLOOKUP(A342,[1]Sheet1!$A:$V,22,0)</f>
        <v>0.33</v>
      </c>
      <c r="M342">
        <f>VLOOKUP(A342,[1]Sheet1!$A:$W,23,0)</f>
        <v>180</v>
      </c>
      <c r="N342">
        <f>VLOOKUP(A342,[1]Sheet1!$A:$BJ,24,0)</f>
        <v>178</v>
      </c>
      <c r="Q342">
        <f>VLOOKUP(A342,[1]Sheet1!$A:$BJ,27,0)</f>
        <v>26.8</v>
      </c>
      <c r="R342">
        <f>VLOOKUP(A342,[1]Sheet1!$A:$BJ,28,0)</f>
        <v>32.299999999999997</v>
      </c>
      <c r="U342">
        <f>VLOOKUP(A342,[1]Sheet1!$A:$BJ,31,0)</f>
        <v>1.05</v>
      </c>
      <c r="V342">
        <f>VLOOKUP(A342,[1]Sheet1!$A:$BJ,32,0)</f>
        <v>1.03</v>
      </c>
      <c r="Y342">
        <f>VLOOKUP(A342,[1]Sheet1!$A:$BJ,35,0)</f>
        <v>28.2</v>
      </c>
      <c r="Z342">
        <f>VLOOKUP(A342,[1]Sheet1!$A:$BJ,36,0)</f>
        <v>88.7</v>
      </c>
      <c r="AC342">
        <f>VLOOKUP(A342,[1]Sheet1!$A:$AN,39,0)</f>
        <v>39.299999999999997</v>
      </c>
      <c r="AD342">
        <f>VLOOKUP(A342,[1]Sheet1!$A:$AN,40,0)</f>
        <v>31.7</v>
      </c>
      <c r="AG342">
        <f>VLOOKUP(A342,[1]Sheet1!$A:$BJ,43,0)</f>
        <v>40</v>
      </c>
      <c r="AH342">
        <f>VLOOKUP(A342,[1]Sheet1!$A:$BJ,44,0)</f>
        <v>38</v>
      </c>
      <c r="AK342">
        <f>VLOOKUP(A342,[1]Sheet1!$A:$BJ,47,0)</f>
        <v>134</v>
      </c>
      <c r="AL342">
        <f>VLOOKUP(A342,[1]Sheet1!$A:$BJ,48,0)</f>
        <v>211</v>
      </c>
      <c r="AO342">
        <f>VLOOKUP(A342,[1]Sheet1!$A:$BJ,51,0)</f>
        <v>105.3</v>
      </c>
      <c r="AP342">
        <f>VLOOKUP(A342,[1]Sheet1!$A:$BJ,52,0)</f>
        <v>113.32</v>
      </c>
      <c r="AS342">
        <f>VLOOKUP(A342,[1]Sheet1!$A:$BJ,55,0)</f>
        <v>60</v>
      </c>
      <c r="AT342">
        <f>VLOOKUP(A342,[1]Sheet1!$A:$BJ,56,0)</f>
        <v>48</v>
      </c>
      <c r="AW342">
        <f>VLOOKUP(A342,[1]Sheet1!$A:$BJ,59,0)</f>
        <v>1.9</v>
      </c>
      <c r="AX342">
        <f>VLOOKUP(A342,[1]Sheet1!$A:$BJ,60,0)</f>
        <v>3.9</v>
      </c>
      <c r="BA342" s="6">
        <v>7</v>
      </c>
      <c r="BB342">
        <f>VLOOKUP(A342,'[2]基于7.24英文版收集麻醉记录单信息+最后整理最全面'!$J:$CK,78,0)</f>
        <v>0</v>
      </c>
      <c r="BC342">
        <f>VLOOKUP(A342,'[2]基于7.24英文版收集麻醉记录单信息+最后整理最全面'!$J:$CK,80,0)</f>
        <v>0</v>
      </c>
    </row>
    <row r="343" spans="1:55" x14ac:dyDescent="0.25">
      <c r="A343" s="3">
        <v>13218127</v>
      </c>
      <c r="B343">
        <v>2</v>
      </c>
      <c r="C343" s="6">
        <v>2</v>
      </c>
      <c r="D343" s="6">
        <v>155</v>
      </c>
      <c r="E343" s="6">
        <v>53.5</v>
      </c>
      <c r="F343">
        <v>2</v>
      </c>
      <c r="G343" s="6">
        <v>1</v>
      </c>
      <c r="H343">
        <v>0</v>
      </c>
      <c r="I343">
        <f>VLOOKUP(A343,[1]Sheet1!$A:$V,19,0)</f>
        <v>136</v>
      </c>
      <c r="J343">
        <f>VLOOKUP(A343,[1]Sheet1!$A:$V,20,0)</f>
        <v>110</v>
      </c>
      <c r="K343">
        <f>VLOOKUP(A343,[1]Sheet1!$A:$V,21,0)</f>
        <v>0.41</v>
      </c>
      <c r="L343">
        <f>VLOOKUP(A343,[1]Sheet1!$A:$V,22,0)</f>
        <v>0.33</v>
      </c>
      <c r="M343">
        <f>VLOOKUP(A343,[1]Sheet1!$A:$W,23,0)</f>
        <v>253</v>
      </c>
      <c r="N343">
        <f>VLOOKUP(A343,[1]Sheet1!$A:$BJ,24,0)</f>
        <v>231</v>
      </c>
      <c r="O343">
        <f>VLOOKUP(A343,[1]Sheet1!$A:$BJ,25,0)</f>
        <v>200</v>
      </c>
      <c r="P343">
        <f>VLOOKUP(A343,[1]Sheet1!$A:$BJ,26,0)</f>
        <v>192</v>
      </c>
      <c r="Q343">
        <f>VLOOKUP(A343,[1]Sheet1!$A:$BJ,27,0)</f>
        <v>26.1</v>
      </c>
      <c r="R343">
        <f>VLOOKUP(A343,[1]Sheet1!$A:$BJ,28,0)</f>
        <v>28</v>
      </c>
      <c r="S343">
        <f>VLOOKUP(A343,[1]Sheet1!$A:$BJ,29,0)</f>
        <v>30.9</v>
      </c>
      <c r="T343">
        <f>VLOOKUP(A343,[1]Sheet1!$A:$BJ,30,0)</f>
        <v>28.1</v>
      </c>
      <c r="U343">
        <f>VLOOKUP(A343,[1]Sheet1!$A:$BJ,31,0)</f>
        <v>0.9</v>
      </c>
      <c r="V343">
        <f>VLOOKUP(A343,[1]Sheet1!$A:$BJ,32,0)</f>
        <v>1.01</v>
      </c>
      <c r="W343">
        <f>VLOOKUP(A343,[1]Sheet1!$A:$BJ,33,0)</f>
        <v>1.02</v>
      </c>
      <c r="X343">
        <f>VLOOKUP(A343,[1]Sheet1!$A:$BJ,34,0)</f>
        <v>0.94</v>
      </c>
      <c r="Y343">
        <f>VLOOKUP(A343,[1]Sheet1!$A:$BJ,35,0)</f>
        <v>12.6</v>
      </c>
      <c r="Z343">
        <f>VLOOKUP(A343,[1]Sheet1!$A:$BJ,36,0)</f>
        <v>27</v>
      </c>
      <c r="AA343">
        <f>VLOOKUP(A343,[1]Sheet1!$A:$BJ,37,0)</f>
        <v>28.3</v>
      </c>
      <c r="AB343">
        <f>VLOOKUP(A343,[1]Sheet1!$A:$BJ,38,0)</f>
        <v>26.6</v>
      </c>
      <c r="AC343">
        <f>VLOOKUP(A343,[1]Sheet1!$A:$AN,39,0)</f>
        <v>45.3</v>
      </c>
      <c r="AD343">
        <f>VLOOKUP(A343,[1]Sheet1!$A:$AN,40,0)</f>
        <v>28.2</v>
      </c>
      <c r="AE343">
        <f>VLOOKUP(A343,[1]Sheet1!$A:$BJ,41,0)</f>
        <v>32</v>
      </c>
      <c r="AF343">
        <f>VLOOKUP(A343,[1]Sheet1!$A:$BJ,42,0)</f>
        <v>35.799999999999997</v>
      </c>
      <c r="AG343">
        <f>VLOOKUP(A343,[1]Sheet1!$A:$BJ,43,0)</f>
        <v>38</v>
      </c>
      <c r="AH343">
        <f>VLOOKUP(A343,[1]Sheet1!$A:$BJ,44,0)</f>
        <v>147</v>
      </c>
      <c r="AI343">
        <f>VLOOKUP(A343,[1]Sheet1!$A:$BJ,45,0)</f>
        <v>116</v>
      </c>
      <c r="AJ343">
        <f>VLOOKUP(A343,[1]Sheet1!$A:$BJ,46,0)</f>
        <v>78</v>
      </c>
      <c r="AK343">
        <f>VLOOKUP(A343,[1]Sheet1!$A:$BJ,47,0)</f>
        <v>30</v>
      </c>
      <c r="AL343">
        <f>VLOOKUP(A343,[1]Sheet1!$A:$BJ,48,0)</f>
        <v>146</v>
      </c>
      <c r="AM343">
        <f>VLOOKUP(A343,[1]Sheet1!$A:$BJ,49,0)</f>
        <v>89</v>
      </c>
      <c r="AN343">
        <f>VLOOKUP(A343,[1]Sheet1!$A:$BJ,50,0)</f>
        <v>38</v>
      </c>
      <c r="AO343">
        <f>VLOOKUP(A343,[1]Sheet1!$A:$BJ,51,0)</f>
        <v>84.97</v>
      </c>
      <c r="AP343">
        <f>VLOOKUP(A343,[1]Sheet1!$A:$BJ,52,0)</f>
        <v>98.53</v>
      </c>
      <c r="AQ343">
        <f>VLOOKUP(A343,[1]Sheet1!$A:$BJ,53,0)</f>
        <v>94.37</v>
      </c>
      <c r="AR343">
        <f>VLOOKUP(A343,[1]Sheet1!$A:$BJ,54,0)</f>
        <v>95.49</v>
      </c>
      <c r="AS343">
        <f>VLOOKUP(A343,[1]Sheet1!$A:$BJ,55,0)</f>
        <v>66</v>
      </c>
      <c r="AT343">
        <f>VLOOKUP(A343,[1]Sheet1!$A:$BJ,56,0)</f>
        <v>50</v>
      </c>
      <c r="AU343">
        <f>VLOOKUP(A343,[1]Sheet1!$A:$BJ,57,0)</f>
        <v>57</v>
      </c>
      <c r="AV343">
        <f>VLOOKUP(A343,[1]Sheet1!$A:$BJ,58,0)</f>
        <v>55</v>
      </c>
      <c r="AW343">
        <f>VLOOKUP(A343,[1]Sheet1!$A:$BJ,59,0)</f>
        <v>4</v>
      </c>
      <c r="AX343">
        <f>VLOOKUP(A343,[1]Sheet1!$A:$BJ,60,0)</f>
        <v>2.1</v>
      </c>
      <c r="AY343">
        <f>VLOOKUP(A343,[1]Sheet1!$A:$BJ,61,0)</f>
        <v>2.4</v>
      </c>
      <c r="AZ343">
        <f>VLOOKUP(A343,[1]Sheet1!$A:$BJ,62,0)</f>
        <v>3.5</v>
      </c>
      <c r="BA343" s="6">
        <v>7</v>
      </c>
      <c r="BB343">
        <f>VLOOKUP(A343,'[2]基于7.24英文版收集麻醉记录单信息+最后整理最全面'!$J:$CK,78,0)</f>
        <v>0</v>
      </c>
      <c r="BC343">
        <f>VLOOKUP(A343,'[2]基于7.24英文版收集麻醉记录单信息+最后整理最全面'!$J:$CK,80,0)</f>
        <v>0</v>
      </c>
    </row>
    <row r="344" spans="1:55" x14ac:dyDescent="0.25">
      <c r="A344" s="3">
        <v>36237942</v>
      </c>
      <c r="B344">
        <v>1</v>
      </c>
      <c r="C344" s="6">
        <v>2</v>
      </c>
      <c r="D344" s="6">
        <v>165</v>
      </c>
      <c r="E344" s="6">
        <v>62</v>
      </c>
      <c r="F344">
        <v>0</v>
      </c>
      <c r="G344" s="6">
        <v>0</v>
      </c>
      <c r="H344">
        <v>0</v>
      </c>
      <c r="I344">
        <f>VLOOKUP(A344,[1]Sheet1!$A:$V,19,0)</f>
        <v>124</v>
      </c>
      <c r="J344">
        <f>VLOOKUP(A344,[1]Sheet1!$A:$V,20,0)</f>
        <v>119</v>
      </c>
      <c r="K344">
        <f>VLOOKUP(A344,[1]Sheet1!$A:$V,21,0)</f>
        <v>0.38</v>
      </c>
      <c r="L344">
        <f>VLOOKUP(A344,[1]Sheet1!$A:$V,22,0)</f>
        <v>0.37</v>
      </c>
      <c r="M344">
        <f>VLOOKUP(A344,[1]Sheet1!$A:$W,23,0)</f>
        <v>156</v>
      </c>
      <c r="N344">
        <f>VLOOKUP(A344,[1]Sheet1!$A:$BJ,24,0)</f>
        <v>136</v>
      </c>
      <c r="Q344">
        <f>VLOOKUP(A344,[1]Sheet1!$A:$BJ,27,0)</f>
        <v>24.8</v>
      </c>
      <c r="R344">
        <f>VLOOKUP(A344,[1]Sheet1!$A:$BJ,28,0)</f>
        <v>25.1</v>
      </c>
      <c r="U344">
        <f>VLOOKUP(A344,[1]Sheet1!$A:$BJ,31,0)</f>
        <v>0.97</v>
      </c>
      <c r="V344">
        <f>VLOOKUP(A344,[1]Sheet1!$A:$BJ,32,0)</f>
        <v>0.96</v>
      </c>
      <c r="Y344">
        <f>VLOOKUP(A344,[1]Sheet1!$A:$BJ,35,0)</f>
        <v>24.7</v>
      </c>
      <c r="Z344">
        <f>VLOOKUP(A344,[1]Sheet1!$A:$BJ,36,0)</f>
        <v>25.8</v>
      </c>
      <c r="AC344">
        <f>VLOOKUP(A344,[1]Sheet1!$A:$AN,39,0)</f>
        <v>46.9</v>
      </c>
      <c r="AD344">
        <f>VLOOKUP(A344,[1]Sheet1!$A:$AN,40,0)</f>
        <v>34.1</v>
      </c>
      <c r="AG344">
        <f>VLOOKUP(A344,[1]Sheet1!$A:$BJ,43,0)</f>
        <v>191</v>
      </c>
      <c r="AH344">
        <f>VLOOKUP(A344,[1]Sheet1!$A:$BJ,44,0)</f>
        <v>341</v>
      </c>
      <c r="AK344">
        <f>VLOOKUP(A344,[1]Sheet1!$A:$BJ,47,0)</f>
        <v>97</v>
      </c>
      <c r="AL344">
        <f>VLOOKUP(A344,[1]Sheet1!$A:$BJ,48,0)</f>
        <v>355</v>
      </c>
      <c r="AO344">
        <f>VLOOKUP(A344,[1]Sheet1!$A:$BJ,51,0)</f>
        <v>61.29</v>
      </c>
      <c r="AP344">
        <f>VLOOKUP(A344,[1]Sheet1!$A:$BJ,52,0)</f>
        <v>61.29</v>
      </c>
      <c r="AS344">
        <f>VLOOKUP(A344,[1]Sheet1!$A:$BJ,55,0)</f>
        <v>84</v>
      </c>
      <c r="AT344">
        <f>VLOOKUP(A344,[1]Sheet1!$A:$BJ,56,0)</f>
        <v>84</v>
      </c>
      <c r="AW344">
        <f>VLOOKUP(A344,[1]Sheet1!$A:$BJ,59,0)</f>
        <v>6.6</v>
      </c>
      <c r="AX344">
        <f>VLOOKUP(A344,[1]Sheet1!$A:$BJ,60,0)</f>
        <v>5</v>
      </c>
      <c r="BA344" s="6">
        <v>6</v>
      </c>
      <c r="BB344">
        <f>VLOOKUP(A344,'[2]基于7.24英文版收集麻醉记录单信息+最后整理最全面'!$J:$CK,78,0)</f>
        <v>0</v>
      </c>
      <c r="BC344">
        <f>VLOOKUP(A344,'[2]基于7.24英文版收集麻醉记录单信息+最后整理最全面'!$J:$CK,80,0)</f>
        <v>0</v>
      </c>
    </row>
    <row r="345" spans="1:55" x14ac:dyDescent="0.25">
      <c r="A345" s="3">
        <v>1546680</v>
      </c>
      <c r="B345">
        <v>2</v>
      </c>
      <c r="C345" s="6">
        <v>1</v>
      </c>
      <c r="D345" s="6">
        <v>159</v>
      </c>
      <c r="E345" s="6">
        <v>48</v>
      </c>
      <c r="F345">
        <v>0</v>
      </c>
      <c r="G345" s="6">
        <v>0</v>
      </c>
      <c r="H345">
        <v>0</v>
      </c>
      <c r="I345">
        <f>VLOOKUP(A345,[1]Sheet1!$A:$V,19,0)</f>
        <v>131</v>
      </c>
      <c r="J345">
        <f>VLOOKUP(A345,[1]Sheet1!$A:$V,20,0)</f>
        <v>100</v>
      </c>
      <c r="K345">
        <f>VLOOKUP(A345,[1]Sheet1!$A:$V,21,0)</f>
        <v>0.41</v>
      </c>
      <c r="L345">
        <f>VLOOKUP(A345,[1]Sheet1!$A:$V,22,0)</f>
        <v>0.3</v>
      </c>
      <c r="M345">
        <f>VLOOKUP(A345,[1]Sheet1!$A:$W,23,0)</f>
        <v>154</v>
      </c>
      <c r="N345">
        <f>VLOOKUP(A345,[1]Sheet1!$A:$BJ,24,0)</f>
        <v>120</v>
      </c>
      <c r="P345">
        <f>VLOOKUP(A345,[1]Sheet1!$A:$BJ,26,0)</f>
        <v>98</v>
      </c>
      <c r="Q345">
        <f>VLOOKUP(A345,[1]Sheet1!$A:$BJ,27,0)</f>
        <v>29.3</v>
      </c>
      <c r="R345">
        <f>VLOOKUP(A345,[1]Sheet1!$A:$BJ,28,0)</f>
        <v>27.5</v>
      </c>
      <c r="T345">
        <f>VLOOKUP(A345,[1]Sheet1!$A:$BJ,30,0)</f>
        <v>31.7</v>
      </c>
      <c r="U345">
        <f>VLOOKUP(A345,[1]Sheet1!$A:$BJ,31,0)</f>
        <v>1</v>
      </c>
      <c r="V345">
        <f>VLOOKUP(A345,[1]Sheet1!$A:$BJ,32,0)</f>
        <v>1.17</v>
      </c>
      <c r="X345">
        <f>VLOOKUP(A345,[1]Sheet1!$A:$BJ,34,0)</f>
        <v>1.18</v>
      </c>
      <c r="Y345">
        <f>VLOOKUP(A345,[1]Sheet1!$A:$BJ,35,0)</f>
        <v>14.2</v>
      </c>
      <c r="Z345">
        <f>VLOOKUP(A345,[1]Sheet1!$A:$BJ,36,0)</f>
        <v>23</v>
      </c>
      <c r="AB345">
        <f>VLOOKUP(A345,[1]Sheet1!$A:$BJ,38,0)</f>
        <v>20.7</v>
      </c>
      <c r="AC345">
        <f>VLOOKUP(A345,[1]Sheet1!$A:$AN,39,0)</f>
        <v>45.4</v>
      </c>
      <c r="AD345">
        <f>VLOOKUP(A345,[1]Sheet1!$A:$AN,40,0)</f>
        <v>27</v>
      </c>
      <c r="AF345">
        <f>VLOOKUP(A345,[1]Sheet1!$A:$BJ,42,0)</f>
        <v>34.5</v>
      </c>
      <c r="AG345">
        <f>VLOOKUP(A345,[1]Sheet1!$A:$BJ,43,0)</f>
        <v>14</v>
      </c>
      <c r="AH345">
        <f>VLOOKUP(A345,[1]Sheet1!$A:$BJ,44,0)</f>
        <v>104</v>
      </c>
      <c r="AJ345">
        <f>VLOOKUP(A345,[1]Sheet1!$A:$BJ,46,0)</f>
        <v>98</v>
      </c>
      <c r="AK345">
        <f>VLOOKUP(A345,[1]Sheet1!$A:$BJ,47,0)</f>
        <v>17</v>
      </c>
      <c r="AL345">
        <f>VLOOKUP(A345,[1]Sheet1!$A:$BJ,48,0)</f>
        <v>115</v>
      </c>
      <c r="AN345">
        <f>VLOOKUP(A345,[1]Sheet1!$A:$BJ,50,0)</f>
        <v>73</v>
      </c>
      <c r="AO345">
        <f>VLOOKUP(A345,[1]Sheet1!$A:$BJ,51,0)</f>
        <v>106.21</v>
      </c>
      <c r="AP345">
        <f>VLOOKUP(A345,[1]Sheet1!$A:$BJ,52,0)</f>
        <v>108.14</v>
      </c>
      <c r="AR345">
        <f>VLOOKUP(A345,[1]Sheet1!$A:$BJ,54,0)</f>
        <v>111.34</v>
      </c>
      <c r="AS345">
        <f>VLOOKUP(A345,[1]Sheet1!$A:$BJ,55,0)</f>
        <v>62</v>
      </c>
      <c r="AT345">
        <f>VLOOKUP(A345,[1]Sheet1!$A:$BJ,56,0)</f>
        <v>59</v>
      </c>
      <c r="AV345">
        <f>VLOOKUP(A345,[1]Sheet1!$A:$BJ,58,0)</f>
        <v>54</v>
      </c>
      <c r="AW345">
        <f>VLOOKUP(A345,[1]Sheet1!$A:$BJ,59,0)</f>
        <v>3.7</v>
      </c>
      <c r="AX345">
        <f>VLOOKUP(A345,[1]Sheet1!$A:$BJ,60,0)</f>
        <v>5</v>
      </c>
      <c r="AZ345">
        <f>VLOOKUP(A345,[1]Sheet1!$A:$BJ,62,0)</f>
        <v>2.2000000000000002</v>
      </c>
      <c r="BA345" s="6">
        <v>6</v>
      </c>
      <c r="BB345">
        <f>VLOOKUP(A345,'[2]基于7.24英文版收集麻醉记录单信息+最后整理最全面'!$J:$CK,78,0)</f>
        <v>0</v>
      </c>
      <c r="BC345">
        <f>VLOOKUP(A345,'[2]基于7.24英文版收集麻醉记录单信息+最后整理最全面'!$J:$CK,80,0)</f>
        <v>0</v>
      </c>
    </row>
    <row r="346" spans="1:55" x14ac:dyDescent="0.25">
      <c r="A346" s="3">
        <v>19393845</v>
      </c>
      <c r="B346">
        <v>2</v>
      </c>
      <c r="C346" s="6">
        <v>2</v>
      </c>
      <c r="D346" s="6">
        <v>156</v>
      </c>
      <c r="E346" s="6">
        <v>60</v>
      </c>
      <c r="F346">
        <v>4</v>
      </c>
      <c r="G346" s="6">
        <v>1</v>
      </c>
      <c r="H346">
        <v>0</v>
      </c>
      <c r="I346">
        <f>VLOOKUP(A346,[1]Sheet1!$A:$V,19,0)</f>
        <v>140</v>
      </c>
      <c r="J346">
        <f>VLOOKUP(A346,[1]Sheet1!$A:$V,20,0)</f>
        <v>134</v>
      </c>
      <c r="K346">
        <f>VLOOKUP(A346,[1]Sheet1!$A:$V,21,0)</f>
        <v>0.42</v>
      </c>
      <c r="L346">
        <f>VLOOKUP(A346,[1]Sheet1!$A:$V,22,0)</f>
        <v>0.41</v>
      </c>
      <c r="M346">
        <f>VLOOKUP(A346,[1]Sheet1!$A:$W,23,0)</f>
        <v>248</v>
      </c>
      <c r="N346">
        <f>VLOOKUP(A346,[1]Sheet1!$A:$BJ,24,0)</f>
        <v>191</v>
      </c>
      <c r="Q346">
        <f>VLOOKUP(A346,[1]Sheet1!$A:$BJ,27,0)</f>
        <v>30.9</v>
      </c>
      <c r="R346">
        <f>VLOOKUP(A346,[1]Sheet1!$A:$BJ,28,0)</f>
        <v>31</v>
      </c>
      <c r="U346">
        <f>VLOOKUP(A346,[1]Sheet1!$A:$BJ,31,0)</f>
        <v>0.95</v>
      </c>
      <c r="V346">
        <f>VLOOKUP(A346,[1]Sheet1!$A:$BJ,32,0)</f>
        <v>1.1000000000000001</v>
      </c>
      <c r="Y346">
        <f>VLOOKUP(A346,[1]Sheet1!$A:$BJ,35,0)</f>
        <v>14.3</v>
      </c>
      <c r="Z346">
        <f>VLOOKUP(A346,[1]Sheet1!$A:$BJ,36,0)</f>
        <v>22.4</v>
      </c>
      <c r="AC346">
        <f>VLOOKUP(A346,[1]Sheet1!$A:$AN,39,0)</f>
        <v>48.1</v>
      </c>
      <c r="AD346">
        <f>VLOOKUP(A346,[1]Sheet1!$A:$AN,40,0)</f>
        <v>34.299999999999997</v>
      </c>
      <c r="AG346">
        <f>VLOOKUP(A346,[1]Sheet1!$A:$BJ,43,0)</f>
        <v>22</v>
      </c>
      <c r="AH346">
        <f>VLOOKUP(A346,[1]Sheet1!$A:$BJ,44,0)</f>
        <v>383</v>
      </c>
      <c r="AK346">
        <f>VLOOKUP(A346,[1]Sheet1!$A:$BJ,47,0)</f>
        <v>42</v>
      </c>
      <c r="AL346">
        <f>VLOOKUP(A346,[1]Sheet1!$A:$BJ,48,0)</f>
        <v>448</v>
      </c>
      <c r="AO346">
        <f>VLOOKUP(A346,[1]Sheet1!$A:$BJ,51,0)</f>
        <v>100.52</v>
      </c>
      <c r="AP346">
        <f>VLOOKUP(A346,[1]Sheet1!$A:$BJ,52,0)</f>
        <v>108.48</v>
      </c>
      <c r="AS346">
        <f>VLOOKUP(A346,[1]Sheet1!$A:$BJ,55,0)</f>
        <v>65</v>
      </c>
      <c r="AT346">
        <f>VLOOKUP(A346,[1]Sheet1!$A:$BJ,56,0)</f>
        <v>54</v>
      </c>
      <c r="AW346">
        <f>VLOOKUP(A346,[1]Sheet1!$A:$BJ,59,0)</f>
        <v>4.8</v>
      </c>
      <c r="AX346">
        <f>VLOOKUP(A346,[1]Sheet1!$A:$BJ,60,0)</f>
        <v>3.8</v>
      </c>
      <c r="BA346" s="6">
        <v>12</v>
      </c>
      <c r="BB346">
        <f>VLOOKUP(A346,'[2]基于7.24英文版收集麻醉记录单信息+最后整理最全面'!$J:$CK,78,0)</f>
        <v>0</v>
      </c>
      <c r="BC346">
        <f>VLOOKUP(A346,'[2]基于7.24英文版收集麻醉记录单信息+最后整理最全面'!$J:$CK,80,0)</f>
        <v>0</v>
      </c>
    </row>
    <row r="347" spans="1:55" x14ac:dyDescent="0.25">
      <c r="A347" s="3">
        <v>17802997</v>
      </c>
      <c r="B347">
        <v>2</v>
      </c>
      <c r="C347" s="6">
        <v>1</v>
      </c>
      <c r="D347" s="6">
        <v>165</v>
      </c>
      <c r="E347" s="6">
        <v>64</v>
      </c>
      <c r="F347">
        <v>0</v>
      </c>
      <c r="G347" s="6">
        <v>0</v>
      </c>
      <c r="H347">
        <v>0</v>
      </c>
      <c r="I347">
        <f>VLOOKUP(A347,[1]Sheet1!$A:$V,19,0)</f>
        <v>137</v>
      </c>
      <c r="J347">
        <f>VLOOKUP(A347,[1]Sheet1!$A:$V,20,0)</f>
        <v>127</v>
      </c>
      <c r="K347">
        <f>VLOOKUP(A347,[1]Sheet1!$A:$V,21,0)</f>
        <v>0.42</v>
      </c>
      <c r="L347">
        <f>VLOOKUP(A347,[1]Sheet1!$A:$V,22,0)</f>
        <v>0.39</v>
      </c>
      <c r="M347">
        <f>VLOOKUP(A347,[1]Sheet1!$A:$W,23,0)</f>
        <v>204</v>
      </c>
      <c r="N347">
        <f>VLOOKUP(A347,[1]Sheet1!$A:$BJ,24,0)</f>
        <v>183</v>
      </c>
      <c r="P347">
        <f>VLOOKUP(A347,[1]Sheet1!$A:$BJ,26,0)</f>
        <v>169</v>
      </c>
      <c r="Q347">
        <f>VLOOKUP(A347,[1]Sheet1!$A:$BJ,27,0)</f>
        <v>27.3</v>
      </c>
      <c r="U347">
        <f>VLOOKUP(A347,[1]Sheet1!$A:$BJ,31,0)</f>
        <v>0.95</v>
      </c>
      <c r="Y347">
        <f>VLOOKUP(A347,[1]Sheet1!$A:$BJ,35,0)</f>
        <v>14.4</v>
      </c>
      <c r="Z347">
        <f>VLOOKUP(A347,[1]Sheet1!$A:$BJ,36,0)</f>
        <v>18</v>
      </c>
      <c r="AB347">
        <f>VLOOKUP(A347,[1]Sheet1!$A:$BJ,38,0)</f>
        <v>28.2</v>
      </c>
      <c r="AC347">
        <f>VLOOKUP(A347,[1]Sheet1!$A:$AN,39,0)</f>
        <v>44.9</v>
      </c>
      <c r="AD347">
        <f>VLOOKUP(A347,[1]Sheet1!$A:$AN,40,0)</f>
        <v>37.6</v>
      </c>
      <c r="AF347">
        <f>VLOOKUP(A347,[1]Sheet1!$A:$BJ,42,0)</f>
        <v>40.700000000000003</v>
      </c>
      <c r="AG347">
        <f>VLOOKUP(A347,[1]Sheet1!$A:$BJ,43,0)</f>
        <v>12</v>
      </c>
      <c r="AH347">
        <f>VLOOKUP(A347,[1]Sheet1!$A:$BJ,44,0)</f>
        <v>525</v>
      </c>
      <c r="AJ347">
        <f>VLOOKUP(A347,[1]Sheet1!$A:$BJ,46,0)</f>
        <v>308</v>
      </c>
      <c r="AK347">
        <f>VLOOKUP(A347,[1]Sheet1!$A:$BJ,47,0)</f>
        <v>17</v>
      </c>
      <c r="AL347">
        <f>VLOOKUP(A347,[1]Sheet1!$A:$BJ,48,0)</f>
        <v>656</v>
      </c>
      <c r="AN347">
        <f>VLOOKUP(A347,[1]Sheet1!$A:$BJ,50,0)</f>
        <v>114</v>
      </c>
      <c r="AO347">
        <f>VLOOKUP(A347,[1]Sheet1!$A:$BJ,51,0)</f>
        <v>79.709999999999994</v>
      </c>
      <c r="AP347">
        <f>VLOOKUP(A347,[1]Sheet1!$A:$BJ,52,0)</f>
        <v>87.66</v>
      </c>
      <c r="AR347">
        <f>VLOOKUP(A347,[1]Sheet1!$A:$BJ,54,0)</f>
        <v>87.14</v>
      </c>
      <c r="AS347">
        <f>VLOOKUP(A347,[1]Sheet1!$A:$BJ,55,0)</f>
        <v>82</v>
      </c>
      <c r="AT347">
        <f>VLOOKUP(A347,[1]Sheet1!$A:$BJ,56,0)</f>
        <v>69</v>
      </c>
      <c r="AV347">
        <f>VLOOKUP(A347,[1]Sheet1!$A:$BJ,58,0)</f>
        <v>70</v>
      </c>
      <c r="AW347">
        <f>VLOOKUP(A347,[1]Sheet1!$A:$BJ,59,0)</f>
        <v>6</v>
      </c>
      <c r="AX347">
        <f>VLOOKUP(A347,[1]Sheet1!$A:$BJ,60,0)</f>
        <v>5.5</v>
      </c>
      <c r="AZ347">
        <f>VLOOKUP(A347,[1]Sheet1!$A:$BJ,62,0)</f>
        <v>6</v>
      </c>
      <c r="BA347" s="6">
        <v>6</v>
      </c>
      <c r="BB347">
        <f>VLOOKUP(A347,'[2]基于7.24英文版收集麻醉记录单信息+最后整理最全面'!$J:$CK,78,0)</f>
        <v>0</v>
      </c>
      <c r="BC347">
        <f>VLOOKUP(A347,'[2]基于7.24英文版收集麻醉记录单信息+最后整理最全面'!$J:$CK,80,0)</f>
        <v>0</v>
      </c>
    </row>
    <row r="348" spans="1:55" x14ac:dyDescent="0.25">
      <c r="A348" s="3">
        <v>19324158</v>
      </c>
      <c r="B348">
        <v>1</v>
      </c>
      <c r="C348" s="6">
        <v>1</v>
      </c>
      <c r="D348" s="6">
        <v>162</v>
      </c>
      <c r="E348" s="6">
        <v>63</v>
      </c>
      <c r="F348">
        <v>0</v>
      </c>
      <c r="G348" s="6">
        <v>0</v>
      </c>
      <c r="H348">
        <v>0</v>
      </c>
      <c r="I348">
        <f>VLOOKUP(A348,[1]Sheet1!$A:$V,19,0)</f>
        <v>142</v>
      </c>
      <c r="J348">
        <f>VLOOKUP(A348,[1]Sheet1!$A:$V,20,0)</f>
        <v>126</v>
      </c>
      <c r="K348">
        <f>VLOOKUP(A348,[1]Sheet1!$A:$V,21,0)</f>
        <v>0.45</v>
      </c>
      <c r="L348">
        <f>VLOOKUP(A348,[1]Sheet1!$A:$V,22,0)</f>
        <v>0.4</v>
      </c>
      <c r="M348">
        <f>VLOOKUP(A348,[1]Sheet1!$A:$W,23,0)</f>
        <v>145</v>
      </c>
      <c r="N348">
        <f>VLOOKUP(A348,[1]Sheet1!$A:$BJ,24,0)</f>
        <v>135</v>
      </c>
      <c r="P348">
        <f>VLOOKUP(A348,[1]Sheet1!$A:$BJ,26,0)</f>
        <v>138</v>
      </c>
      <c r="Q348">
        <f>VLOOKUP(A348,[1]Sheet1!$A:$BJ,27,0)</f>
        <v>27.9</v>
      </c>
      <c r="R348">
        <f>VLOOKUP(A348,[1]Sheet1!$A:$BJ,28,0)</f>
        <v>27</v>
      </c>
      <c r="T348">
        <f>VLOOKUP(A348,[1]Sheet1!$A:$BJ,30,0)</f>
        <v>30.3</v>
      </c>
      <c r="U348">
        <f>VLOOKUP(A348,[1]Sheet1!$A:$BJ,31,0)</f>
        <v>1.07</v>
      </c>
      <c r="V348">
        <f>VLOOKUP(A348,[1]Sheet1!$A:$BJ,32,0)</f>
        <v>1.0900000000000001</v>
      </c>
      <c r="X348">
        <f>VLOOKUP(A348,[1]Sheet1!$A:$BJ,34,0)</f>
        <v>1.08</v>
      </c>
      <c r="Y348">
        <f>VLOOKUP(A348,[1]Sheet1!$A:$BJ,35,0)</f>
        <v>15.9</v>
      </c>
      <c r="Z348">
        <f>VLOOKUP(A348,[1]Sheet1!$A:$BJ,36,0)</f>
        <v>17.2</v>
      </c>
      <c r="AB348">
        <f>VLOOKUP(A348,[1]Sheet1!$A:$BJ,38,0)</f>
        <v>35.299999999999997</v>
      </c>
      <c r="AC348">
        <f>VLOOKUP(A348,[1]Sheet1!$A:$AN,39,0)</f>
        <v>41.2</v>
      </c>
      <c r="AD348">
        <f>VLOOKUP(A348,[1]Sheet1!$A:$AN,40,0)</f>
        <v>29.2</v>
      </c>
      <c r="AF348">
        <f>VLOOKUP(A348,[1]Sheet1!$A:$BJ,42,0)</f>
        <v>39</v>
      </c>
      <c r="AG348">
        <f>VLOOKUP(A348,[1]Sheet1!$A:$BJ,43,0)</f>
        <v>17</v>
      </c>
      <c r="AH348">
        <f>VLOOKUP(A348,[1]Sheet1!$A:$BJ,44,0)</f>
        <v>168</v>
      </c>
      <c r="AJ348">
        <f>VLOOKUP(A348,[1]Sheet1!$A:$BJ,46,0)</f>
        <v>283</v>
      </c>
      <c r="AK348">
        <f>VLOOKUP(A348,[1]Sheet1!$A:$BJ,47,0)</f>
        <v>23</v>
      </c>
      <c r="AL348">
        <f>VLOOKUP(A348,[1]Sheet1!$A:$BJ,48,0)</f>
        <v>153</v>
      </c>
      <c r="AN348">
        <f>VLOOKUP(A348,[1]Sheet1!$A:$BJ,50,0)</f>
        <v>117</v>
      </c>
      <c r="AO348">
        <f>VLOOKUP(A348,[1]Sheet1!$A:$BJ,51,0)</f>
        <v>95.18</v>
      </c>
      <c r="AP348">
        <f>VLOOKUP(A348,[1]Sheet1!$A:$BJ,52,0)</f>
        <v>97.62</v>
      </c>
      <c r="AR348">
        <f>VLOOKUP(A348,[1]Sheet1!$A:$BJ,54,0)</f>
        <v>95.77</v>
      </c>
      <c r="AS348">
        <f>VLOOKUP(A348,[1]Sheet1!$A:$BJ,55,0)</f>
        <v>67</v>
      </c>
      <c r="AT348">
        <f>VLOOKUP(A348,[1]Sheet1!$A:$BJ,56,0)</f>
        <v>63</v>
      </c>
      <c r="AV348">
        <f>VLOOKUP(A348,[1]Sheet1!$A:$BJ,58,0)</f>
        <v>66</v>
      </c>
      <c r="AW348">
        <f>VLOOKUP(A348,[1]Sheet1!$A:$BJ,59,0)</f>
        <v>4.7</v>
      </c>
      <c r="AX348">
        <f>VLOOKUP(A348,[1]Sheet1!$A:$BJ,60,0)</f>
        <v>3</v>
      </c>
      <c r="AZ348">
        <f>VLOOKUP(A348,[1]Sheet1!$A:$BJ,62,0)</f>
        <v>3.2</v>
      </c>
      <c r="BA348" s="6">
        <v>11</v>
      </c>
      <c r="BB348">
        <f>VLOOKUP(A348,'[2]基于7.24英文版收集麻醉记录单信息+最后整理最全面'!$J:$CK,78,0)</f>
        <v>0</v>
      </c>
      <c r="BC348">
        <f>VLOOKUP(A348,'[2]基于7.24英文版收集麻醉记录单信息+最后整理最全面'!$J:$CK,80,0)</f>
        <v>0</v>
      </c>
    </row>
    <row r="349" spans="1:55" x14ac:dyDescent="0.25">
      <c r="A349" s="3">
        <v>18487688</v>
      </c>
      <c r="B349">
        <v>2</v>
      </c>
      <c r="C349" s="6">
        <v>2</v>
      </c>
      <c r="D349" s="6">
        <v>150</v>
      </c>
      <c r="E349" s="6">
        <v>49</v>
      </c>
      <c r="F349">
        <v>0</v>
      </c>
      <c r="G349" s="6">
        <v>0</v>
      </c>
      <c r="H349">
        <v>0</v>
      </c>
      <c r="I349">
        <f>VLOOKUP(A349,[1]Sheet1!$A:$V,19,0)</f>
        <v>149</v>
      </c>
      <c r="J349">
        <f>VLOOKUP(A349,[1]Sheet1!$A:$V,20,0)</f>
        <v>126</v>
      </c>
      <c r="K349">
        <f>VLOOKUP(A349,[1]Sheet1!$A:$V,21,0)</f>
        <v>0.44</v>
      </c>
      <c r="L349">
        <f>VLOOKUP(A349,[1]Sheet1!$A:$V,22,0)</f>
        <v>0.38</v>
      </c>
      <c r="M349">
        <f>VLOOKUP(A349,[1]Sheet1!$A:$W,23,0)</f>
        <v>115</v>
      </c>
      <c r="N349">
        <f>VLOOKUP(A349,[1]Sheet1!$A:$BJ,24,0)</f>
        <v>125</v>
      </c>
      <c r="Q349">
        <f>VLOOKUP(A349,[1]Sheet1!$A:$BJ,27,0)</f>
        <v>25.3</v>
      </c>
      <c r="R349">
        <f>VLOOKUP(A349,[1]Sheet1!$A:$BJ,28,0)</f>
        <v>28.8</v>
      </c>
      <c r="U349">
        <f>VLOOKUP(A349,[1]Sheet1!$A:$BJ,31,0)</f>
        <v>0.99</v>
      </c>
      <c r="V349">
        <f>VLOOKUP(A349,[1]Sheet1!$A:$BJ,32,0)</f>
        <v>1.1200000000000001</v>
      </c>
      <c r="Y349">
        <f>VLOOKUP(A349,[1]Sheet1!$A:$BJ,35,0)</f>
        <v>14.7</v>
      </c>
      <c r="Z349">
        <f>VLOOKUP(A349,[1]Sheet1!$A:$BJ,36,0)</f>
        <v>9.4</v>
      </c>
      <c r="AC349">
        <f>VLOOKUP(A349,[1]Sheet1!$A:$AN,39,0)</f>
        <v>48.7</v>
      </c>
      <c r="AD349">
        <f>VLOOKUP(A349,[1]Sheet1!$A:$AN,40,0)</f>
        <v>27.9</v>
      </c>
      <c r="AG349">
        <f>VLOOKUP(A349,[1]Sheet1!$A:$BJ,43,0)</f>
        <v>30</v>
      </c>
      <c r="AH349">
        <f>VLOOKUP(A349,[1]Sheet1!$A:$BJ,44,0)</f>
        <v>239</v>
      </c>
      <c r="AK349">
        <f>VLOOKUP(A349,[1]Sheet1!$A:$BJ,47,0)</f>
        <v>28</v>
      </c>
      <c r="AL349">
        <f>VLOOKUP(A349,[1]Sheet1!$A:$BJ,48,0)</f>
        <v>322</v>
      </c>
      <c r="AO349">
        <f>VLOOKUP(A349,[1]Sheet1!$A:$BJ,51,0)</f>
        <v>65.28</v>
      </c>
      <c r="AP349">
        <f>VLOOKUP(A349,[1]Sheet1!$A:$BJ,52,0)</f>
        <v>80.790000000000006</v>
      </c>
      <c r="AS349">
        <f>VLOOKUP(A349,[1]Sheet1!$A:$BJ,55,0)</f>
        <v>99</v>
      </c>
      <c r="AT349">
        <f>VLOOKUP(A349,[1]Sheet1!$A:$BJ,56,0)</f>
        <v>83</v>
      </c>
      <c r="AW349">
        <f>VLOOKUP(A349,[1]Sheet1!$A:$BJ,59,0)</f>
        <v>7.76</v>
      </c>
      <c r="AX349">
        <f>VLOOKUP(A349,[1]Sheet1!$A:$BJ,60,0)</f>
        <v>5.0999999999999996</v>
      </c>
      <c r="BA349" s="6">
        <v>7</v>
      </c>
      <c r="BB349">
        <f>VLOOKUP(A349,'[2]基于7.24英文版收集麻醉记录单信息+最后整理最全面'!$J:$CK,78,0)</f>
        <v>0</v>
      </c>
      <c r="BC349">
        <f>VLOOKUP(A349,'[2]基于7.24英文版收集麻醉记录单信息+最后整理最全面'!$J:$CK,80,0)</f>
        <v>0</v>
      </c>
    </row>
    <row r="350" spans="1:55" x14ac:dyDescent="0.25">
      <c r="A350" s="3">
        <v>36675530</v>
      </c>
      <c r="B350">
        <v>2</v>
      </c>
      <c r="C350" s="6">
        <v>1</v>
      </c>
      <c r="D350" s="6">
        <v>155</v>
      </c>
      <c r="E350" s="6">
        <v>53</v>
      </c>
      <c r="F350">
        <v>0</v>
      </c>
      <c r="G350" s="6">
        <v>0</v>
      </c>
      <c r="H350">
        <v>0</v>
      </c>
      <c r="I350">
        <f>VLOOKUP(A350,[1]Sheet1!$A:$V,19,0)</f>
        <v>128</v>
      </c>
      <c r="J350">
        <f>VLOOKUP(A350,[1]Sheet1!$A:$V,20,0)</f>
        <v>102</v>
      </c>
      <c r="K350">
        <f>VLOOKUP(A350,[1]Sheet1!$A:$V,21,0)</f>
        <v>0.37</v>
      </c>
      <c r="L350">
        <f>VLOOKUP(A350,[1]Sheet1!$A:$V,22,0)</f>
        <v>0.31</v>
      </c>
      <c r="M350">
        <f>VLOOKUP(A350,[1]Sheet1!$A:$W,23,0)</f>
        <v>148</v>
      </c>
      <c r="N350">
        <f>VLOOKUP(A350,[1]Sheet1!$A:$BJ,24,0)</f>
        <v>115</v>
      </c>
      <c r="O350">
        <f>VLOOKUP(A350,[1]Sheet1!$A:$BJ,25,0)</f>
        <v>93</v>
      </c>
      <c r="P350">
        <f>VLOOKUP(A350,[1]Sheet1!$A:$BJ,26,0)</f>
        <v>64</v>
      </c>
      <c r="Q350">
        <f>VLOOKUP(A350,[1]Sheet1!$A:$BJ,27,0)</f>
        <v>29.6</v>
      </c>
      <c r="R350">
        <f>VLOOKUP(A350,[1]Sheet1!$A:$BJ,28,0)</f>
        <v>36.299999999999997</v>
      </c>
      <c r="U350">
        <f>VLOOKUP(A350,[1]Sheet1!$A:$BJ,31,0)</f>
        <v>1.26</v>
      </c>
      <c r="V350">
        <f>VLOOKUP(A350,[1]Sheet1!$A:$BJ,32,0)</f>
        <v>1.59</v>
      </c>
      <c r="Y350">
        <f>VLOOKUP(A350,[1]Sheet1!$A:$BJ,35,0)</f>
        <v>19.399999999999999</v>
      </c>
      <c r="Z350">
        <f>VLOOKUP(A350,[1]Sheet1!$A:$BJ,36,0)</f>
        <v>20.3</v>
      </c>
      <c r="AA350">
        <f>VLOOKUP(A350,[1]Sheet1!$A:$BJ,37,0)</f>
        <v>21.6</v>
      </c>
      <c r="AB350">
        <f>VLOOKUP(A350,[1]Sheet1!$A:$BJ,38,0)</f>
        <v>32.6</v>
      </c>
      <c r="AC350">
        <f>VLOOKUP(A350,[1]Sheet1!$A:$AN,39,0)</f>
        <v>43</v>
      </c>
      <c r="AD350">
        <f>VLOOKUP(A350,[1]Sheet1!$A:$AN,40,0)</f>
        <v>27.6</v>
      </c>
      <c r="AE350">
        <f>VLOOKUP(A350,[1]Sheet1!$A:$BJ,41,0)</f>
        <v>26.4</v>
      </c>
      <c r="AF350">
        <f>VLOOKUP(A350,[1]Sheet1!$A:$BJ,42,0)</f>
        <v>29.6</v>
      </c>
      <c r="AG350">
        <f>VLOOKUP(A350,[1]Sheet1!$A:$BJ,43,0)</f>
        <v>35</v>
      </c>
      <c r="AH350">
        <f>VLOOKUP(A350,[1]Sheet1!$A:$BJ,44,0)</f>
        <v>156</v>
      </c>
      <c r="AI350">
        <f>VLOOKUP(A350,[1]Sheet1!$A:$BJ,45,0)</f>
        <v>213</v>
      </c>
      <c r="AJ350">
        <f>VLOOKUP(A350,[1]Sheet1!$A:$BJ,46,0)</f>
        <v>144</v>
      </c>
      <c r="AK350">
        <f>VLOOKUP(A350,[1]Sheet1!$A:$BJ,47,0)</f>
        <v>50</v>
      </c>
      <c r="AL350">
        <f>VLOOKUP(A350,[1]Sheet1!$A:$BJ,48,0)</f>
        <v>277</v>
      </c>
      <c r="AM350">
        <f>VLOOKUP(A350,[1]Sheet1!$A:$BJ,49,0)</f>
        <v>383</v>
      </c>
      <c r="AN350">
        <f>VLOOKUP(A350,[1]Sheet1!$A:$BJ,50,0)</f>
        <v>121</v>
      </c>
      <c r="AO350">
        <f>VLOOKUP(A350,[1]Sheet1!$A:$BJ,51,0)</f>
        <v>95.47</v>
      </c>
      <c r="AP350">
        <f>VLOOKUP(A350,[1]Sheet1!$A:$BJ,52,0)</f>
        <v>93.84</v>
      </c>
      <c r="AQ350">
        <f>VLOOKUP(A350,[1]Sheet1!$A:$BJ,53,0)</f>
        <v>91.8</v>
      </c>
      <c r="AR350">
        <f>VLOOKUP(A350,[1]Sheet1!$A:$BJ,54,0)</f>
        <v>95.47</v>
      </c>
      <c r="AS350">
        <f>VLOOKUP(A350,[1]Sheet1!$A:$BJ,55,0)</f>
        <v>70</v>
      </c>
      <c r="AT350">
        <f>VLOOKUP(A350,[1]Sheet1!$A:$BJ,56,0)</f>
        <v>73</v>
      </c>
      <c r="AU350">
        <f>VLOOKUP(A350,[1]Sheet1!$A:$BJ,57,0)</f>
        <v>77</v>
      </c>
      <c r="AV350">
        <f>VLOOKUP(A350,[1]Sheet1!$A:$BJ,58,0)</f>
        <v>70</v>
      </c>
      <c r="AW350">
        <f>VLOOKUP(A350,[1]Sheet1!$A:$BJ,59,0)</f>
        <v>4.2</v>
      </c>
      <c r="AX350">
        <f>VLOOKUP(A350,[1]Sheet1!$A:$BJ,60,0)</f>
        <v>5.4</v>
      </c>
      <c r="AY350">
        <f>VLOOKUP(A350,[1]Sheet1!$A:$BJ,61,0)</f>
        <v>7</v>
      </c>
      <c r="AZ350">
        <f>VLOOKUP(A350,[1]Sheet1!$A:$BJ,62,0)</f>
        <v>7.4</v>
      </c>
      <c r="BA350" s="6">
        <v>6</v>
      </c>
      <c r="BB350">
        <f>VLOOKUP(A350,'[2]基于7.24英文版收集麻醉记录单信息+最后整理最全面'!$J:$CK,78,0)</f>
        <v>0</v>
      </c>
      <c r="BC350">
        <f>VLOOKUP(A350,'[2]基于7.24英文版收集麻醉记录单信息+最后整理最全面'!$J:$CK,80,0)</f>
        <v>0</v>
      </c>
    </row>
    <row r="351" spans="1:55" x14ac:dyDescent="0.25">
      <c r="A351" s="3">
        <v>36468992</v>
      </c>
      <c r="B351">
        <v>1</v>
      </c>
      <c r="C351" s="6">
        <v>1</v>
      </c>
      <c r="D351" s="6">
        <v>175</v>
      </c>
      <c r="E351" s="6">
        <v>70</v>
      </c>
      <c r="F351">
        <v>0</v>
      </c>
      <c r="G351" s="6">
        <v>0</v>
      </c>
      <c r="H351">
        <v>40</v>
      </c>
      <c r="I351">
        <f>VLOOKUP(A351,[1]Sheet1!$A:$V,19,0)</f>
        <v>111</v>
      </c>
      <c r="J351">
        <f>VLOOKUP(A351,[1]Sheet1!$A:$V,20,0)</f>
        <v>78</v>
      </c>
      <c r="K351">
        <f>VLOOKUP(A351,[1]Sheet1!$A:$V,21,0)</f>
        <v>0.33</v>
      </c>
      <c r="L351">
        <f>VLOOKUP(A351,[1]Sheet1!$A:$V,22,0)</f>
        <v>0.24</v>
      </c>
      <c r="M351">
        <f>VLOOKUP(A351,[1]Sheet1!$A:$W,23,0)</f>
        <v>227</v>
      </c>
      <c r="N351">
        <f>VLOOKUP(A351,[1]Sheet1!$A:$BJ,24,0)</f>
        <v>149</v>
      </c>
      <c r="O351">
        <f>VLOOKUP(A351,[1]Sheet1!$A:$BJ,25,0)</f>
        <v>140</v>
      </c>
      <c r="P351">
        <f>VLOOKUP(A351,[1]Sheet1!$A:$BJ,26,0)</f>
        <v>163</v>
      </c>
      <c r="Q351">
        <f>VLOOKUP(A351,[1]Sheet1!$A:$BJ,27,0)</f>
        <v>27.8</v>
      </c>
      <c r="R351">
        <f>VLOOKUP(A351,[1]Sheet1!$A:$BJ,28,0)</f>
        <v>43.7</v>
      </c>
      <c r="S351">
        <f>VLOOKUP(A351,[1]Sheet1!$A:$BJ,29,0)</f>
        <v>35.9</v>
      </c>
      <c r="T351">
        <f>VLOOKUP(A351,[1]Sheet1!$A:$BJ,30,0)</f>
        <v>35.799999999999997</v>
      </c>
      <c r="U351">
        <f>VLOOKUP(A351,[1]Sheet1!$A:$BJ,31,0)</f>
        <v>1.07</v>
      </c>
      <c r="V351">
        <f>VLOOKUP(A351,[1]Sheet1!$A:$BJ,32,0)</f>
        <v>1.25</v>
      </c>
      <c r="W351">
        <f>VLOOKUP(A351,[1]Sheet1!$A:$BJ,33,0)</f>
        <v>1.1000000000000001</v>
      </c>
      <c r="X351">
        <f>VLOOKUP(A351,[1]Sheet1!$A:$BJ,34,0)</f>
        <v>1.1200000000000001</v>
      </c>
      <c r="Y351">
        <f>VLOOKUP(A351,[1]Sheet1!$A:$BJ,35,0)</f>
        <v>270.89999999999998</v>
      </c>
      <c r="Z351">
        <f>VLOOKUP(A351,[1]Sheet1!$A:$BJ,36,0)</f>
        <v>171.9</v>
      </c>
      <c r="AA351">
        <f>VLOOKUP(A351,[1]Sheet1!$A:$BJ,37,0)</f>
        <v>148.69999999999999</v>
      </c>
      <c r="AB351">
        <f>VLOOKUP(A351,[1]Sheet1!$A:$BJ,38,0)</f>
        <v>159.69999999999999</v>
      </c>
      <c r="AC351">
        <f>VLOOKUP(A351,[1]Sheet1!$A:$AN,39,0)</f>
        <v>39.1</v>
      </c>
      <c r="AD351">
        <f>VLOOKUP(A351,[1]Sheet1!$A:$AN,40,0)</f>
        <v>28.5</v>
      </c>
      <c r="AE351">
        <f>VLOOKUP(A351,[1]Sheet1!$A:$BJ,41,0)</f>
        <v>34.9</v>
      </c>
      <c r="AF351">
        <f>VLOOKUP(A351,[1]Sheet1!$A:$BJ,42,0)</f>
        <v>39.5</v>
      </c>
      <c r="AG351">
        <f>VLOOKUP(A351,[1]Sheet1!$A:$BJ,43,0)</f>
        <v>45</v>
      </c>
      <c r="AH351">
        <f>VLOOKUP(A351,[1]Sheet1!$A:$BJ,44,0)</f>
        <v>149</v>
      </c>
      <c r="AI351">
        <f>VLOOKUP(A351,[1]Sheet1!$A:$BJ,45,0)</f>
        <v>111</v>
      </c>
      <c r="AJ351">
        <f>VLOOKUP(A351,[1]Sheet1!$A:$BJ,46,0)</f>
        <v>86</v>
      </c>
      <c r="AK351">
        <f>VLOOKUP(A351,[1]Sheet1!$A:$BJ,47,0)</f>
        <v>58</v>
      </c>
      <c r="AL351">
        <f>VLOOKUP(A351,[1]Sheet1!$A:$BJ,48,0)</f>
        <v>305</v>
      </c>
      <c r="AM351">
        <f>VLOOKUP(A351,[1]Sheet1!$A:$BJ,49,0)</f>
        <v>144</v>
      </c>
      <c r="AN351">
        <f>VLOOKUP(A351,[1]Sheet1!$A:$BJ,50,0)</f>
        <v>71</v>
      </c>
      <c r="AO351">
        <f>VLOOKUP(A351,[1]Sheet1!$A:$BJ,51,0)</f>
        <v>94.26</v>
      </c>
      <c r="AP351">
        <f>VLOOKUP(A351,[1]Sheet1!$A:$BJ,52,0)</f>
        <v>104.95</v>
      </c>
      <c r="AQ351">
        <f>VLOOKUP(A351,[1]Sheet1!$A:$BJ,53,0)</f>
        <v>100.63</v>
      </c>
      <c r="AR351">
        <f>VLOOKUP(A351,[1]Sheet1!$A:$BJ,54,0)</f>
        <v>96.95</v>
      </c>
      <c r="AS351">
        <f>VLOOKUP(A351,[1]Sheet1!$A:$BJ,55,0)</f>
        <v>61</v>
      </c>
      <c r="AT351">
        <f>VLOOKUP(A351,[1]Sheet1!$A:$BJ,56,0)</f>
        <v>44</v>
      </c>
      <c r="AU351">
        <f>VLOOKUP(A351,[1]Sheet1!$A:$BJ,57,0)</f>
        <v>50</v>
      </c>
      <c r="AV351">
        <f>VLOOKUP(A351,[1]Sheet1!$A:$BJ,58,0)</f>
        <v>56</v>
      </c>
      <c r="AW351">
        <f>VLOOKUP(A351,[1]Sheet1!$A:$BJ,59,0)</f>
        <v>4.4000000000000004</v>
      </c>
      <c r="AX351">
        <f>VLOOKUP(A351,[1]Sheet1!$A:$BJ,60,0)</f>
        <v>1.3</v>
      </c>
      <c r="AY351">
        <f>VLOOKUP(A351,[1]Sheet1!$A:$BJ,61,0)</f>
        <v>4.0999999999999996</v>
      </c>
      <c r="AZ351">
        <f>VLOOKUP(A351,[1]Sheet1!$A:$BJ,62,0)</f>
        <v>5.6</v>
      </c>
      <c r="BA351" s="6">
        <v>6</v>
      </c>
      <c r="BB351">
        <f>VLOOKUP(A351,'[2]基于7.24英文版收集麻醉记录单信息+最后整理最全面'!$J:$CK,78,0)</f>
        <v>0</v>
      </c>
      <c r="BC351">
        <f>VLOOKUP(A351,'[2]基于7.24英文版收集麻醉记录单信息+最后整理最全面'!$J:$CK,80,0)</f>
        <v>0</v>
      </c>
    </row>
    <row r="352" spans="1:55" x14ac:dyDescent="0.25">
      <c r="A352" s="3">
        <v>32681045</v>
      </c>
      <c r="B352">
        <v>2</v>
      </c>
      <c r="C352" s="6">
        <v>1</v>
      </c>
      <c r="D352" s="6">
        <v>172</v>
      </c>
      <c r="E352" s="6">
        <v>80</v>
      </c>
      <c r="F352">
        <v>2</v>
      </c>
      <c r="G352" s="6">
        <v>1</v>
      </c>
      <c r="H352">
        <v>0</v>
      </c>
      <c r="I352">
        <f>VLOOKUP(A352,[1]Sheet1!$A:$V,19,0)</f>
        <v>116</v>
      </c>
      <c r="J352">
        <f>VLOOKUP(A352,[1]Sheet1!$A:$V,20,0)</f>
        <v>98</v>
      </c>
      <c r="K352">
        <f>VLOOKUP(A352,[1]Sheet1!$A:$V,21,0)</f>
        <v>0.35</v>
      </c>
      <c r="L352">
        <f>VLOOKUP(A352,[1]Sheet1!$A:$V,22,0)</f>
        <v>0.28999999999999998</v>
      </c>
      <c r="M352">
        <f>VLOOKUP(A352,[1]Sheet1!$A:$W,23,0)</f>
        <v>54</v>
      </c>
      <c r="N352">
        <f>VLOOKUP(A352,[1]Sheet1!$A:$BJ,24,0)</f>
        <v>41</v>
      </c>
      <c r="Q352">
        <f>VLOOKUP(A352,[1]Sheet1!$A:$BJ,27,0)</f>
        <v>28.4</v>
      </c>
      <c r="R352">
        <f>VLOOKUP(A352,[1]Sheet1!$A:$BJ,28,0)</f>
        <v>32.799999999999997</v>
      </c>
      <c r="U352">
        <f>VLOOKUP(A352,[1]Sheet1!$A:$BJ,31,0)</f>
        <v>0.94</v>
      </c>
      <c r="V352">
        <f>VLOOKUP(A352,[1]Sheet1!$A:$BJ,32,0)</f>
        <v>1.03</v>
      </c>
      <c r="Y352">
        <f>VLOOKUP(A352,[1]Sheet1!$A:$BJ,35,0)</f>
        <v>9.6999999999999993</v>
      </c>
      <c r="Z352">
        <f>VLOOKUP(A352,[1]Sheet1!$A:$BJ,36,0)</f>
        <v>16.8</v>
      </c>
      <c r="AC352">
        <f>VLOOKUP(A352,[1]Sheet1!$A:$AN,39,0)</f>
        <v>40.6</v>
      </c>
      <c r="AD352">
        <f>VLOOKUP(A352,[1]Sheet1!$A:$AN,40,0)</f>
        <v>30.2</v>
      </c>
      <c r="AG352">
        <f>VLOOKUP(A352,[1]Sheet1!$A:$BJ,43,0)</f>
        <v>37</v>
      </c>
      <c r="AH352">
        <f>VLOOKUP(A352,[1]Sheet1!$A:$BJ,44,0)</f>
        <v>217</v>
      </c>
      <c r="AK352">
        <f>VLOOKUP(A352,[1]Sheet1!$A:$BJ,47,0)</f>
        <v>45</v>
      </c>
      <c r="AL352">
        <f>VLOOKUP(A352,[1]Sheet1!$A:$BJ,48,0)</f>
        <v>226</v>
      </c>
      <c r="AO352">
        <f>VLOOKUP(A352,[1]Sheet1!$A:$BJ,51,0)</f>
        <v>69.010000000000005</v>
      </c>
      <c r="AP352">
        <f>VLOOKUP(A352,[1]Sheet1!$A:$BJ,52,0)</f>
        <v>64.819999999999993</v>
      </c>
      <c r="AS352">
        <f>VLOOKUP(A352,[1]Sheet1!$A:$BJ,55,0)</f>
        <v>94</v>
      </c>
      <c r="AT352">
        <f>VLOOKUP(A352,[1]Sheet1!$A:$BJ,56,0)</f>
        <v>99</v>
      </c>
      <c r="AW352">
        <f>VLOOKUP(A352,[1]Sheet1!$A:$BJ,59,0)</f>
        <v>8.8000000000000007</v>
      </c>
      <c r="AX352">
        <f>VLOOKUP(A352,[1]Sheet1!$A:$BJ,60,0)</f>
        <v>7.6</v>
      </c>
      <c r="BA352" s="6">
        <v>8</v>
      </c>
      <c r="BB352">
        <f>VLOOKUP(A352,'[2]基于7.24英文版收集麻醉记录单信息+最后整理最全面'!$J:$CK,78,0)</f>
        <v>0</v>
      </c>
      <c r="BC352">
        <f>VLOOKUP(A352,'[2]基于7.24英文版收集麻醉记录单信息+最后整理最全面'!$J:$CK,80,0)</f>
        <v>0</v>
      </c>
    </row>
    <row r="353" spans="1:55" x14ac:dyDescent="0.25">
      <c r="A353" s="3">
        <v>21336381</v>
      </c>
      <c r="B353">
        <v>1</v>
      </c>
      <c r="C353" s="6">
        <v>1</v>
      </c>
      <c r="D353" s="6">
        <v>158</v>
      </c>
      <c r="E353" s="6">
        <v>70</v>
      </c>
      <c r="F353">
        <v>0</v>
      </c>
      <c r="G353" s="6">
        <v>0</v>
      </c>
      <c r="H353">
        <v>30</v>
      </c>
      <c r="I353">
        <f>VLOOKUP(A353,[1]Sheet1!$A:$V,19,0)</f>
        <v>146</v>
      </c>
      <c r="J353">
        <f>VLOOKUP(A353,[1]Sheet1!$A:$V,20,0)</f>
        <v>132</v>
      </c>
      <c r="K353">
        <f>VLOOKUP(A353,[1]Sheet1!$A:$V,21,0)</f>
        <v>0.45</v>
      </c>
      <c r="L353">
        <f>VLOOKUP(A353,[1]Sheet1!$A:$V,22,0)</f>
        <v>0.41</v>
      </c>
      <c r="M353">
        <f>VLOOKUP(A353,[1]Sheet1!$A:$W,23,0)</f>
        <v>224</v>
      </c>
      <c r="N353">
        <f>VLOOKUP(A353,[1]Sheet1!$A:$BJ,24,0)</f>
        <v>184</v>
      </c>
      <c r="O353">
        <f>VLOOKUP(A353,[1]Sheet1!$A:$BJ,25,0)</f>
        <v>153</v>
      </c>
      <c r="P353">
        <f>VLOOKUP(A353,[1]Sheet1!$A:$BJ,26,0)</f>
        <v>147</v>
      </c>
      <c r="Q353">
        <f>VLOOKUP(A353,[1]Sheet1!$A:$BJ,27,0)</f>
        <v>28.1</v>
      </c>
      <c r="R353">
        <f>VLOOKUP(A353,[1]Sheet1!$A:$BJ,28,0)</f>
        <v>28.7</v>
      </c>
      <c r="S353">
        <f>VLOOKUP(A353,[1]Sheet1!$A:$BJ,29,0)</f>
        <v>31</v>
      </c>
      <c r="T353">
        <f>VLOOKUP(A353,[1]Sheet1!$A:$BJ,30,0)</f>
        <v>28.5</v>
      </c>
      <c r="U353">
        <f>VLOOKUP(A353,[1]Sheet1!$A:$BJ,31,0)</f>
        <v>0.95</v>
      </c>
      <c r="V353">
        <f>VLOOKUP(A353,[1]Sheet1!$A:$BJ,32,0)</f>
        <v>1.19</v>
      </c>
      <c r="W353">
        <f>VLOOKUP(A353,[1]Sheet1!$A:$BJ,33,0)</f>
        <v>1.26</v>
      </c>
      <c r="X353">
        <f>VLOOKUP(A353,[1]Sheet1!$A:$BJ,34,0)</f>
        <v>1.18</v>
      </c>
      <c r="Y353">
        <f>VLOOKUP(A353,[1]Sheet1!$A:$BJ,35,0)</f>
        <v>15.8</v>
      </c>
      <c r="Z353">
        <f>VLOOKUP(A353,[1]Sheet1!$A:$BJ,36,0)</f>
        <v>30.1</v>
      </c>
      <c r="AA353">
        <f>VLOOKUP(A353,[1]Sheet1!$A:$BJ,37,0)</f>
        <v>35.1</v>
      </c>
      <c r="AB353">
        <f>VLOOKUP(A353,[1]Sheet1!$A:$BJ,38,0)</f>
        <v>28.8</v>
      </c>
      <c r="AC353">
        <f>VLOOKUP(A353,[1]Sheet1!$A:$AN,39,0)</f>
        <v>43.2</v>
      </c>
      <c r="AD353">
        <f>VLOOKUP(A353,[1]Sheet1!$A:$AN,40,0)</f>
        <v>34.6</v>
      </c>
      <c r="AE353">
        <f>VLOOKUP(A353,[1]Sheet1!$A:$BJ,41,0)</f>
        <v>35.299999999999997</v>
      </c>
      <c r="AF353">
        <f>VLOOKUP(A353,[1]Sheet1!$A:$BJ,42,0)</f>
        <v>35.299999999999997</v>
      </c>
      <c r="AG353">
        <f>VLOOKUP(A353,[1]Sheet1!$A:$BJ,43,0)</f>
        <v>17</v>
      </c>
      <c r="AH353">
        <f>VLOOKUP(A353,[1]Sheet1!$A:$BJ,44,0)</f>
        <v>391</v>
      </c>
      <c r="AI353">
        <f>VLOOKUP(A353,[1]Sheet1!$A:$BJ,45,0)</f>
        <v>378</v>
      </c>
      <c r="AJ353">
        <f>VLOOKUP(A353,[1]Sheet1!$A:$BJ,46,0)</f>
        <v>257</v>
      </c>
      <c r="AK353">
        <f>VLOOKUP(A353,[1]Sheet1!$A:$BJ,47,0)</f>
        <v>25</v>
      </c>
      <c r="AL353">
        <f>VLOOKUP(A353,[1]Sheet1!$A:$BJ,48,0)</f>
        <v>391</v>
      </c>
      <c r="AM353">
        <f>VLOOKUP(A353,[1]Sheet1!$A:$BJ,49,0)</f>
        <v>243</v>
      </c>
      <c r="AN353">
        <f>VLOOKUP(A353,[1]Sheet1!$A:$BJ,50,0)</f>
        <v>105</v>
      </c>
      <c r="AO353">
        <f>VLOOKUP(A353,[1]Sheet1!$A:$BJ,51,0)</f>
        <v>89.1</v>
      </c>
      <c r="AP353">
        <f>VLOOKUP(A353,[1]Sheet1!$A:$BJ,52,0)</f>
        <v>98.02</v>
      </c>
      <c r="AQ353">
        <f>VLOOKUP(A353,[1]Sheet1!$A:$BJ,53,0)</f>
        <v>98.57</v>
      </c>
      <c r="AR353">
        <f>VLOOKUP(A353,[1]Sheet1!$A:$BJ,54,0)</f>
        <v>98.57</v>
      </c>
      <c r="AS353">
        <f>VLOOKUP(A353,[1]Sheet1!$A:$BJ,55,0)</f>
        <v>84</v>
      </c>
      <c r="AT353">
        <f>VLOOKUP(A353,[1]Sheet1!$A:$BJ,56,0)</f>
        <v>74</v>
      </c>
      <c r="AU353">
        <f>VLOOKUP(A353,[1]Sheet1!$A:$BJ,57,0)</f>
        <v>73</v>
      </c>
      <c r="AV353">
        <f>VLOOKUP(A353,[1]Sheet1!$A:$BJ,58,0)</f>
        <v>73</v>
      </c>
      <c r="AW353">
        <f>VLOOKUP(A353,[1]Sheet1!$A:$BJ,59,0)</f>
        <v>4.0999999999999996</v>
      </c>
      <c r="AX353">
        <f>VLOOKUP(A353,[1]Sheet1!$A:$BJ,60,0)</f>
        <v>3.4</v>
      </c>
      <c r="AY353">
        <f>VLOOKUP(A353,[1]Sheet1!$A:$BJ,61,0)</f>
        <v>2</v>
      </c>
      <c r="AZ353">
        <f>VLOOKUP(A353,[1]Sheet1!$A:$BJ,62,0)</f>
        <v>2.7</v>
      </c>
      <c r="BA353" s="6">
        <v>3</v>
      </c>
      <c r="BB353">
        <f>VLOOKUP(A353,'[2]基于7.24英文版收集麻醉记录单信息+最后整理最全面'!$J:$CK,78,0)</f>
        <v>0</v>
      </c>
      <c r="BC353">
        <f>VLOOKUP(A353,'[2]基于7.24英文版收集麻醉记录单信息+最后整理最全面'!$J:$CK,80,0)</f>
        <v>0</v>
      </c>
    </row>
    <row r="354" spans="1:55" x14ac:dyDescent="0.25">
      <c r="A354" s="3">
        <v>36713175</v>
      </c>
      <c r="B354">
        <v>2</v>
      </c>
      <c r="C354" s="6">
        <v>1</v>
      </c>
      <c r="D354" s="6">
        <v>170</v>
      </c>
      <c r="E354" s="6">
        <v>84</v>
      </c>
      <c r="F354">
        <v>0</v>
      </c>
      <c r="G354" s="6">
        <v>0</v>
      </c>
      <c r="H354">
        <v>0</v>
      </c>
      <c r="I354">
        <f>VLOOKUP(A354,[1]Sheet1!$A:$V,19,0)</f>
        <v>154</v>
      </c>
      <c r="J354">
        <f>VLOOKUP(A354,[1]Sheet1!$A:$V,20,0)</f>
        <v>140</v>
      </c>
      <c r="K354">
        <f>VLOOKUP(A354,[1]Sheet1!$A:$V,21,0)</f>
        <v>0.47</v>
      </c>
      <c r="L354">
        <f>VLOOKUP(A354,[1]Sheet1!$A:$V,22,0)</f>
        <v>0.42</v>
      </c>
      <c r="M354">
        <f>VLOOKUP(A354,[1]Sheet1!$A:$W,23,0)</f>
        <v>103</v>
      </c>
      <c r="N354">
        <f>VLOOKUP(A354,[1]Sheet1!$A:$BJ,24,0)</f>
        <v>109</v>
      </c>
      <c r="O354">
        <f>VLOOKUP(A354,[1]Sheet1!$A:$BJ,25,0)</f>
        <v>107</v>
      </c>
      <c r="P354">
        <f>VLOOKUP(A354,[1]Sheet1!$A:$BJ,26,0)</f>
        <v>106</v>
      </c>
      <c r="Q354">
        <f>VLOOKUP(A354,[1]Sheet1!$A:$BJ,27,0)</f>
        <v>26.2</v>
      </c>
      <c r="R354">
        <f>VLOOKUP(A354,[1]Sheet1!$A:$BJ,28,0)</f>
        <v>28.3</v>
      </c>
      <c r="S354">
        <f>VLOOKUP(A354,[1]Sheet1!$A:$BJ,29,0)</f>
        <v>37.1</v>
      </c>
      <c r="T354">
        <f>VLOOKUP(A354,[1]Sheet1!$A:$BJ,30,0)</f>
        <v>33.6</v>
      </c>
      <c r="U354">
        <f>VLOOKUP(A354,[1]Sheet1!$A:$BJ,31,0)</f>
        <v>0.8</v>
      </c>
      <c r="V354">
        <f>VLOOKUP(A354,[1]Sheet1!$A:$BJ,32,0)</f>
        <v>1.24</v>
      </c>
      <c r="W354">
        <f>VLOOKUP(A354,[1]Sheet1!$A:$BJ,33,0)</f>
        <v>1.29</v>
      </c>
      <c r="X354">
        <f>VLOOKUP(A354,[1]Sheet1!$A:$BJ,34,0)</f>
        <v>1.0900000000000001</v>
      </c>
      <c r="Y354">
        <f>VLOOKUP(A354,[1]Sheet1!$A:$BJ,35,0)</f>
        <v>14.3</v>
      </c>
      <c r="Z354">
        <f>VLOOKUP(A354,[1]Sheet1!$A:$BJ,36,0)</f>
        <v>20.8</v>
      </c>
      <c r="AA354">
        <f>VLOOKUP(A354,[1]Sheet1!$A:$BJ,37,0)</f>
        <v>35</v>
      </c>
      <c r="AB354">
        <f>VLOOKUP(A354,[1]Sheet1!$A:$BJ,38,0)</f>
        <v>33.299999999999997</v>
      </c>
      <c r="AC354">
        <f>VLOOKUP(A354,[1]Sheet1!$A:$AN,39,0)</f>
        <v>47</v>
      </c>
      <c r="AD354">
        <f>VLOOKUP(A354,[1]Sheet1!$A:$AN,40,0)</f>
        <v>31.1</v>
      </c>
      <c r="AE354">
        <f>VLOOKUP(A354,[1]Sheet1!$A:$BJ,41,0)</f>
        <v>35.4</v>
      </c>
      <c r="AF354">
        <f>VLOOKUP(A354,[1]Sheet1!$A:$BJ,42,0)</f>
        <v>30.7</v>
      </c>
      <c r="AG354">
        <f>VLOOKUP(A354,[1]Sheet1!$A:$BJ,43,0)</f>
        <v>43</v>
      </c>
      <c r="AH354">
        <f>VLOOKUP(A354,[1]Sheet1!$A:$BJ,44,0)</f>
        <v>355</v>
      </c>
      <c r="AI354">
        <f>VLOOKUP(A354,[1]Sheet1!$A:$BJ,45,0)</f>
        <v>385</v>
      </c>
      <c r="AJ354">
        <f>VLOOKUP(A354,[1]Sheet1!$A:$BJ,46,0)</f>
        <v>254</v>
      </c>
      <c r="AK354">
        <f>VLOOKUP(A354,[1]Sheet1!$A:$BJ,47,0)</f>
        <v>29</v>
      </c>
      <c r="AL354">
        <f>VLOOKUP(A354,[1]Sheet1!$A:$BJ,48,0)</f>
        <v>406</v>
      </c>
      <c r="AM354">
        <f>VLOOKUP(A354,[1]Sheet1!$A:$BJ,49,0)</f>
        <v>342</v>
      </c>
      <c r="AN354">
        <f>VLOOKUP(A354,[1]Sheet1!$A:$BJ,50,0)</f>
        <v>141</v>
      </c>
      <c r="AO354">
        <f>VLOOKUP(A354,[1]Sheet1!$A:$BJ,51,0)</f>
        <v>105.01</v>
      </c>
      <c r="AP354">
        <f>VLOOKUP(A354,[1]Sheet1!$A:$BJ,52,0)</f>
        <v>105.01</v>
      </c>
      <c r="AQ354">
        <f>VLOOKUP(A354,[1]Sheet1!$A:$BJ,53,0)</f>
        <v>107.71</v>
      </c>
      <c r="AR354">
        <f>VLOOKUP(A354,[1]Sheet1!$A:$BJ,54,0)</f>
        <v>101.95</v>
      </c>
      <c r="AS354">
        <f>VLOOKUP(A354,[1]Sheet1!$A:$BJ,55,0)</f>
        <v>67</v>
      </c>
      <c r="AT354">
        <f>VLOOKUP(A354,[1]Sheet1!$A:$BJ,56,0)</f>
        <v>67</v>
      </c>
      <c r="AU354">
        <f>VLOOKUP(A354,[1]Sheet1!$A:$BJ,57,0)</f>
        <v>63</v>
      </c>
      <c r="AV354">
        <f>VLOOKUP(A354,[1]Sheet1!$A:$BJ,58,0)</f>
        <v>72</v>
      </c>
      <c r="AW354">
        <f>VLOOKUP(A354,[1]Sheet1!$A:$BJ,59,0)</f>
        <v>7</v>
      </c>
      <c r="AX354">
        <f>VLOOKUP(A354,[1]Sheet1!$A:$BJ,60,0)</f>
        <v>4.9000000000000004</v>
      </c>
      <c r="AY354">
        <f>VLOOKUP(A354,[1]Sheet1!$A:$BJ,61,0)</f>
        <v>5.2</v>
      </c>
      <c r="AZ354">
        <f>VLOOKUP(A354,[1]Sheet1!$A:$BJ,62,0)</f>
        <v>3.9</v>
      </c>
      <c r="BA354" s="6">
        <v>7</v>
      </c>
      <c r="BB354">
        <f>VLOOKUP(A354,'[2]基于7.24英文版收集麻醉记录单信息+最后整理最全面'!$J:$CK,78,0)</f>
        <v>0</v>
      </c>
      <c r="BC354">
        <f>VLOOKUP(A354,'[2]基于7.24英文版收集麻醉记录单信息+最后整理最全面'!$J:$CK,80,0)</f>
        <v>0</v>
      </c>
    </row>
    <row r="355" spans="1:55" x14ac:dyDescent="0.25">
      <c r="A355" s="3">
        <v>36716561</v>
      </c>
      <c r="B355">
        <v>2</v>
      </c>
      <c r="C355" s="6">
        <v>2</v>
      </c>
      <c r="D355" s="6">
        <v>155</v>
      </c>
      <c r="E355" s="6">
        <v>53</v>
      </c>
      <c r="F355">
        <v>0</v>
      </c>
      <c r="G355" s="6">
        <v>0</v>
      </c>
      <c r="H355">
        <v>0</v>
      </c>
      <c r="I355">
        <f>VLOOKUP(A355,[1]Sheet1!$A:$V,19,0)</f>
        <v>141</v>
      </c>
      <c r="J355">
        <f>VLOOKUP(A355,[1]Sheet1!$A:$V,20,0)</f>
        <v>126</v>
      </c>
      <c r="K355">
        <f>VLOOKUP(A355,[1]Sheet1!$A:$V,21,0)</f>
        <v>0.43</v>
      </c>
      <c r="L355">
        <f>VLOOKUP(A355,[1]Sheet1!$A:$V,22,0)</f>
        <v>0.39</v>
      </c>
      <c r="M355">
        <f>VLOOKUP(A355,[1]Sheet1!$A:$W,23,0)</f>
        <v>216</v>
      </c>
      <c r="N355">
        <f>VLOOKUP(A355,[1]Sheet1!$A:$BJ,24,0)</f>
        <v>169</v>
      </c>
      <c r="O355">
        <f>VLOOKUP(A355,[1]Sheet1!$A:$BJ,25,0)</f>
        <v>153</v>
      </c>
      <c r="P355">
        <f>VLOOKUP(A355,[1]Sheet1!$A:$BJ,26,0)</f>
        <v>117</v>
      </c>
      <c r="Q355">
        <f>VLOOKUP(A355,[1]Sheet1!$A:$BJ,27,0)</f>
        <v>27.3</v>
      </c>
      <c r="R355">
        <f>VLOOKUP(A355,[1]Sheet1!$A:$BJ,28,0)</f>
        <v>25.9</v>
      </c>
      <c r="S355">
        <f>VLOOKUP(A355,[1]Sheet1!$A:$BJ,29,0)</f>
        <v>30.7</v>
      </c>
      <c r="T355">
        <f>VLOOKUP(A355,[1]Sheet1!$A:$BJ,30,0)</f>
        <v>30.3</v>
      </c>
      <c r="U355">
        <f>VLOOKUP(A355,[1]Sheet1!$A:$BJ,31,0)</f>
        <v>1.01</v>
      </c>
      <c r="V355">
        <f>VLOOKUP(A355,[1]Sheet1!$A:$BJ,32,0)</f>
        <v>1.33</v>
      </c>
      <c r="W355">
        <f>VLOOKUP(A355,[1]Sheet1!$A:$BJ,33,0)</f>
        <v>1.42</v>
      </c>
      <c r="X355">
        <f>VLOOKUP(A355,[1]Sheet1!$A:$BJ,34,0)</f>
        <v>1.33</v>
      </c>
      <c r="Y355">
        <f>VLOOKUP(A355,[1]Sheet1!$A:$BJ,35,0)</f>
        <v>6.5</v>
      </c>
      <c r="Z355">
        <f>VLOOKUP(A355,[1]Sheet1!$A:$BJ,36,0)</f>
        <v>18.600000000000001</v>
      </c>
      <c r="AA355">
        <f>VLOOKUP(A355,[1]Sheet1!$A:$BJ,37,0)</f>
        <v>22.6</v>
      </c>
      <c r="AB355">
        <f>VLOOKUP(A355,[1]Sheet1!$A:$BJ,38,0)</f>
        <v>19.899999999999999</v>
      </c>
      <c r="AC355">
        <f>VLOOKUP(A355,[1]Sheet1!$A:$AN,39,0)</f>
        <v>48.9</v>
      </c>
      <c r="AD355">
        <f>VLOOKUP(A355,[1]Sheet1!$A:$AN,40,0)</f>
        <v>40.200000000000003</v>
      </c>
      <c r="AE355">
        <f>VLOOKUP(A355,[1]Sheet1!$A:$BJ,41,0)</f>
        <v>32.9</v>
      </c>
      <c r="AF355">
        <f>VLOOKUP(A355,[1]Sheet1!$A:$BJ,42,0)</f>
        <v>27.9</v>
      </c>
      <c r="AG355">
        <f>VLOOKUP(A355,[1]Sheet1!$A:$BJ,43,0)</f>
        <v>24</v>
      </c>
      <c r="AH355">
        <f>VLOOKUP(A355,[1]Sheet1!$A:$BJ,44,0)</f>
        <v>204</v>
      </c>
      <c r="AI355">
        <f>VLOOKUP(A355,[1]Sheet1!$A:$BJ,45,0)</f>
        <v>766</v>
      </c>
      <c r="AJ355">
        <f>VLOOKUP(A355,[1]Sheet1!$A:$BJ,46,0)</f>
        <v>694</v>
      </c>
      <c r="AK355">
        <f>VLOOKUP(A355,[1]Sheet1!$A:$BJ,47,0)</f>
        <v>19</v>
      </c>
      <c r="AL355">
        <f>VLOOKUP(A355,[1]Sheet1!$A:$BJ,48,0)</f>
        <v>236</v>
      </c>
      <c r="AM355">
        <f>VLOOKUP(A355,[1]Sheet1!$A:$BJ,49,0)</f>
        <v>679</v>
      </c>
      <c r="AN355">
        <f>VLOOKUP(A355,[1]Sheet1!$A:$BJ,50,0)</f>
        <v>420</v>
      </c>
      <c r="AO355">
        <f>VLOOKUP(A355,[1]Sheet1!$A:$BJ,51,0)</f>
        <v>86.87</v>
      </c>
      <c r="AP355">
        <f>VLOOKUP(A355,[1]Sheet1!$A:$BJ,52,0)</f>
        <v>91.12</v>
      </c>
      <c r="AQ355">
        <f>VLOOKUP(A355,[1]Sheet1!$A:$BJ,53,0)</f>
        <v>92.72</v>
      </c>
      <c r="AR355">
        <f>VLOOKUP(A355,[1]Sheet1!$A:$BJ,54,0)</f>
        <v>95.03</v>
      </c>
      <c r="AS355">
        <f>VLOOKUP(A355,[1]Sheet1!$A:$BJ,55,0)</f>
        <v>80</v>
      </c>
      <c r="AT355">
        <f>VLOOKUP(A355,[1]Sheet1!$A:$BJ,56,0)</f>
        <v>72</v>
      </c>
      <c r="AU355">
        <f>VLOOKUP(A355,[1]Sheet1!$A:$BJ,57,0)</f>
        <v>69</v>
      </c>
      <c r="AV355">
        <f>VLOOKUP(A355,[1]Sheet1!$A:$BJ,58,0)</f>
        <v>65</v>
      </c>
      <c r="AW355">
        <f>VLOOKUP(A355,[1]Sheet1!$A:$BJ,59,0)</f>
        <v>6.2</v>
      </c>
      <c r="AX355">
        <f>VLOOKUP(A355,[1]Sheet1!$A:$BJ,60,0)</f>
        <v>4.7</v>
      </c>
      <c r="AY355">
        <f>VLOOKUP(A355,[1]Sheet1!$A:$BJ,61,0)</f>
        <v>4.0999999999999996</v>
      </c>
      <c r="AZ355">
        <f>VLOOKUP(A355,[1]Sheet1!$A:$BJ,62,0)</f>
        <v>4</v>
      </c>
      <c r="BA355" s="6">
        <v>6</v>
      </c>
      <c r="BB355">
        <f>VLOOKUP(A355,'[2]基于7.24英文版收集麻醉记录单信息+最后整理最全面'!$J:$CK,78,0)</f>
        <v>0</v>
      </c>
      <c r="BC355">
        <f>VLOOKUP(A355,'[2]基于7.24英文版收集麻醉记录单信息+最后整理最全面'!$J:$CK,80,0)</f>
        <v>0</v>
      </c>
    </row>
    <row r="356" spans="1:55" x14ac:dyDescent="0.25">
      <c r="A356" s="3">
        <v>36758805</v>
      </c>
      <c r="B356">
        <v>2</v>
      </c>
      <c r="C356" s="6">
        <v>2</v>
      </c>
      <c r="D356" s="6">
        <v>158</v>
      </c>
      <c r="E356" s="6">
        <v>62</v>
      </c>
      <c r="F356">
        <v>3</v>
      </c>
      <c r="G356" s="6">
        <v>1</v>
      </c>
      <c r="H356">
        <v>40</v>
      </c>
      <c r="I356">
        <f>VLOOKUP(A356,[1]Sheet1!$A:$V,19,0)</f>
        <v>153</v>
      </c>
      <c r="J356">
        <f>VLOOKUP(A356,[1]Sheet1!$A:$V,20,0)</f>
        <v>125</v>
      </c>
      <c r="K356">
        <f>VLOOKUP(A356,[1]Sheet1!$A:$V,21,0)</f>
        <v>0.44</v>
      </c>
      <c r="L356">
        <f>VLOOKUP(A356,[1]Sheet1!$A:$V,22,0)</f>
        <v>0.38</v>
      </c>
      <c r="M356">
        <f>VLOOKUP(A356,[1]Sheet1!$A:$W,23,0)</f>
        <v>168</v>
      </c>
      <c r="N356">
        <f>VLOOKUP(A356,[1]Sheet1!$A:$BJ,24,0)</f>
        <v>153</v>
      </c>
      <c r="Q356">
        <f>VLOOKUP(A356,[1]Sheet1!$A:$BJ,27,0)</f>
        <v>28.9</v>
      </c>
      <c r="R356">
        <f>VLOOKUP(A356,[1]Sheet1!$A:$BJ,28,0)</f>
        <v>24.8</v>
      </c>
      <c r="U356">
        <f>VLOOKUP(A356,[1]Sheet1!$A:$BJ,31,0)</f>
        <v>0.89</v>
      </c>
      <c r="V356">
        <f>VLOOKUP(A356,[1]Sheet1!$A:$BJ,32,0)</f>
        <v>1.29</v>
      </c>
      <c r="Y356">
        <f>VLOOKUP(A356,[1]Sheet1!$A:$BJ,35,0)</f>
        <v>7.2</v>
      </c>
      <c r="Z356">
        <f>VLOOKUP(A356,[1]Sheet1!$A:$BJ,36,0)</f>
        <v>18.8</v>
      </c>
      <c r="AC356">
        <f>VLOOKUP(A356,[1]Sheet1!$A:$AN,39,0)</f>
        <v>42</v>
      </c>
      <c r="AD356">
        <f>VLOOKUP(A356,[1]Sheet1!$A:$AN,40,0)</f>
        <v>28</v>
      </c>
      <c r="AG356">
        <f>VLOOKUP(A356,[1]Sheet1!$A:$BJ,43,0)</f>
        <v>34</v>
      </c>
      <c r="AH356">
        <f>VLOOKUP(A356,[1]Sheet1!$A:$BJ,44,0)</f>
        <v>231</v>
      </c>
      <c r="AK356">
        <f>VLOOKUP(A356,[1]Sheet1!$A:$BJ,47,0)</f>
        <v>22</v>
      </c>
      <c r="AL356">
        <f>VLOOKUP(A356,[1]Sheet1!$A:$BJ,48,0)</f>
        <v>206</v>
      </c>
      <c r="AO356">
        <f>VLOOKUP(A356,[1]Sheet1!$A:$BJ,51,0)</f>
        <v>95.84</v>
      </c>
      <c r="AP356">
        <f>VLOOKUP(A356,[1]Sheet1!$A:$BJ,52,0)</f>
        <v>94.26</v>
      </c>
      <c r="AS356">
        <f>VLOOKUP(A356,[1]Sheet1!$A:$BJ,55,0)</f>
        <v>73</v>
      </c>
      <c r="AT356">
        <f>VLOOKUP(A356,[1]Sheet1!$A:$BJ,56,0)</f>
        <v>76</v>
      </c>
      <c r="AW356">
        <f>VLOOKUP(A356,[1]Sheet1!$A:$BJ,59,0)</f>
        <v>6.1</v>
      </c>
      <c r="AX356">
        <f>VLOOKUP(A356,[1]Sheet1!$A:$BJ,60,0)</f>
        <v>7.6</v>
      </c>
      <c r="BA356" s="6">
        <v>10</v>
      </c>
      <c r="BB356">
        <f>VLOOKUP(A356,'[2]基于7.24英文版收集麻醉记录单信息+最后整理最全面'!$J:$CK,78,0)</f>
        <v>0</v>
      </c>
      <c r="BC356">
        <f>VLOOKUP(A356,'[2]基于7.24英文版收集麻醉记录单信息+最后整理最全面'!$J:$CK,80,0)</f>
        <v>0</v>
      </c>
    </row>
    <row r="357" spans="1:55" x14ac:dyDescent="0.25">
      <c r="A357" s="3">
        <v>17073539</v>
      </c>
      <c r="B357">
        <v>1</v>
      </c>
      <c r="C357" s="6">
        <v>1</v>
      </c>
      <c r="D357" s="6">
        <v>159</v>
      </c>
      <c r="E357" s="6">
        <v>52</v>
      </c>
      <c r="F357">
        <v>0</v>
      </c>
      <c r="G357" s="6">
        <v>1</v>
      </c>
      <c r="H357">
        <v>40</v>
      </c>
      <c r="I357">
        <f>VLOOKUP(A357,[1]Sheet1!$A:$V,19,0)</f>
        <v>145</v>
      </c>
      <c r="J357">
        <f>VLOOKUP(A357,[1]Sheet1!$A:$V,20,0)</f>
        <v>128</v>
      </c>
      <c r="K357">
        <f>VLOOKUP(A357,[1]Sheet1!$A:$V,21,0)</f>
        <v>0.44</v>
      </c>
      <c r="L357">
        <f>VLOOKUP(A357,[1]Sheet1!$A:$V,22,0)</f>
        <v>0.4</v>
      </c>
      <c r="M357">
        <f>VLOOKUP(A357,[1]Sheet1!$A:$W,23,0)</f>
        <v>145</v>
      </c>
      <c r="N357">
        <f>VLOOKUP(A357,[1]Sheet1!$A:$BJ,24,0)</f>
        <v>143</v>
      </c>
      <c r="O357">
        <f>VLOOKUP(A357,[1]Sheet1!$A:$BJ,25,0)</f>
        <v>89</v>
      </c>
      <c r="P357">
        <f>VLOOKUP(A357,[1]Sheet1!$A:$BJ,26,0)</f>
        <v>81</v>
      </c>
      <c r="Q357">
        <f>VLOOKUP(A357,[1]Sheet1!$A:$BJ,27,0)</f>
        <v>29.1</v>
      </c>
      <c r="R357">
        <f>VLOOKUP(A357,[1]Sheet1!$A:$BJ,28,0)</f>
        <v>35.9</v>
      </c>
      <c r="U357">
        <f>VLOOKUP(A357,[1]Sheet1!$A:$BJ,31,0)</f>
        <v>1.04</v>
      </c>
      <c r="V357">
        <f>VLOOKUP(A357,[1]Sheet1!$A:$BJ,32,0)</f>
        <v>1.3</v>
      </c>
      <c r="Y357">
        <f>VLOOKUP(A357,[1]Sheet1!$A:$BJ,35,0)</f>
        <v>14</v>
      </c>
      <c r="Z357">
        <f>VLOOKUP(A357,[1]Sheet1!$A:$BJ,36,0)</f>
        <v>31</v>
      </c>
      <c r="AA357">
        <f>VLOOKUP(A357,[1]Sheet1!$A:$BJ,37,0)</f>
        <v>27.6</v>
      </c>
      <c r="AB357">
        <f>VLOOKUP(A357,[1]Sheet1!$A:$BJ,38,0)</f>
        <v>35.700000000000003</v>
      </c>
      <c r="AC357">
        <f>VLOOKUP(A357,[1]Sheet1!$A:$AN,39,0)</f>
        <v>48.4</v>
      </c>
      <c r="AD357">
        <f>VLOOKUP(A357,[1]Sheet1!$A:$AN,40,0)</f>
        <v>30.2</v>
      </c>
      <c r="AE357">
        <f>VLOOKUP(A357,[1]Sheet1!$A:$BJ,41,0)</f>
        <v>353</v>
      </c>
      <c r="AF357">
        <f>VLOOKUP(A357,[1]Sheet1!$A:$BJ,42,0)</f>
        <v>32.4</v>
      </c>
      <c r="AG357">
        <f>VLOOKUP(A357,[1]Sheet1!$A:$BJ,43,0)</f>
        <v>24</v>
      </c>
      <c r="AH357">
        <f>VLOOKUP(A357,[1]Sheet1!$A:$BJ,44,0)</f>
        <v>764</v>
      </c>
      <c r="AI357">
        <f>VLOOKUP(A357,[1]Sheet1!$A:$BJ,45,0)</f>
        <v>1007</v>
      </c>
      <c r="AJ357">
        <f>VLOOKUP(A357,[1]Sheet1!$A:$BJ,46,0)</f>
        <v>801</v>
      </c>
      <c r="AK357">
        <f>VLOOKUP(A357,[1]Sheet1!$A:$BJ,47,0)</f>
        <v>29</v>
      </c>
      <c r="AL357">
        <f>VLOOKUP(A357,[1]Sheet1!$A:$BJ,48,0)</f>
        <v>807</v>
      </c>
      <c r="AM357">
        <f>VLOOKUP(A357,[1]Sheet1!$A:$BJ,49,0)</f>
        <v>881</v>
      </c>
      <c r="AN357">
        <f>VLOOKUP(A357,[1]Sheet1!$A:$BJ,50,0)</f>
        <v>453</v>
      </c>
      <c r="AO357">
        <f>VLOOKUP(A357,[1]Sheet1!$A:$BJ,51,0)</f>
        <v>106.83</v>
      </c>
      <c r="AP357">
        <f>VLOOKUP(A357,[1]Sheet1!$A:$BJ,52,0)</f>
        <v>93.82</v>
      </c>
      <c r="AQ357">
        <f>VLOOKUP(A357,[1]Sheet1!$A:$BJ,53,0)</f>
        <v>93.85</v>
      </c>
      <c r="AR357">
        <f>VLOOKUP(A357,[1]Sheet1!$A:$BJ,54,0)</f>
        <v>106.09</v>
      </c>
      <c r="AS357">
        <f>VLOOKUP(A357,[1]Sheet1!$A:$BJ,55,0)</f>
        <v>59</v>
      </c>
      <c r="AT357">
        <f>VLOOKUP(A357,[1]Sheet1!$A:$BJ,56,0)</f>
        <v>80</v>
      </c>
      <c r="AU357">
        <f>VLOOKUP(A357,[1]Sheet1!$A:$BJ,57,0)</f>
        <v>80</v>
      </c>
      <c r="AV357">
        <f>VLOOKUP(A357,[1]Sheet1!$A:$BJ,58,0)</f>
        <v>60</v>
      </c>
      <c r="AW357">
        <f>VLOOKUP(A357,[1]Sheet1!$A:$BJ,59,0)</f>
        <v>7.3</v>
      </c>
      <c r="AX357">
        <f>VLOOKUP(A357,[1]Sheet1!$A:$BJ,60,0)</f>
        <v>6.1</v>
      </c>
      <c r="AY357">
        <f>VLOOKUP(A357,[1]Sheet1!$A:$BJ,61,0)</f>
        <v>6</v>
      </c>
      <c r="AZ357">
        <f>VLOOKUP(A357,[1]Sheet1!$A:$BJ,62,0)</f>
        <v>5.4</v>
      </c>
      <c r="BA357" s="6">
        <v>13</v>
      </c>
      <c r="BB357">
        <f>VLOOKUP(A357,'[2]基于7.24英文版收集麻醉记录单信息+最后整理最全面'!$J:$CK,78,0)</f>
        <v>0</v>
      </c>
      <c r="BC357">
        <f>VLOOKUP(A357,'[2]基于7.24英文版收集麻醉记录单信息+最后整理最全面'!$J:$CK,80,0)</f>
        <v>0</v>
      </c>
    </row>
    <row r="358" spans="1:55" x14ac:dyDescent="0.25">
      <c r="A358" s="3">
        <v>36772427</v>
      </c>
      <c r="B358">
        <v>1</v>
      </c>
      <c r="C358" s="6">
        <v>1</v>
      </c>
      <c r="D358" s="6">
        <v>160</v>
      </c>
      <c r="E358" s="6">
        <v>54</v>
      </c>
      <c r="F358">
        <v>0</v>
      </c>
      <c r="G358" s="6">
        <v>0</v>
      </c>
      <c r="H358">
        <v>0</v>
      </c>
      <c r="I358">
        <f>VLOOKUP(A358,[1]Sheet1!$A:$V,19,0)</f>
        <v>158</v>
      </c>
      <c r="J358">
        <f>VLOOKUP(A358,[1]Sheet1!$A:$V,20,0)</f>
        <v>141</v>
      </c>
      <c r="K358">
        <f>VLOOKUP(A358,[1]Sheet1!$A:$V,21,0)</f>
        <v>0.49</v>
      </c>
      <c r="L358">
        <f>VLOOKUP(A358,[1]Sheet1!$A:$V,22,0)</f>
        <v>0.44</v>
      </c>
      <c r="M358">
        <f>VLOOKUP(A358,[1]Sheet1!$A:$W,23,0)</f>
        <v>169</v>
      </c>
      <c r="N358">
        <f>VLOOKUP(A358,[1]Sheet1!$A:$BJ,24,0)</f>
        <v>157</v>
      </c>
      <c r="O358">
        <f>VLOOKUP(A358,[1]Sheet1!$A:$BJ,25,0)</f>
        <v>152</v>
      </c>
      <c r="P358">
        <f>VLOOKUP(A358,[1]Sheet1!$A:$BJ,26,0)</f>
        <v>160</v>
      </c>
      <c r="Q358">
        <f>VLOOKUP(A358,[1]Sheet1!$A:$BJ,27,0)</f>
        <v>27.2</v>
      </c>
      <c r="R358">
        <f>VLOOKUP(A358,[1]Sheet1!$A:$BJ,28,0)</f>
        <v>28.5</v>
      </c>
      <c r="S358">
        <f>VLOOKUP(A358,[1]Sheet1!$A:$BJ,29,0)</f>
        <v>31.9</v>
      </c>
      <c r="T358">
        <f>VLOOKUP(A358,[1]Sheet1!$A:$BJ,30,0)</f>
        <v>31.9</v>
      </c>
      <c r="U358">
        <f>VLOOKUP(A358,[1]Sheet1!$A:$BJ,31,0)</f>
        <v>0.99</v>
      </c>
      <c r="V358">
        <f>VLOOKUP(A358,[1]Sheet1!$A:$BJ,32,0)</f>
        <v>1.25</v>
      </c>
      <c r="W358">
        <f>VLOOKUP(A358,[1]Sheet1!$A:$BJ,33,0)</f>
        <v>1.2</v>
      </c>
      <c r="X358">
        <f>VLOOKUP(A358,[1]Sheet1!$A:$BJ,34,0)</f>
        <v>1.01</v>
      </c>
      <c r="Y358">
        <f>VLOOKUP(A358,[1]Sheet1!$A:$BJ,35,0)</f>
        <v>12.3</v>
      </c>
      <c r="Z358">
        <f>VLOOKUP(A358,[1]Sheet1!$A:$BJ,36,0)</f>
        <v>21.7</v>
      </c>
      <c r="AA358">
        <f>VLOOKUP(A358,[1]Sheet1!$A:$BJ,37,0)</f>
        <v>41.5</v>
      </c>
      <c r="AB358">
        <f>VLOOKUP(A358,[1]Sheet1!$A:$BJ,38,0)</f>
        <v>38.799999999999997</v>
      </c>
      <c r="AC358">
        <f>VLOOKUP(A358,[1]Sheet1!$A:$AN,39,0)</f>
        <v>43.3</v>
      </c>
      <c r="AD358">
        <f>VLOOKUP(A358,[1]Sheet1!$A:$AN,40,0)</f>
        <v>35.5</v>
      </c>
      <c r="AE358">
        <f>VLOOKUP(A358,[1]Sheet1!$A:$BJ,41,0)</f>
        <v>41</v>
      </c>
      <c r="AF358">
        <f>VLOOKUP(A358,[1]Sheet1!$A:$BJ,42,0)</f>
        <v>42.7</v>
      </c>
      <c r="AG358">
        <f>VLOOKUP(A358,[1]Sheet1!$A:$BJ,43,0)</f>
        <v>14</v>
      </c>
      <c r="AH358">
        <f>VLOOKUP(A358,[1]Sheet1!$A:$BJ,44,0)</f>
        <v>273</v>
      </c>
      <c r="AI358">
        <f>VLOOKUP(A358,[1]Sheet1!$A:$BJ,45,0)</f>
        <v>205</v>
      </c>
      <c r="AJ358">
        <f>VLOOKUP(A358,[1]Sheet1!$A:$BJ,46,0)</f>
        <v>154</v>
      </c>
      <c r="AK358">
        <f>VLOOKUP(A358,[1]Sheet1!$A:$BJ,47,0)</f>
        <v>16</v>
      </c>
      <c r="AL358">
        <f>VLOOKUP(A358,[1]Sheet1!$A:$BJ,48,0)</f>
        <v>210</v>
      </c>
      <c r="AM358">
        <f>VLOOKUP(A358,[1]Sheet1!$A:$BJ,49,0)</f>
        <v>138</v>
      </c>
      <c r="AN358">
        <f>VLOOKUP(A358,[1]Sheet1!$A:$BJ,50,0)</f>
        <v>89</v>
      </c>
      <c r="AO358">
        <f>VLOOKUP(A358,[1]Sheet1!$A:$BJ,51,0)</f>
        <v>103.84</v>
      </c>
      <c r="AP358">
        <f>VLOOKUP(A358,[1]Sheet1!$A:$BJ,52,0)</f>
        <v>99.18</v>
      </c>
      <c r="AQ358">
        <f>VLOOKUP(A358,[1]Sheet1!$A:$BJ,53,0)</f>
        <v>108.77</v>
      </c>
      <c r="AR358">
        <f>VLOOKUP(A358,[1]Sheet1!$A:$BJ,54,0)</f>
        <v>111.56</v>
      </c>
      <c r="AS358">
        <f>VLOOKUP(A358,[1]Sheet1!$A:$BJ,55,0)</f>
        <v>75</v>
      </c>
      <c r="AT358">
        <f>VLOOKUP(A358,[1]Sheet1!$A:$BJ,56,0)</f>
        <v>81</v>
      </c>
      <c r="AU358">
        <f>VLOOKUP(A358,[1]Sheet1!$A:$BJ,57,0)</f>
        <v>67</v>
      </c>
      <c r="AV358">
        <f>VLOOKUP(A358,[1]Sheet1!$A:$BJ,58,0)</f>
        <v>63</v>
      </c>
      <c r="AW358">
        <f>VLOOKUP(A358,[1]Sheet1!$A:$BJ,59,0)</f>
        <v>6.4</v>
      </c>
      <c r="AX358">
        <f>VLOOKUP(A358,[1]Sheet1!$A:$BJ,60,0)</f>
        <v>6.7</v>
      </c>
      <c r="AY358">
        <f>VLOOKUP(A358,[1]Sheet1!$A:$BJ,61,0)</f>
        <v>4.5999999999999996</v>
      </c>
      <c r="AZ358">
        <f>VLOOKUP(A358,[1]Sheet1!$A:$BJ,62,0)</f>
        <v>6.6</v>
      </c>
      <c r="BA358" s="6">
        <v>9</v>
      </c>
      <c r="BB358">
        <f>VLOOKUP(A358,'[2]基于7.24英文版收集麻醉记录单信息+最后整理最全面'!$J:$CK,78,0)</f>
        <v>0</v>
      </c>
      <c r="BC358">
        <f>VLOOKUP(A358,'[2]基于7.24英文版收集麻醉记录单信息+最后整理最全面'!$J:$CK,80,0)</f>
        <v>0</v>
      </c>
    </row>
    <row r="359" spans="1:55" x14ac:dyDescent="0.25">
      <c r="A359" s="3">
        <v>36158464</v>
      </c>
      <c r="B359">
        <v>2</v>
      </c>
      <c r="C359" s="6">
        <v>1</v>
      </c>
      <c r="D359" s="6">
        <v>173</v>
      </c>
      <c r="E359" s="6">
        <v>73</v>
      </c>
      <c r="F359">
        <v>0</v>
      </c>
      <c r="G359" s="6">
        <v>0</v>
      </c>
      <c r="H359">
        <v>0</v>
      </c>
      <c r="I359">
        <f>VLOOKUP(A359,[1]Sheet1!$A:$V,19,0)</f>
        <v>137</v>
      </c>
      <c r="J359">
        <f>VLOOKUP(A359,[1]Sheet1!$A:$V,20,0)</f>
        <v>124</v>
      </c>
      <c r="K359">
        <f>VLOOKUP(A359,[1]Sheet1!$A:$V,21,0)</f>
        <v>0.43</v>
      </c>
      <c r="L359">
        <f>VLOOKUP(A359,[1]Sheet1!$A:$V,22,0)</f>
        <v>0.38</v>
      </c>
      <c r="M359">
        <f>VLOOKUP(A359,[1]Sheet1!$A:$W,23,0)</f>
        <v>187</v>
      </c>
      <c r="N359">
        <f>VLOOKUP(A359,[1]Sheet1!$A:$BJ,24,0)</f>
        <v>147</v>
      </c>
      <c r="P359">
        <f>VLOOKUP(A359,[1]Sheet1!$A:$BJ,26,0)</f>
        <v>153</v>
      </c>
      <c r="Q359">
        <f>VLOOKUP(A359,[1]Sheet1!$A:$BJ,27,0)</f>
        <v>25.8</v>
      </c>
      <c r="R359">
        <f>VLOOKUP(A359,[1]Sheet1!$A:$BJ,28,0)</f>
        <v>26</v>
      </c>
      <c r="T359">
        <f>VLOOKUP(A359,[1]Sheet1!$A:$BJ,30,0)</f>
        <v>26.3</v>
      </c>
      <c r="U359">
        <f>VLOOKUP(A359,[1]Sheet1!$A:$BJ,31,0)</f>
        <v>0.99</v>
      </c>
      <c r="V359">
        <f>VLOOKUP(A359,[1]Sheet1!$A:$BJ,32,0)</f>
        <v>1.21</v>
      </c>
      <c r="X359">
        <f>VLOOKUP(A359,[1]Sheet1!$A:$BJ,34,0)</f>
        <v>1.08</v>
      </c>
      <c r="Y359">
        <f>VLOOKUP(A359,[1]Sheet1!$A:$BJ,35,0)</f>
        <v>10.6</v>
      </c>
      <c r="Z359">
        <f>VLOOKUP(A359,[1]Sheet1!$A:$BJ,36,0)</f>
        <v>17.399999999999999</v>
      </c>
      <c r="AB359">
        <f>VLOOKUP(A359,[1]Sheet1!$A:$BJ,38,0)</f>
        <v>23</v>
      </c>
      <c r="AC359">
        <f>VLOOKUP(A359,[1]Sheet1!$A:$AN,39,0)</f>
        <v>45.7</v>
      </c>
      <c r="AD359">
        <f>VLOOKUP(A359,[1]Sheet1!$A:$AN,40,0)</f>
        <v>33.6</v>
      </c>
      <c r="AF359">
        <f>VLOOKUP(A359,[1]Sheet1!$A:$BJ,42,0)</f>
        <v>40.299999999999997</v>
      </c>
      <c r="AG359">
        <f>VLOOKUP(A359,[1]Sheet1!$A:$BJ,43,0)</f>
        <v>20</v>
      </c>
      <c r="AH359">
        <f>VLOOKUP(A359,[1]Sheet1!$A:$BJ,44,0)</f>
        <v>625</v>
      </c>
      <c r="AJ359">
        <f>VLOOKUP(A359,[1]Sheet1!$A:$BJ,46,0)</f>
        <v>404</v>
      </c>
      <c r="AK359">
        <f>VLOOKUP(A359,[1]Sheet1!$A:$BJ,47,0)</f>
        <v>25</v>
      </c>
      <c r="AL359">
        <f>VLOOKUP(A359,[1]Sheet1!$A:$BJ,48,0)</f>
        <v>691</v>
      </c>
      <c r="AN359">
        <f>VLOOKUP(A359,[1]Sheet1!$A:$BJ,50,0)</f>
        <v>167</v>
      </c>
      <c r="AO359">
        <f>VLOOKUP(A359,[1]Sheet1!$A:$BJ,51,0)</f>
        <v>101.88</v>
      </c>
      <c r="AP359">
        <f>VLOOKUP(A359,[1]Sheet1!$A:$BJ,52,0)</f>
        <v>97.62</v>
      </c>
      <c r="AR359">
        <f>VLOOKUP(A359,[1]Sheet1!$A:$BJ,54,0)</f>
        <v>88.51</v>
      </c>
      <c r="AS359">
        <f>VLOOKUP(A359,[1]Sheet1!$A:$BJ,55,0)</f>
        <v>64</v>
      </c>
      <c r="AT359">
        <f>VLOOKUP(A359,[1]Sheet1!$A:$BJ,56,0)</f>
        <v>71</v>
      </c>
      <c r="AV359">
        <f>VLOOKUP(A359,[1]Sheet1!$A:$BJ,58,0)</f>
        <v>83</v>
      </c>
      <c r="AW359">
        <f>VLOOKUP(A359,[1]Sheet1!$A:$BJ,59,0)</f>
        <v>3.1</v>
      </c>
      <c r="AX359">
        <f>VLOOKUP(A359,[1]Sheet1!$A:$BJ,60,0)</f>
        <v>6.7</v>
      </c>
      <c r="AZ359">
        <f>VLOOKUP(A359,[1]Sheet1!$A:$BJ,62,0)</f>
        <v>6.8</v>
      </c>
      <c r="BA359" s="6">
        <v>9</v>
      </c>
      <c r="BB359">
        <f>VLOOKUP(A359,'[2]基于7.24英文版收集麻醉记录单信息+最后整理最全面'!$J:$CK,78,0)</f>
        <v>0</v>
      </c>
      <c r="BC359">
        <f>VLOOKUP(A359,'[2]基于7.24英文版收集麻醉记录单信息+最后整理最全面'!$J:$CK,80,0)</f>
        <v>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基线信息</vt:lpstr>
      <vt:lpstr>术中</vt:lpstr>
      <vt:lpstr>术后</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越艳 F</dc:creator>
  <cp:lastModifiedBy>越艳 F</cp:lastModifiedBy>
  <dcterms:created xsi:type="dcterms:W3CDTF">2024-07-14T07:03:37Z</dcterms:created>
  <dcterms:modified xsi:type="dcterms:W3CDTF">2024-07-14T07:49:54Z</dcterms:modified>
</cp:coreProperties>
</file>