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bawak\Desktop\E4A\Caregiver burden paper-SMA\"/>
    </mc:Choice>
  </mc:AlternateContent>
  <bookViews>
    <workbookView xWindow="-28110" yWindow="16635" windowWidth="19590" windowHeight="10350" tabRatio="769" firstSheet="13" activeTab="15"/>
  </bookViews>
  <sheets>
    <sheet name="Contents" sheetId="20" r:id="rId1"/>
    <sheet name="Demographics- Indv" sheetId="11" r:id="rId2"/>
    <sheet name="Demographics- Caregiver" sheetId="9" r:id="rId3"/>
    <sheet name="Health History- Indv" sheetId="2" r:id="rId4"/>
    <sheet name="Health History- Caregiver" sheetId="13" r:id="rId5"/>
    <sheet name="Treatment History- Indv" sheetId="3" r:id="rId6"/>
    <sheet name="Treatment History- Caregiver" sheetId="14" r:id="rId7"/>
    <sheet name="Spinraza Satisfaction-Indv" sheetId="4" r:id="rId8"/>
    <sheet name="Spinraza Satisfaction-Caregiver" sheetId="18" r:id="rId9"/>
    <sheet name="Barriers-Indv" sheetId="5" r:id="rId10"/>
    <sheet name="Barriers-Caregiver" sheetId="15" r:id="rId11"/>
    <sheet name="New Medication- Indv" sheetId="6" r:id="rId12"/>
    <sheet name="New Medication-Caregiver" sheetId="16" r:id="rId13"/>
    <sheet name="SMAIS- Indv" sheetId="7" r:id="rId14"/>
    <sheet name="SMAIS-Caregiver" sheetId="17" r:id="rId15"/>
    <sheet name="EQ-5D QoL-Caregiver" sheetId="8" r:id="rId16"/>
    <sheet name="Sub-Analyses-EQ-5D-Caregiver" sheetId="24" r:id="rId17"/>
    <sheet name="Sub-Analysis Caregiver" sheetId="22" r:id="rId18"/>
    <sheet name="Sub-Analysis Individual" sheetId="21" r:id="rId19"/>
    <sheet name="Additional Sub-Analyses" sheetId="23" r:id="rId20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7" i="13" l="1"/>
  <c r="E76" i="13" l="1"/>
  <c r="E75" i="13"/>
  <c r="E19" i="21" l="1"/>
  <c r="E20" i="21"/>
  <c r="E21" i="21"/>
  <c r="E22" i="21"/>
  <c r="E24" i="21"/>
  <c r="E25" i="21"/>
  <c r="E26" i="21"/>
  <c r="E27" i="21"/>
  <c r="E28" i="21"/>
  <c r="E29" i="21"/>
  <c r="E30" i="21"/>
  <c r="E58" i="11"/>
  <c r="E59" i="11"/>
  <c r="E61" i="11"/>
  <c r="E62" i="11"/>
  <c r="E63" i="11"/>
  <c r="E64" i="11"/>
  <c r="E65" i="11"/>
  <c r="E66" i="11"/>
  <c r="E67" i="11"/>
  <c r="E56" i="11"/>
  <c r="E57" i="11"/>
  <c r="C39" i="22" l="1"/>
  <c r="C38" i="22"/>
  <c r="E37" i="22"/>
  <c r="C37" i="22"/>
  <c r="E36" i="22"/>
  <c r="C36" i="22"/>
  <c r="E35" i="22"/>
  <c r="C35" i="22"/>
  <c r="E34" i="22"/>
  <c r="C34" i="22"/>
  <c r="E33" i="22"/>
  <c r="C33" i="22"/>
  <c r="E32" i="22"/>
  <c r="C32" i="22"/>
  <c r="C31" i="22"/>
  <c r="E30" i="22"/>
  <c r="C30" i="22"/>
  <c r="E29" i="22"/>
  <c r="C29" i="22"/>
  <c r="E28" i="22"/>
  <c r="C28" i="22"/>
  <c r="E27" i="22"/>
  <c r="C27" i="22"/>
  <c r="E19" i="22"/>
  <c r="E18" i="22"/>
  <c r="E17" i="22"/>
  <c r="E16" i="22"/>
  <c r="E15" i="22"/>
  <c r="E14" i="22"/>
  <c r="E12" i="22"/>
  <c r="E11" i="22"/>
  <c r="E10" i="22"/>
  <c r="E9" i="22"/>
  <c r="K185" i="22"/>
  <c r="I185" i="22"/>
  <c r="G185" i="22"/>
  <c r="E185" i="22"/>
  <c r="C185" i="22"/>
  <c r="K184" i="22"/>
  <c r="I184" i="22"/>
  <c r="G184" i="22"/>
  <c r="E184" i="22"/>
  <c r="C184" i="22"/>
  <c r="K183" i="22"/>
  <c r="I183" i="22"/>
  <c r="G183" i="22"/>
  <c r="E183" i="22"/>
  <c r="C183" i="22"/>
  <c r="K182" i="22"/>
  <c r="I182" i="22"/>
  <c r="G182" i="22"/>
  <c r="E182" i="22"/>
  <c r="C182" i="22"/>
  <c r="K181" i="22"/>
  <c r="I181" i="22"/>
  <c r="G181" i="22"/>
  <c r="E181" i="22"/>
  <c r="C181" i="22"/>
  <c r="K180" i="22"/>
  <c r="I180" i="22"/>
  <c r="G180" i="22"/>
  <c r="E180" i="22"/>
  <c r="C180" i="22"/>
  <c r="K179" i="22"/>
  <c r="I179" i="22"/>
  <c r="G179" i="22"/>
  <c r="E179" i="22"/>
  <c r="C179" i="22"/>
  <c r="K178" i="22"/>
  <c r="I178" i="22"/>
  <c r="G178" i="22"/>
  <c r="E178" i="22"/>
  <c r="C178" i="22"/>
  <c r="K177" i="22"/>
  <c r="I177" i="22"/>
  <c r="G177" i="22"/>
  <c r="E177" i="22"/>
  <c r="C177" i="22"/>
  <c r="K176" i="22"/>
  <c r="I176" i="22"/>
  <c r="G176" i="22"/>
  <c r="E176" i="22"/>
  <c r="C176" i="22"/>
  <c r="K175" i="22"/>
  <c r="I175" i="22"/>
  <c r="G175" i="22"/>
  <c r="E175" i="22"/>
  <c r="C175" i="22"/>
  <c r="K174" i="22"/>
  <c r="I174" i="22"/>
  <c r="G174" i="22"/>
  <c r="E174" i="22"/>
  <c r="C174" i="22"/>
  <c r="K173" i="22"/>
  <c r="I173" i="22"/>
  <c r="G173" i="22"/>
  <c r="E173" i="22"/>
  <c r="C173" i="22"/>
  <c r="K172" i="22"/>
  <c r="I172" i="22"/>
  <c r="G172" i="22"/>
  <c r="E172" i="22"/>
  <c r="C172" i="22"/>
  <c r="K167" i="22"/>
  <c r="I167" i="22"/>
  <c r="G167" i="22"/>
  <c r="E167" i="22"/>
  <c r="C167" i="22"/>
  <c r="K166" i="22"/>
  <c r="I166" i="22"/>
  <c r="G166" i="22"/>
  <c r="E166" i="22"/>
  <c r="C166" i="22"/>
  <c r="K165" i="22"/>
  <c r="I165" i="22"/>
  <c r="G165" i="22"/>
  <c r="E165" i="22"/>
  <c r="C165" i="22"/>
  <c r="K164" i="22"/>
  <c r="I164" i="22"/>
  <c r="G164" i="22"/>
  <c r="E164" i="22"/>
  <c r="C164" i="22"/>
  <c r="K163" i="22"/>
  <c r="I163" i="22"/>
  <c r="G163" i="22"/>
  <c r="E163" i="22"/>
  <c r="C163" i="22"/>
  <c r="K162" i="22"/>
  <c r="I162" i="22"/>
  <c r="G162" i="22"/>
  <c r="E162" i="22"/>
  <c r="C162" i="22"/>
  <c r="K161" i="22"/>
  <c r="I161" i="22"/>
  <c r="G161" i="22"/>
  <c r="E161" i="22"/>
  <c r="C161" i="22"/>
  <c r="K160" i="22"/>
  <c r="I160" i="22"/>
  <c r="G160" i="22"/>
  <c r="E160" i="22"/>
  <c r="C160" i="22"/>
  <c r="K159" i="22"/>
  <c r="I159" i="22"/>
  <c r="G159" i="22"/>
  <c r="E159" i="22"/>
  <c r="C159" i="22"/>
  <c r="K158" i="22"/>
  <c r="I158" i="22"/>
  <c r="G158" i="22"/>
  <c r="E158" i="22"/>
  <c r="C158" i="22"/>
  <c r="K157" i="22"/>
  <c r="I157" i="22"/>
  <c r="G157" i="22"/>
  <c r="E157" i="22"/>
  <c r="C157" i="22"/>
  <c r="K156" i="22"/>
  <c r="I156" i="22"/>
  <c r="G156" i="22"/>
  <c r="E156" i="22"/>
  <c r="C156" i="22"/>
  <c r="K155" i="22"/>
  <c r="I155" i="22"/>
  <c r="G155" i="22"/>
  <c r="E155" i="22"/>
  <c r="C155" i="22"/>
  <c r="K154" i="22"/>
  <c r="I154" i="22"/>
  <c r="G154" i="22"/>
  <c r="E154" i="22"/>
  <c r="C154" i="22"/>
  <c r="K149" i="22"/>
  <c r="I149" i="22"/>
  <c r="G149" i="22"/>
  <c r="E149" i="22"/>
  <c r="C149" i="22"/>
  <c r="K148" i="22"/>
  <c r="I148" i="22"/>
  <c r="G148" i="22"/>
  <c r="E148" i="22"/>
  <c r="C148" i="22"/>
  <c r="K147" i="22"/>
  <c r="I147" i="22"/>
  <c r="G147" i="22"/>
  <c r="E147" i="22"/>
  <c r="C147" i="22"/>
  <c r="K146" i="22"/>
  <c r="I146" i="22"/>
  <c r="G146" i="22"/>
  <c r="E146" i="22"/>
  <c r="C146" i="22"/>
  <c r="K145" i="22"/>
  <c r="I145" i="22"/>
  <c r="G145" i="22"/>
  <c r="E145" i="22"/>
  <c r="C145" i="22"/>
  <c r="K144" i="22"/>
  <c r="I144" i="22"/>
  <c r="G144" i="22"/>
  <c r="E144" i="22"/>
  <c r="C144" i="22"/>
  <c r="K143" i="22"/>
  <c r="I143" i="22"/>
  <c r="G143" i="22"/>
  <c r="E143" i="22"/>
  <c r="C143" i="22"/>
  <c r="K142" i="22"/>
  <c r="I142" i="22"/>
  <c r="G142" i="22"/>
  <c r="E142" i="22"/>
  <c r="C142" i="22"/>
  <c r="K141" i="22"/>
  <c r="I141" i="22"/>
  <c r="G141" i="22"/>
  <c r="E141" i="22"/>
  <c r="C141" i="22"/>
  <c r="K140" i="22"/>
  <c r="I140" i="22"/>
  <c r="G140" i="22"/>
  <c r="E140" i="22"/>
  <c r="C140" i="22"/>
  <c r="K139" i="22"/>
  <c r="I139" i="22"/>
  <c r="G139" i="22"/>
  <c r="E139" i="22"/>
  <c r="C139" i="22"/>
  <c r="K138" i="22"/>
  <c r="I138" i="22"/>
  <c r="G138" i="22"/>
  <c r="E138" i="22"/>
  <c r="C138" i="22"/>
  <c r="K137" i="22"/>
  <c r="I137" i="22"/>
  <c r="G137" i="22"/>
  <c r="E137" i="22"/>
  <c r="C137" i="22"/>
  <c r="K136" i="22"/>
  <c r="I136" i="22"/>
  <c r="G136" i="22"/>
  <c r="E136" i="22"/>
  <c r="C136" i="22"/>
  <c r="K165" i="21"/>
  <c r="I165" i="21"/>
  <c r="G165" i="21"/>
  <c r="E165" i="21"/>
  <c r="C165" i="21"/>
  <c r="K164" i="21"/>
  <c r="I164" i="21"/>
  <c r="G164" i="21"/>
  <c r="E164" i="21"/>
  <c r="C164" i="21"/>
  <c r="K163" i="21"/>
  <c r="I163" i="21"/>
  <c r="G163" i="21"/>
  <c r="E163" i="21"/>
  <c r="C163" i="21"/>
  <c r="K162" i="21"/>
  <c r="I162" i="21"/>
  <c r="G162" i="21"/>
  <c r="E162" i="21"/>
  <c r="C162" i="21"/>
  <c r="K161" i="21"/>
  <c r="I161" i="21"/>
  <c r="G161" i="21"/>
  <c r="E161" i="21"/>
  <c r="C161" i="21"/>
  <c r="K160" i="21"/>
  <c r="I160" i="21"/>
  <c r="G160" i="21"/>
  <c r="E160" i="21"/>
  <c r="C160" i="21"/>
  <c r="K159" i="21"/>
  <c r="I159" i="21"/>
  <c r="G159" i="21"/>
  <c r="E159" i="21"/>
  <c r="C159" i="21"/>
  <c r="K158" i="21"/>
  <c r="I158" i="21"/>
  <c r="G158" i="21"/>
  <c r="E158" i="21"/>
  <c r="C158" i="21"/>
  <c r="K157" i="21"/>
  <c r="I157" i="21"/>
  <c r="G157" i="21"/>
  <c r="E157" i="21"/>
  <c r="C157" i="21"/>
  <c r="K156" i="21"/>
  <c r="I156" i="21"/>
  <c r="G156" i="21"/>
  <c r="E156" i="21"/>
  <c r="C156" i="21"/>
  <c r="K155" i="21"/>
  <c r="I155" i="21"/>
  <c r="G155" i="21"/>
  <c r="E155" i="21"/>
  <c r="C155" i="21"/>
  <c r="K154" i="21"/>
  <c r="I154" i="21"/>
  <c r="G154" i="21"/>
  <c r="E154" i="21"/>
  <c r="C154" i="21"/>
  <c r="K153" i="21"/>
  <c r="I153" i="21"/>
  <c r="G153" i="21"/>
  <c r="E153" i="21"/>
  <c r="C153" i="21"/>
  <c r="K152" i="21"/>
  <c r="I152" i="21"/>
  <c r="G152" i="21"/>
  <c r="E152" i="21"/>
  <c r="C152" i="21"/>
  <c r="K147" i="21"/>
  <c r="I147" i="21"/>
  <c r="G147" i="21"/>
  <c r="E147" i="21"/>
  <c r="C147" i="21"/>
  <c r="K146" i="21"/>
  <c r="I146" i="21"/>
  <c r="G146" i="21"/>
  <c r="E146" i="21"/>
  <c r="C146" i="21"/>
  <c r="K145" i="21"/>
  <c r="I145" i="21"/>
  <c r="G145" i="21"/>
  <c r="E145" i="21"/>
  <c r="C145" i="21"/>
  <c r="K144" i="21"/>
  <c r="I144" i="21"/>
  <c r="G144" i="21"/>
  <c r="E144" i="21"/>
  <c r="C144" i="21"/>
  <c r="K143" i="21"/>
  <c r="I143" i="21"/>
  <c r="G143" i="21"/>
  <c r="E143" i="21"/>
  <c r="C143" i="21"/>
  <c r="K142" i="21"/>
  <c r="I142" i="21"/>
  <c r="G142" i="21"/>
  <c r="E142" i="21"/>
  <c r="C142" i="21"/>
  <c r="K141" i="21"/>
  <c r="I141" i="21"/>
  <c r="G141" i="21"/>
  <c r="E141" i="21"/>
  <c r="C141" i="21"/>
  <c r="K140" i="21"/>
  <c r="I140" i="21"/>
  <c r="G140" i="21"/>
  <c r="E140" i="21"/>
  <c r="C140" i="21"/>
  <c r="K139" i="21"/>
  <c r="I139" i="21"/>
  <c r="G139" i="21"/>
  <c r="E139" i="21"/>
  <c r="C139" i="21"/>
  <c r="K138" i="21"/>
  <c r="I138" i="21"/>
  <c r="G138" i="21"/>
  <c r="E138" i="21"/>
  <c r="C138" i="21"/>
  <c r="K137" i="21"/>
  <c r="I137" i="21"/>
  <c r="G137" i="21"/>
  <c r="E137" i="21"/>
  <c r="C137" i="21"/>
  <c r="K136" i="21"/>
  <c r="I136" i="21"/>
  <c r="G136" i="21"/>
  <c r="E136" i="21"/>
  <c r="C136" i="21"/>
  <c r="K135" i="21"/>
  <c r="I135" i="21"/>
  <c r="G135" i="21"/>
  <c r="E135" i="21"/>
  <c r="C135" i="21"/>
  <c r="K134" i="21"/>
  <c r="I134" i="21"/>
  <c r="G134" i="21"/>
  <c r="E134" i="21"/>
  <c r="C134" i="21"/>
  <c r="K129" i="21"/>
  <c r="I129" i="21"/>
  <c r="G129" i="21"/>
  <c r="E129" i="21"/>
  <c r="C129" i="21"/>
  <c r="K128" i="21"/>
  <c r="I128" i="21"/>
  <c r="G128" i="21"/>
  <c r="E128" i="21"/>
  <c r="C128" i="21"/>
  <c r="K127" i="21"/>
  <c r="I127" i="21"/>
  <c r="G127" i="21"/>
  <c r="E127" i="21"/>
  <c r="C127" i="21"/>
  <c r="K126" i="21"/>
  <c r="I126" i="21"/>
  <c r="G126" i="21"/>
  <c r="E126" i="21"/>
  <c r="C126" i="21"/>
  <c r="K125" i="21"/>
  <c r="I125" i="21"/>
  <c r="G125" i="21"/>
  <c r="E125" i="21"/>
  <c r="C125" i="21"/>
  <c r="K124" i="21"/>
  <c r="I124" i="21"/>
  <c r="G124" i="21"/>
  <c r="E124" i="21"/>
  <c r="C124" i="21"/>
  <c r="K123" i="21"/>
  <c r="I123" i="21"/>
  <c r="G123" i="21"/>
  <c r="E123" i="21"/>
  <c r="C123" i="21"/>
  <c r="K122" i="21"/>
  <c r="I122" i="21"/>
  <c r="G122" i="21"/>
  <c r="E122" i="21"/>
  <c r="C122" i="21"/>
  <c r="K121" i="21"/>
  <c r="I121" i="21"/>
  <c r="G121" i="21"/>
  <c r="E121" i="21"/>
  <c r="C121" i="21"/>
  <c r="K120" i="21"/>
  <c r="I120" i="21"/>
  <c r="G120" i="21"/>
  <c r="E120" i="21"/>
  <c r="C120" i="21"/>
  <c r="K119" i="21"/>
  <c r="I119" i="21"/>
  <c r="G119" i="21"/>
  <c r="E119" i="21"/>
  <c r="C119" i="21"/>
  <c r="K118" i="21"/>
  <c r="I118" i="21"/>
  <c r="G118" i="21"/>
  <c r="E118" i="21"/>
  <c r="C118" i="21"/>
  <c r="K117" i="21"/>
  <c r="I117" i="21"/>
  <c r="G117" i="21"/>
  <c r="E117" i="21"/>
  <c r="C117" i="21"/>
  <c r="K116" i="21"/>
  <c r="I116" i="21"/>
  <c r="G116" i="21"/>
  <c r="E116" i="21"/>
  <c r="C116" i="21"/>
  <c r="Q122" i="22"/>
  <c r="O122" i="22"/>
  <c r="M122" i="22"/>
  <c r="K122" i="22"/>
  <c r="I122" i="22"/>
  <c r="G122" i="22"/>
  <c r="E122" i="22"/>
  <c r="C122" i="22"/>
  <c r="Q121" i="22"/>
  <c r="O121" i="22"/>
  <c r="M121" i="22"/>
  <c r="K121" i="22"/>
  <c r="I121" i="22"/>
  <c r="G121" i="22"/>
  <c r="E121" i="22"/>
  <c r="C121" i="22"/>
  <c r="Q120" i="22"/>
  <c r="O120" i="22"/>
  <c r="K120" i="22"/>
  <c r="I120" i="22"/>
  <c r="G120" i="22"/>
  <c r="C120" i="22"/>
  <c r="Q119" i="22"/>
  <c r="O119" i="22"/>
  <c r="M119" i="22"/>
  <c r="K119" i="22"/>
  <c r="I119" i="22"/>
  <c r="G119" i="22"/>
  <c r="E119" i="22"/>
  <c r="C119" i="22"/>
  <c r="Q118" i="22"/>
  <c r="O118" i="22"/>
  <c r="M118" i="22"/>
  <c r="K118" i="22"/>
  <c r="I118" i="22"/>
  <c r="G118" i="22"/>
  <c r="E118" i="22"/>
  <c r="C118" i="22"/>
  <c r="Q117" i="22"/>
  <c r="O117" i="22"/>
  <c r="M117" i="22"/>
  <c r="K117" i="22"/>
  <c r="I117" i="22"/>
  <c r="G117" i="22"/>
  <c r="E117" i="22"/>
  <c r="C117" i="22"/>
  <c r="Q116" i="22"/>
  <c r="O116" i="22"/>
  <c r="M116" i="22"/>
  <c r="K116" i="22"/>
  <c r="I116" i="22"/>
  <c r="G116" i="22"/>
  <c r="E116" i="22"/>
  <c r="C116" i="22"/>
  <c r="Q115" i="22"/>
  <c r="O115" i="22"/>
  <c r="M115" i="22"/>
  <c r="K115" i="22"/>
  <c r="I115" i="22"/>
  <c r="G115" i="22"/>
  <c r="E115" i="22"/>
  <c r="C115" i="22"/>
  <c r="Q110" i="22"/>
  <c r="O110" i="22"/>
  <c r="M110" i="22"/>
  <c r="K110" i="22"/>
  <c r="I110" i="22"/>
  <c r="G110" i="22"/>
  <c r="E110" i="22"/>
  <c r="C110" i="22"/>
  <c r="Q109" i="22"/>
  <c r="O109" i="22"/>
  <c r="M109" i="22"/>
  <c r="K109" i="22"/>
  <c r="I109" i="22"/>
  <c r="G109" i="22"/>
  <c r="E109" i="22"/>
  <c r="C109" i="22"/>
  <c r="Q108" i="22"/>
  <c r="O108" i="22"/>
  <c r="M108" i="22"/>
  <c r="K108" i="22"/>
  <c r="I108" i="22"/>
  <c r="G108" i="22"/>
  <c r="E108" i="22"/>
  <c r="C108" i="22"/>
  <c r="Q107" i="22"/>
  <c r="O107" i="22"/>
  <c r="M107" i="22"/>
  <c r="K107" i="22"/>
  <c r="I107" i="22"/>
  <c r="G107" i="22"/>
  <c r="E107" i="22"/>
  <c r="C107" i="22"/>
  <c r="Q106" i="22"/>
  <c r="O106" i="22"/>
  <c r="M106" i="22"/>
  <c r="K106" i="22"/>
  <c r="I106" i="22"/>
  <c r="G106" i="22"/>
  <c r="E106" i="22"/>
  <c r="C106" i="22"/>
  <c r="Q105" i="22"/>
  <c r="O105" i="22"/>
  <c r="M105" i="22"/>
  <c r="K105" i="22"/>
  <c r="I105" i="22"/>
  <c r="G105" i="22"/>
  <c r="E105" i="22"/>
  <c r="C105" i="22"/>
  <c r="Q104" i="22"/>
  <c r="O104" i="22"/>
  <c r="M104" i="22"/>
  <c r="K104" i="22"/>
  <c r="I104" i="22"/>
  <c r="G104" i="22"/>
  <c r="E104" i="22"/>
  <c r="C104" i="22"/>
  <c r="Q103" i="22"/>
  <c r="O103" i="22"/>
  <c r="M103" i="22"/>
  <c r="K103" i="22"/>
  <c r="I103" i="22"/>
  <c r="G103" i="22"/>
  <c r="E103" i="22"/>
  <c r="C103" i="22"/>
  <c r="O90" i="21" l="1"/>
  <c r="M90" i="21"/>
  <c r="O89" i="21"/>
  <c r="M89" i="21"/>
  <c r="C89" i="21"/>
  <c r="O88" i="21"/>
  <c r="M88" i="21"/>
  <c r="C88" i="21"/>
  <c r="O87" i="21"/>
  <c r="M87" i="21"/>
  <c r="O86" i="21"/>
  <c r="M86" i="21"/>
  <c r="C86" i="21"/>
  <c r="O85" i="21"/>
  <c r="M85" i="21"/>
  <c r="C85" i="21"/>
  <c r="O84" i="21"/>
  <c r="M84" i="21"/>
  <c r="C84" i="21"/>
  <c r="O83" i="21"/>
  <c r="M83" i="21"/>
  <c r="C83" i="21"/>
  <c r="E123" i="9" l="1"/>
  <c r="E124" i="9"/>
  <c r="E125" i="9"/>
  <c r="E127" i="9"/>
  <c r="E128" i="9"/>
  <c r="E129" i="9"/>
  <c r="E130" i="9"/>
  <c r="E131" i="9"/>
  <c r="E132" i="9"/>
  <c r="E122" i="9"/>
  <c r="E73" i="9"/>
  <c r="E74" i="9"/>
  <c r="E75" i="9"/>
  <c r="E77" i="9"/>
  <c r="E78" i="9"/>
  <c r="E79" i="9"/>
  <c r="E80" i="9"/>
  <c r="E81" i="9"/>
  <c r="E82" i="9"/>
  <c r="E72" i="9"/>
  <c r="K91" i="18" l="1"/>
  <c r="I91" i="18"/>
  <c r="G91" i="18"/>
  <c r="E91" i="18"/>
  <c r="C91" i="18"/>
  <c r="K90" i="18"/>
  <c r="I90" i="18"/>
  <c r="G90" i="18"/>
  <c r="E90" i="18"/>
  <c r="C90" i="18"/>
  <c r="K89" i="18"/>
  <c r="I89" i="18"/>
  <c r="G89" i="18"/>
  <c r="E89" i="18"/>
  <c r="C89" i="18"/>
  <c r="K88" i="18"/>
  <c r="I88" i="18"/>
  <c r="G88" i="18"/>
  <c r="E88" i="18"/>
  <c r="C88" i="18"/>
  <c r="K87" i="18"/>
  <c r="I87" i="18"/>
  <c r="G87" i="18"/>
  <c r="E87" i="18"/>
  <c r="C87" i="18"/>
  <c r="K86" i="18"/>
  <c r="I86" i="18"/>
  <c r="G86" i="18"/>
  <c r="E86" i="18"/>
  <c r="C86" i="18"/>
  <c r="K85" i="18"/>
  <c r="I85" i="18"/>
  <c r="G85" i="18"/>
  <c r="E85" i="18"/>
  <c r="C85" i="18"/>
  <c r="K84" i="18"/>
  <c r="I84" i="18"/>
  <c r="G84" i="18"/>
  <c r="E84" i="18"/>
  <c r="C84" i="18"/>
  <c r="K83" i="18"/>
  <c r="I83" i="18"/>
  <c r="G83" i="18"/>
  <c r="E83" i="18"/>
  <c r="C83" i="18"/>
  <c r="K82" i="18"/>
  <c r="I82" i="18"/>
  <c r="G82" i="18"/>
  <c r="E82" i="18"/>
  <c r="C82" i="18"/>
  <c r="K81" i="18"/>
  <c r="I81" i="18"/>
  <c r="G81" i="18"/>
  <c r="E81" i="18"/>
  <c r="C81" i="18"/>
  <c r="K80" i="18"/>
  <c r="I80" i="18"/>
  <c r="G80" i="18"/>
  <c r="E80" i="18"/>
  <c r="C80" i="18"/>
  <c r="K79" i="18"/>
  <c r="I79" i="18"/>
  <c r="G79" i="18"/>
  <c r="E79" i="18"/>
  <c r="C79" i="18"/>
  <c r="K78" i="18"/>
  <c r="I78" i="18"/>
  <c r="G78" i="18"/>
  <c r="E78" i="18"/>
  <c r="C78" i="18"/>
  <c r="K73" i="18"/>
  <c r="I73" i="18"/>
  <c r="G73" i="18"/>
  <c r="E73" i="18"/>
  <c r="C73" i="18"/>
  <c r="K72" i="18"/>
  <c r="I72" i="18"/>
  <c r="G72" i="18"/>
  <c r="E72" i="18"/>
  <c r="C72" i="18"/>
  <c r="K71" i="18"/>
  <c r="I71" i="18"/>
  <c r="G71" i="18"/>
  <c r="E71" i="18"/>
  <c r="C71" i="18"/>
  <c r="K70" i="18"/>
  <c r="I70" i="18"/>
  <c r="G70" i="18"/>
  <c r="E70" i="18"/>
  <c r="C70" i="18"/>
  <c r="K69" i="18"/>
  <c r="I69" i="18"/>
  <c r="G69" i="18"/>
  <c r="E69" i="18"/>
  <c r="C69" i="18"/>
  <c r="K68" i="18"/>
  <c r="I68" i="18"/>
  <c r="G68" i="18"/>
  <c r="E68" i="18"/>
  <c r="C68" i="18"/>
  <c r="K67" i="18"/>
  <c r="I67" i="18"/>
  <c r="G67" i="18"/>
  <c r="E67" i="18"/>
  <c r="C67" i="18"/>
  <c r="K66" i="18"/>
  <c r="I66" i="18"/>
  <c r="G66" i="18"/>
  <c r="E66" i="18"/>
  <c r="C66" i="18"/>
  <c r="K65" i="18"/>
  <c r="I65" i="18"/>
  <c r="G65" i="18"/>
  <c r="E65" i="18"/>
  <c r="C65" i="18"/>
  <c r="K64" i="18"/>
  <c r="I64" i="18"/>
  <c r="G64" i="18"/>
  <c r="E64" i="18"/>
  <c r="C64" i="18"/>
  <c r="K63" i="18"/>
  <c r="I63" i="18"/>
  <c r="G63" i="18"/>
  <c r="E63" i="18"/>
  <c r="C63" i="18"/>
  <c r="K62" i="18"/>
  <c r="I62" i="18"/>
  <c r="G62" i="18"/>
  <c r="E62" i="18"/>
  <c r="C62" i="18"/>
  <c r="K61" i="18"/>
  <c r="I61" i="18"/>
  <c r="G61" i="18"/>
  <c r="E61" i="18"/>
  <c r="C61" i="18"/>
  <c r="K60" i="18"/>
  <c r="I60" i="18"/>
  <c r="G60" i="18"/>
  <c r="E60" i="18"/>
  <c r="C60" i="18"/>
  <c r="K55" i="18"/>
  <c r="I55" i="18"/>
  <c r="G55" i="18"/>
  <c r="E55" i="18"/>
  <c r="C55" i="18"/>
  <c r="K54" i="18"/>
  <c r="I54" i="18"/>
  <c r="G54" i="18"/>
  <c r="E54" i="18"/>
  <c r="C54" i="18"/>
  <c r="K53" i="18"/>
  <c r="I53" i="18"/>
  <c r="G53" i="18"/>
  <c r="E53" i="18"/>
  <c r="C53" i="18"/>
  <c r="K52" i="18"/>
  <c r="I52" i="18"/>
  <c r="G52" i="18"/>
  <c r="E52" i="18"/>
  <c r="C52" i="18"/>
  <c r="K51" i="18"/>
  <c r="I51" i="18"/>
  <c r="G51" i="18"/>
  <c r="E51" i="18"/>
  <c r="C51" i="18"/>
  <c r="K50" i="18"/>
  <c r="I50" i="18"/>
  <c r="G50" i="18"/>
  <c r="E50" i="18"/>
  <c r="C50" i="18"/>
  <c r="K49" i="18"/>
  <c r="I49" i="18"/>
  <c r="G49" i="18"/>
  <c r="E49" i="18"/>
  <c r="C49" i="18"/>
  <c r="K48" i="18"/>
  <c r="I48" i="18"/>
  <c r="G48" i="18"/>
  <c r="E48" i="18"/>
  <c r="C48" i="18"/>
  <c r="K47" i="18"/>
  <c r="I47" i="18"/>
  <c r="G47" i="18"/>
  <c r="E47" i="18"/>
  <c r="C47" i="18"/>
  <c r="K46" i="18"/>
  <c r="I46" i="18"/>
  <c r="G46" i="18"/>
  <c r="E46" i="18"/>
  <c r="C46" i="18"/>
  <c r="K45" i="18"/>
  <c r="I45" i="18"/>
  <c r="G45" i="18"/>
  <c r="E45" i="18"/>
  <c r="C45" i="18"/>
  <c r="K44" i="18"/>
  <c r="I44" i="18"/>
  <c r="G44" i="18"/>
  <c r="E44" i="18"/>
  <c r="C44" i="18"/>
  <c r="K43" i="18"/>
  <c r="I43" i="18"/>
  <c r="G43" i="18"/>
  <c r="E43" i="18"/>
  <c r="C43" i="18"/>
  <c r="K42" i="18"/>
  <c r="I42" i="18"/>
  <c r="G42" i="18"/>
  <c r="E42" i="18"/>
  <c r="C42" i="18"/>
  <c r="Q118" i="13"/>
  <c r="O118" i="13"/>
  <c r="M118" i="13"/>
  <c r="K118" i="13"/>
  <c r="I118" i="13"/>
  <c r="G118" i="13"/>
  <c r="E118" i="13"/>
  <c r="C118" i="13"/>
  <c r="Q117" i="13"/>
  <c r="O117" i="13"/>
  <c r="M117" i="13"/>
  <c r="K117" i="13"/>
  <c r="I117" i="13"/>
  <c r="G117" i="13"/>
  <c r="E117" i="13"/>
  <c r="C117" i="13"/>
  <c r="Q116" i="13"/>
  <c r="O116" i="13"/>
  <c r="K116" i="13"/>
  <c r="I116" i="13"/>
  <c r="G116" i="13"/>
  <c r="C116" i="13"/>
  <c r="Q115" i="13"/>
  <c r="O115" i="13"/>
  <c r="M115" i="13"/>
  <c r="K115" i="13"/>
  <c r="I115" i="13"/>
  <c r="G115" i="13"/>
  <c r="E115" i="13"/>
  <c r="C115" i="13"/>
  <c r="Q114" i="13"/>
  <c r="O114" i="13"/>
  <c r="M114" i="13"/>
  <c r="K114" i="13"/>
  <c r="I114" i="13"/>
  <c r="G114" i="13"/>
  <c r="E114" i="13"/>
  <c r="C114" i="13"/>
  <c r="Q113" i="13"/>
  <c r="O113" i="13"/>
  <c r="M113" i="13"/>
  <c r="K113" i="13"/>
  <c r="I113" i="13"/>
  <c r="G113" i="13"/>
  <c r="E113" i="13"/>
  <c r="C113" i="13"/>
  <c r="Q112" i="13"/>
  <c r="O112" i="13"/>
  <c r="M112" i="13"/>
  <c r="K112" i="13"/>
  <c r="I112" i="13"/>
  <c r="G112" i="13"/>
  <c r="E112" i="13"/>
  <c r="C112" i="13"/>
  <c r="Q111" i="13"/>
  <c r="O111" i="13"/>
  <c r="M111" i="13"/>
  <c r="K111" i="13"/>
  <c r="I111" i="13"/>
  <c r="G111" i="13"/>
  <c r="E111" i="13"/>
  <c r="C111" i="13"/>
  <c r="O106" i="13"/>
  <c r="O105" i="13"/>
  <c r="O104" i="13"/>
  <c r="O103" i="13"/>
  <c r="O102" i="13"/>
  <c r="O101" i="13"/>
  <c r="O100" i="13"/>
  <c r="O99" i="13"/>
  <c r="K106" i="13"/>
  <c r="K105" i="13"/>
  <c r="K104" i="13"/>
  <c r="K103" i="13"/>
  <c r="K102" i="13"/>
  <c r="K101" i="13"/>
  <c r="K100" i="13"/>
  <c r="M106" i="13"/>
  <c r="M105" i="13"/>
  <c r="M104" i="13"/>
  <c r="M103" i="13"/>
  <c r="M102" i="13"/>
  <c r="M101" i="13"/>
  <c r="M100" i="13"/>
  <c r="M99" i="13"/>
  <c r="Q106" i="13"/>
  <c r="Q105" i="13"/>
  <c r="Q104" i="13"/>
  <c r="Q103" i="13"/>
  <c r="Q102" i="13"/>
  <c r="Q101" i="13"/>
  <c r="Q100" i="13"/>
  <c r="Q99" i="13"/>
  <c r="K99" i="13"/>
  <c r="I106" i="13"/>
  <c r="G106" i="13"/>
  <c r="E106" i="13"/>
  <c r="C106" i="13"/>
  <c r="I105" i="13"/>
  <c r="G105" i="13"/>
  <c r="E105" i="13"/>
  <c r="C105" i="13"/>
  <c r="I104" i="13"/>
  <c r="G104" i="13"/>
  <c r="E104" i="13"/>
  <c r="C104" i="13"/>
  <c r="I103" i="13"/>
  <c r="G103" i="13"/>
  <c r="E103" i="13"/>
  <c r="C103" i="13"/>
  <c r="I102" i="13"/>
  <c r="G102" i="13"/>
  <c r="E102" i="13"/>
  <c r="C102" i="13"/>
  <c r="I101" i="13"/>
  <c r="G101" i="13"/>
  <c r="E101" i="13"/>
  <c r="C101" i="13"/>
  <c r="I100" i="13"/>
  <c r="G100" i="13"/>
  <c r="E100" i="13"/>
  <c r="C100" i="13"/>
  <c r="I99" i="13"/>
  <c r="G99" i="13"/>
  <c r="E99" i="13"/>
  <c r="C99" i="13"/>
  <c r="C134" i="9"/>
  <c r="C133" i="9"/>
  <c r="C132" i="9"/>
  <c r="C131" i="9"/>
  <c r="C130" i="9"/>
  <c r="C129" i="9"/>
  <c r="C128" i="9"/>
  <c r="C127" i="9"/>
  <c r="C126" i="9"/>
  <c r="C125" i="9"/>
  <c r="C124" i="9"/>
  <c r="C123" i="9"/>
  <c r="C122" i="9"/>
  <c r="K91" i="4" l="1"/>
  <c r="I91" i="4"/>
  <c r="G91" i="4"/>
  <c r="E91" i="4"/>
  <c r="C91" i="4"/>
  <c r="K90" i="4"/>
  <c r="I90" i="4"/>
  <c r="G90" i="4"/>
  <c r="E90" i="4"/>
  <c r="C90" i="4"/>
  <c r="K89" i="4"/>
  <c r="I89" i="4"/>
  <c r="G89" i="4"/>
  <c r="E89" i="4"/>
  <c r="C89" i="4"/>
  <c r="K88" i="4"/>
  <c r="I88" i="4"/>
  <c r="G88" i="4"/>
  <c r="E88" i="4"/>
  <c r="C88" i="4"/>
  <c r="K87" i="4"/>
  <c r="I87" i="4"/>
  <c r="G87" i="4"/>
  <c r="E87" i="4"/>
  <c r="C87" i="4"/>
  <c r="K86" i="4"/>
  <c r="I86" i="4"/>
  <c r="G86" i="4"/>
  <c r="E86" i="4"/>
  <c r="C86" i="4"/>
  <c r="K85" i="4"/>
  <c r="I85" i="4"/>
  <c r="G85" i="4"/>
  <c r="E85" i="4"/>
  <c r="C85" i="4"/>
  <c r="K84" i="4"/>
  <c r="I84" i="4"/>
  <c r="G84" i="4"/>
  <c r="E84" i="4"/>
  <c r="C84" i="4"/>
  <c r="K83" i="4"/>
  <c r="I83" i="4"/>
  <c r="G83" i="4"/>
  <c r="E83" i="4"/>
  <c r="C83" i="4"/>
  <c r="K82" i="4"/>
  <c r="I82" i="4"/>
  <c r="G82" i="4"/>
  <c r="E82" i="4"/>
  <c r="C82" i="4"/>
  <c r="K81" i="4"/>
  <c r="I81" i="4"/>
  <c r="G81" i="4"/>
  <c r="E81" i="4"/>
  <c r="C81" i="4"/>
  <c r="K80" i="4"/>
  <c r="I80" i="4"/>
  <c r="G80" i="4"/>
  <c r="E80" i="4"/>
  <c r="C80" i="4"/>
  <c r="K79" i="4"/>
  <c r="I79" i="4"/>
  <c r="G79" i="4"/>
  <c r="E79" i="4"/>
  <c r="C79" i="4"/>
  <c r="K78" i="4"/>
  <c r="I78" i="4"/>
  <c r="G78" i="4"/>
  <c r="E78" i="4"/>
  <c r="C78" i="4"/>
  <c r="K73" i="4"/>
  <c r="I73" i="4"/>
  <c r="G73" i="4"/>
  <c r="E73" i="4"/>
  <c r="C73" i="4"/>
  <c r="K72" i="4"/>
  <c r="I72" i="4"/>
  <c r="G72" i="4"/>
  <c r="E72" i="4"/>
  <c r="C72" i="4"/>
  <c r="K71" i="4"/>
  <c r="I71" i="4"/>
  <c r="G71" i="4"/>
  <c r="E71" i="4"/>
  <c r="C71" i="4"/>
  <c r="K70" i="4"/>
  <c r="I70" i="4"/>
  <c r="G70" i="4"/>
  <c r="E70" i="4"/>
  <c r="C70" i="4"/>
  <c r="K69" i="4"/>
  <c r="I69" i="4"/>
  <c r="G69" i="4"/>
  <c r="E69" i="4"/>
  <c r="C69" i="4"/>
  <c r="K68" i="4"/>
  <c r="I68" i="4"/>
  <c r="G68" i="4"/>
  <c r="E68" i="4"/>
  <c r="C68" i="4"/>
  <c r="K67" i="4"/>
  <c r="I67" i="4"/>
  <c r="G67" i="4"/>
  <c r="E67" i="4"/>
  <c r="C67" i="4"/>
  <c r="K66" i="4"/>
  <c r="I66" i="4"/>
  <c r="G66" i="4"/>
  <c r="E66" i="4"/>
  <c r="C66" i="4"/>
  <c r="K65" i="4"/>
  <c r="I65" i="4"/>
  <c r="G65" i="4"/>
  <c r="E65" i="4"/>
  <c r="C65" i="4"/>
  <c r="K64" i="4"/>
  <c r="I64" i="4"/>
  <c r="G64" i="4"/>
  <c r="E64" i="4"/>
  <c r="C64" i="4"/>
  <c r="K63" i="4"/>
  <c r="I63" i="4"/>
  <c r="G63" i="4"/>
  <c r="E63" i="4"/>
  <c r="C63" i="4"/>
  <c r="K62" i="4"/>
  <c r="I62" i="4"/>
  <c r="G62" i="4"/>
  <c r="E62" i="4"/>
  <c r="C62" i="4"/>
  <c r="K61" i="4"/>
  <c r="I61" i="4"/>
  <c r="G61" i="4"/>
  <c r="E61" i="4"/>
  <c r="C61" i="4"/>
  <c r="K60" i="4"/>
  <c r="I60" i="4"/>
  <c r="G60" i="4"/>
  <c r="E60" i="4"/>
  <c r="C60" i="4"/>
  <c r="K55" i="4"/>
  <c r="I55" i="4"/>
  <c r="G55" i="4"/>
  <c r="E55" i="4"/>
  <c r="C55" i="4"/>
  <c r="K54" i="4"/>
  <c r="I54" i="4"/>
  <c r="G54" i="4"/>
  <c r="E54" i="4"/>
  <c r="C54" i="4"/>
  <c r="K53" i="4"/>
  <c r="I53" i="4"/>
  <c r="G53" i="4"/>
  <c r="E53" i="4"/>
  <c r="C53" i="4"/>
  <c r="K52" i="4"/>
  <c r="I52" i="4"/>
  <c r="G52" i="4"/>
  <c r="E52" i="4"/>
  <c r="C52" i="4"/>
  <c r="K51" i="4"/>
  <c r="I51" i="4"/>
  <c r="G51" i="4"/>
  <c r="E51" i="4"/>
  <c r="C51" i="4"/>
  <c r="K50" i="4"/>
  <c r="I50" i="4"/>
  <c r="G50" i="4"/>
  <c r="E50" i="4"/>
  <c r="C50" i="4"/>
  <c r="K49" i="4"/>
  <c r="I49" i="4"/>
  <c r="G49" i="4"/>
  <c r="E49" i="4"/>
  <c r="C49" i="4"/>
  <c r="K48" i="4"/>
  <c r="I48" i="4"/>
  <c r="G48" i="4"/>
  <c r="E48" i="4"/>
  <c r="C48" i="4"/>
  <c r="K47" i="4"/>
  <c r="I47" i="4"/>
  <c r="G47" i="4"/>
  <c r="E47" i="4"/>
  <c r="C47" i="4"/>
  <c r="K46" i="4"/>
  <c r="I46" i="4"/>
  <c r="G46" i="4"/>
  <c r="E46" i="4"/>
  <c r="C46" i="4"/>
  <c r="K45" i="4"/>
  <c r="I45" i="4"/>
  <c r="G45" i="4"/>
  <c r="E45" i="4"/>
  <c r="C45" i="4"/>
  <c r="K44" i="4"/>
  <c r="I44" i="4"/>
  <c r="G44" i="4"/>
  <c r="E44" i="4"/>
  <c r="C44" i="4"/>
  <c r="K43" i="4"/>
  <c r="I43" i="4"/>
  <c r="G43" i="4"/>
  <c r="E43" i="4"/>
  <c r="C43" i="4"/>
  <c r="K42" i="4"/>
  <c r="I42" i="4"/>
  <c r="G42" i="4"/>
  <c r="E42" i="4"/>
  <c r="C42" i="4"/>
  <c r="O94" i="2"/>
  <c r="O93" i="2"/>
  <c r="O92" i="2"/>
  <c r="O91" i="2"/>
  <c r="O90" i="2"/>
  <c r="O89" i="2"/>
  <c r="O88" i="2"/>
  <c r="O87" i="2"/>
  <c r="M94" i="2"/>
  <c r="M93" i="2"/>
  <c r="M92" i="2"/>
  <c r="M91" i="2"/>
  <c r="M90" i="2"/>
  <c r="M89" i="2"/>
  <c r="M88" i="2"/>
  <c r="M87" i="2"/>
  <c r="C93" i="2"/>
  <c r="C92" i="2"/>
  <c r="C90" i="2"/>
  <c r="C89" i="2"/>
  <c r="C88" i="2"/>
  <c r="C87" i="2"/>
</calcChain>
</file>

<file path=xl/sharedStrings.xml><?xml version="1.0" encoding="utf-8"?>
<sst xmlns="http://schemas.openxmlformats.org/spreadsheetml/2006/main" count="3225" uniqueCount="602">
  <si>
    <t>Male</t>
  </si>
  <si>
    <t>Female</t>
  </si>
  <si>
    <t>Northeast</t>
  </si>
  <si>
    <t>Midwest</t>
  </si>
  <si>
    <t>South</t>
  </si>
  <si>
    <t>West</t>
  </si>
  <si>
    <t>Non-Hispanic White</t>
  </si>
  <si>
    <t>Hispanic</t>
  </si>
  <si>
    <t>Black or African American</t>
  </si>
  <si>
    <t>Asian</t>
  </si>
  <si>
    <t>Mixed race/ethnicity</t>
  </si>
  <si>
    <t>Other race, ethnicity or origin</t>
  </si>
  <si>
    <t>I prefer not to state</t>
  </si>
  <si>
    <t>Medicare</t>
  </si>
  <si>
    <t>Medicaid</t>
  </si>
  <si>
    <t>Private Insurance(HMO)</t>
  </si>
  <si>
    <t>Private Insurance (PPO)</t>
  </si>
  <si>
    <t>Veteran’s Administration/ Department of defense</t>
  </si>
  <si>
    <t>Long Term Care(LTC) insurance)</t>
  </si>
  <si>
    <t>Other</t>
  </si>
  <si>
    <t>Uninsured</t>
  </si>
  <si>
    <t>Less than high school</t>
  </si>
  <si>
    <t>High school or GED equivalent</t>
  </si>
  <si>
    <t>Some college</t>
  </si>
  <si>
    <t>Undergraduate degree</t>
  </si>
  <si>
    <t>Graduate degree</t>
  </si>
  <si>
    <t>Employed full-time</t>
  </si>
  <si>
    <t>Employed part-time</t>
  </si>
  <si>
    <t>Unemployed</t>
  </si>
  <si>
    <t>Retired</t>
  </si>
  <si>
    <t>Student</t>
  </si>
  <si>
    <t>Full-time caregiver</t>
  </si>
  <si>
    <t>Yes, paid caregiver support</t>
  </si>
  <si>
    <t>Yes, unpaid caregiver support</t>
  </si>
  <si>
    <t>No, I am the sole caregiver</t>
  </si>
  <si>
    <t>&lt;$20,000</t>
  </si>
  <si>
    <t>$20,000 to $49,999</t>
  </si>
  <si>
    <t>$50,000 to $99,999</t>
  </si>
  <si>
    <t>≥ $100,000</t>
  </si>
  <si>
    <t>Prefer not to state</t>
  </si>
  <si>
    <t>Paid</t>
  </si>
  <si>
    <t>Yes</t>
  </si>
  <si>
    <t>Spouse</t>
  </si>
  <si>
    <t>Parent</t>
  </si>
  <si>
    <t>Grandparent</t>
  </si>
  <si>
    <t>Sibling</t>
  </si>
  <si>
    <t>Other relative</t>
  </si>
  <si>
    <t>Type 1</t>
  </si>
  <si>
    <t>Type 2</t>
  </si>
  <si>
    <t>Type 3</t>
  </si>
  <si>
    <t>Type 4</t>
  </si>
  <si>
    <t>No</t>
  </si>
  <si>
    <t>Greater than 2 years ago</t>
  </si>
  <si>
    <t>1 year to less than 2 years ago</t>
  </si>
  <si>
    <t>Not at all Satisfied</t>
  </si>
  <si>
    <t>A little Satisfied</t>
  </si>
  <si>
    <t>Somewhat satisfied</t>
  </si>
  <si>
    <t>Very satisfied</t>
  </si>
  <si>
    <t>Not at all satisfied</t>
  </si>
  <si>
    <t>A little satisfied</t>
  </si>
  <si>
    <t>Extremely satisfied</t>
  </si>
  <si>
    <t>Motor function</t>
  </si>
  <si>
    <t>Respiratory function</t>
  </si>
  <si>
    <t>Bulbar function (e.g., ability to eat and speak)</t>
  </si>
  <si>
    <t>Energy and stamina</t>
  </si>
  <si>
    <t>Other symptoms (e.g., pain, constipation)</t>
  </si>
  <si>
    <t xml:space="preserve">Activities of daily living (e.g., bathing/showering, dressing, feeding) </t>
  </si>
  <si>
    <t>Physical functioning</t>
  </si>
  <si>
    <t>Social functioning</t>
  </si>
  <si>
    <t>Emotional well-being</t>
  </si>
  <si>
    <t>Caregiver quality of life</t>
  </si>
  <si>
    <t>Safety/adverse events</t>
  </si>
  <si>
    <t>Treatment effect sustained over time (or until next dose)</t>
  </si>
  <si>
    <t>Administration (including risk and discomfort)</t>
  </si>
  <si>
    <t>Time commitment to treatment</t>
  </si>
  <si>
    <t>Meeting with medical team</t>
  </si>
  <si>
    <t>Driving to treatment center</t>
  </si>
  <si>
    <t>Length of procedure</t>
  </si>
  <si>
    <t>Post procedure recovery</t>
  </si>
  <si>
    <t>working with insurance provider</t>
  </si>
  <si>
    <t>other</t>
  </si>
  <si>
    <t>Finding a center to administer the medication</t>
  </si>
  <si>
    <t>Time spent working with any insurance provider regarding the medication</t>
  </si>
  <si>
    <t>Total time involved with receiving medication (including travel time)</t>
  </si>
  <si>
    <t>Total time spent with medical team outside of receiving therapy</t>
  </si>
  <si>
    <t>Route of administration</t>
  </si>
  <si>
    <t>Managing transportation to administration center</t>
  </si>
  <si>
    <t>Out of pocket costs</t>
  </si>
  <si>
    <t>Treatment effect waning over time</t>
  </si>
  <si>
    <t>Treatment efficacy not strong enough</t>
  </si>
  <si>
    <t>Treatment side effects</t>
  </si>
  <si>
    <t>Lack of insurance coverage for life-long therapy</t>
  </si>
  <si>
    <t>Efficacy</t>
  </si>
  <si>
    <t>Safety</t>
  </si>
  <si>
    <t>Fixed dosing</t>
  </si>
  <si>
    <t>Robust clinical data</t>
  </si>
  <si>
    <t>Proximity to treatment center</t>
  </si>
  <si>
    <t>Good care team</t>
  </si>
  <si>
    <t xml:space="preserve">Insurance approval process </t>
  </si>
  <si>
    <t>Total time commitment to treatment and care coordination</t>
  </si>
  <si>
    <t>Good patient assistance programs</t>
  </si>
  <si>
    <t>Trust in the manufacturer</t>
  </si>
  <si>
    <t xml:space="preserve">I do not need help </t>
  </si>
  <si>
    <t xml:space="preserve">I need a little bit of help </t>
  </si>
  <si>
    <t xml:space="preserve">I need a moderate amount of help </t>
  </si>
  <si>
    <t xml:space="preserve">I need a lot of help </t>
  </si>
  <si>
    <t xml:space="preserve">I cannot do this at all without help </t>
  </si>
  <si>
    <t xml:space="preserve">Not applicable </t>
  </si>
  <si>
    <t xml:space="preserve">1. Washing your hair </t>
  </si>
  <si>
    <t xml:space="preserve">2. Washing your face </t>
  </si>
  <si>
    <t xml:space="preserve">3. Washing your hands </t>
  </si>
  <si>
    <t xml:space="preserve">4. Washing your body </t>
  </si>
  <si>
    <t xml:space="preserve">5. Brushing your teeth </t>
  </si>
  <si>
    <t xml:space="preserve">6. Brushing your hair </t>
  </si>
  <si>
    <t xml:space="preserve">7. Wiping yourself after using the toilet </t>
  </si>
  <si>
    <t xml:space="preserve">DRESSING </t>
  </si>
  <si>
    <t xml:space="preserve">8. Putting on a shirt or jacket </t>
  </si>
  <si>
    <t xml:space="preserve">9. Putting on pants or a skirt </t>
  </si>
  <si>
    <t xml:space="preserve">10. Putting on socks or shoes </t>
  </si>
  <si>
    <t xml:space="preserve">EATING AND DRINKING </t>
  </si>
  <si>
    <t xml:space="preserve">11. Eating a meal using hands, fork or spoon </t>
  </si>
  <si>
    <t xml:space="preserve">12. Drinking from a cup or glass without a straw </t>
  </si>
  <si>
    <t xml:space="preserve">13. Preparing a snack </t>
  </si>
  <si>
    <t xml:space="preserve">14. Opening a bottle with a twist-top lid </t>
  </si>
  <si>
    <t xml:space="preserve">15. Opening a soda can </t>
  </si>
  <si>
    <t xml:space="preserve">PICKING UP/MOVING OBJECTS </t>
  </si>
  <si>
    <t xml:space="preserve">16. Picking up small objects from a table (for example, coins or a pencil) </t>
  </si>
  <si>
    <t xml:space="preserve">17. Picking up a large object from a table (for example, a heavy book) </t>
  </si>
  <si>
    <t xml:space="preserve">18. Moving a large object across a table (for example, sliding a heavy book) </t>
  </si>
  <si>
    <t xml:space="preserve">MOBILITY/STRENGTH </t>
  </si>
  <si>
    <t xml:space="preserve">19. Transferring in and out of your wheelchair (for example, to bed or toilet) </t>
  </si>
  <si>
    <t xml:space="preserve">20. Moving position in bed so you are more comfortable </t>
  </si>
  <si>
    <t xml:space="preserve">21. Moving about your home in your wheelchair </t>
  </si>
  <si>
    <t xml:space="preserve">22. Moving about your home when not in your wheelchair </t>
  </si>
  <si>
    <t xml:space="preserve">23. Keeping your head upright without a support or strap </t>
  </si>
  <si>
    <t xml:space="preserve">CHORES </t>
  </si>
  <si>
    <t xml:space="preserve">24. Doing chores (for example, cleaning the house, washing dishes, or washing clothes) </t>
  </si>
  <si>
    <t xml:space="preserve">25. Going shopping (for example, for groceries or clothes) </t>
  </si>
  <si>
    <t xml:space="preserve">OTHER TASKS </t>
  </si>
  <si>
    <t xml:space="preserve">26. Writing or coloring using a pen, pencil or crayon </t>
  </si>
  <si>
    <t xml:space="preserve">27. Turning a page in a book or a magazine </t>
  </si>
  <si>
    <t xml:space="preserve">28. Using a computer keyboard and mouse, or television remote </t>
  </si>
  <si>
    <t xml:space="preserve">29. Using a touchscreen device (for example, smartphone or tablet) </t>
  </si>
  <si>
    <t xml:space="preserve">He/she does not need help </t>
  </si>
  <si>
    <t xml:space="preserve">He/she needs a little bit of help </t>
  </si>
  <si>
    <t xml:space="preserve">He/she needs a moderate amount of help </t>
  </si>
  <si>
    <t xml:space="preserve">He/she needs a lot of help </t>
  </si>
  <si>
    <t xml:space="preserve">He/she cannot do this at all without help </t>
  </si>
  <si>
    <t xml:space="preserve">Not applicable (for example, due to age) </t>
  </si>
  <si>
    <t xml:space="preserve">1. Washing his/her hair </t>
  </si>
  <si>
    <t xml:space="preserve">2. Washing his/her face </t>
  </si>
  <si>
    <t xml:space="preserve">3. Washing his/her hands </t>
  </si>
  <si>
    <t xml:space="preserve">4. Washing his/her body </t>
  </si>
  <si>
    <t xml:space="preserve">5. Brushing his/her teeth </t>
  </si>
  <si>
    <t xml:space="preserve">6. Brushing his/her hair </t>
  </si>
  <si>
    <t xml:space="preserve">7. Wiping himself/herself after using the toilet </t>
  </si>
  <si>
    <t xml:space="preserve">19. Transferring in and out of his/her wheelchair (for example, to bed or toilet) </t>
  </si>
  <si>
    <t xml:space="preserve">20. Moving position in bed so he/she is more comfortable </t>
  </si>
  <si>
    <t xml:space="preserve">21. Moving about his/her home in a wheelchair </t>
  </si>
  <si>
    <t xml:space="preserve">22. Moving about his/her home when not in a wheelchair </t>
  </si>
  <si>
    <t xml:space="preserve">23. Keeping his/her head upright without a support or strap </t>
  </si>
  <si>
    <t xml:space="preserve">I am unable to walk </t>
  </si>
  <si>
    <t>I have no problems washing or dressing myself</t>
  </si>
  <si>
    <t>I have slight problems washing or dressing myself</t>
  </si>
  <si>
    <t>I have severe problems washing or dressing myself</t>
  </si>
  <si>
    <t>I am unable to wash or dress myself</t>
  </si>
  <si>
    <t>I have no problems doing my usual activities</t>
  </si>
  <si>
    <t>I have slight problems doing my usual activities</t>
  </si>
  <si>
    <t>I have moderate problems doing my usual activities</t>
  </si>
  <si>
    <t>I have severe problems doing my usual activities</t>
  </si>
  <si>
    <t>I am unable to do my usual activities</t>
  </si>
  <si>
    <t>I have no pain or discomfort</t>
  </si>
  <si>
    <t>I have slight pain or discomfort</t>
  </si>
  <si>
    <t>I have moderate pain or discomfort</t>
  </si>
  <si>
    <t>I have severe pain or discomfort</t>
  </si>
  <si>
    <t>I have extreme pain or discomfort</t>
  </si>
  <si>
    <t>I am not anxious or depressed</t>
  </si>
  <si>
    <t>I am slightly anxious or depressed</t>
  </si>
  <si>
    <t>I am moderately anxious or depressed</t>
  </si>
  <si>
    <t>I am severely anxious or depressed</t>
  </si>
  <si>
    <t>I am extremely anxious or depressed</t>
  </si>
  <si>
    <r>
      <t xml:space="preserve">I have no problems walking </t>
    </r>
    <r>
      <rPr>
        <strike/>
        <sz val="11"/>
        <color rgb="FFFFFFFF"/>
        <rFont val="Calibri"/>
        <family val="2"/>
        <scheme val="minor"/>
      </rPr>
      <t>about</t>
    </r>
  </si>
  <si>
    <r>
      <t xml:space="preserve">I have slight problems walking </t>
    </r>
    <r>
      <rPr>
        <strike/>
        <sz val="11"/>
        <color rgb="FFFFFFFF"/>
        <rFont val="Calibri"/>
        <family val="2"/>
        <scheme val="minor"/>
      </rPr>
      <t>about</t>
    </r>
  </si>
  <si>
    <r>
      <t xml:space="preserve">I have moderate problems walking </t>
    </r>
    <r>
      <rPr>
        <strike/>
        <sz val="11"/>
        <color rgb="FFFFFFFF"/>
        <rFont val="Calibri"/>
        <family val="2"/>
        <scheme val="minor"/>
      </rPr>
      <t>about</t>
    </r>
    <r>
      <rPr>
        <sz val="11"/>
        <color rgb="FFFFFFFF"/>
        <rFont val="Calibri"/>
        <family val="2"/>
        <scheme val="minor"/>
      </rPr>
      <t xml:space="preserve"> </t>
    </r>
  </si>
  <si>
    <r>
      <t xml:space="preserve">I have severe problems walking </t>
    </r>
    <r>
      <rPr>
        <strike/>
        <sz val="11"/>
        <color rgb="FFFFFFFF"/>
        <rFont val="Calibri"/>
        <family val="2"/>
        <scheme val="minor"/>
      </rPr>
      <t>about</t>
    </r>
    <r>
      <rPr>
        <sz val="11"/>
        <color rgb="FFFFFFFF"/>
        <rFont val="Calibri"/>
        <family val="2"/>
        <scheme val="minor"/>
      </rPr>
      <t xml:space="preserve"> </t>
    </r>
  </si>
  <si>
    <t>Paid time</t>
  </si>
  <si>
    <t>Unpaid time</t>
  </si>
  <si>
    <t>Home</t>
  </si>
  <si>
    <t>Workplace outside of home</t>
  </si>
  <si>
    <t xml:space="preserve">Unpaid </t>
  </si>
  <si>
    <t>I have moderate problems washing or dressing myself</t>
  </si>
  <si>
    <t>BATH/HYGIENE</t>
  </si>
  <si>
    <t>Waiting to receive Spinraza</t>
  </si>
  <si>
    <t>IQR</t>
  </si>
  <si>
    <t>n</t>
  </si>
  <si>
    <t>Social Security</t>
  </si>
  <si>
    <t>Homemaker</t>
  </si>
  <si>
    <t>Waiting Post-Procedure</t>
  </si>
  <si>
    <t>S9 Age of individual with SMA</t>
  </si>
  <si>
    <t>Q12 Gender of individual with SMA</t>
  </si>
  <si>
    <t>Q13 US Region where individual with SMA resides</t>
  </si>
  <si>
    <t>Q14 Race of individual with SMA</t>
  </si>
  <si>
    <t>Q16  Level of Education for individual with SMA</t>
  </si>
  <si>
    <t>Mean</t>
  </si>
  <si>
    <t>SD</t>
  </si>
  <si>
    <t>Percent</t>
  </si>
  <si>
    <t>S2 Caregiver status</t>
  </si>
  <si>
    <t>S3 Routinely involved in management of care</t>
  </si>
  <si>
    <t>S4 Relationship to affected individual</t>
  </si>
  <si>
    <t>S5 Age of caregiver</t>
  </si>
  <si>
    <t>Q12 Gender of caregiver</t>
  </si>
  <si>
    <t>Q13 US Region where caregiver resides</t>
  </si>
  <si>
    <t>Q14 Race of caregiver</t>
  </si>
  <si>
    <t>Q15  Insurance coverage of caregiver</t>
  </si>
  <si>
    <t>Q26 Additional caregiver support</t>
  </si>
  <si>
    <t>Q32 Current level of motor function</t>
  </si>
  <si>
    <t>None</t>
  </si>
  <si>
    <t>Tracheotomy</t>
  </si>
  <si>
    <t>Joint contracture</t>
  </si>
  <si>
    <t>Gastrostomy (G-tube)</t>
  </si>
  <si>
    <t>Spinal rods</t>
  </si>
  <si>
    <t>Spinal fusion</t>
  </si>
  <si>
    <t>Social media (e.g., Facebook groups)</t>
  </si>
  <si>
    <t>Cure SMA</t>
  </si>
  <si>
    <t xml:space="preserve">Drug manufacturers </t>
  </si>
  <si>
    <t>Medical conferences/ journals</t>
  </si>
  <si>
    <t>Healthcare providers</t>
  </si>
  <si>
    <t>Invasive ventilation/tracheostomy</t>
  </si>
  <si>
    <t>Scoliosis/spinal fusions</t>
  </si>
  <si>
    <t>Older age</t>
  </si>
  <si>
    <t xml:space="preserve">Functional status  </t>
  </si>
  <si>
    <t>Type 4 SMA</t>
  </si>
  <si>
    <t xml:space="preserve">Other </t>
  </si>
  <si>
    <t>Disability identity</t>
  </si>
  <si>
    <t>Waiting for new treatment options</t>
  </si>
  <si>
    <t>Not convinced of the risk­-benefit profile of Spinraza®</t>
  </si>
  <si>
    <t>Waiting for more clinical data and clinical experience with Spinraza®</t>
  </si>
  <si>
    <t>Lack of transportation to administration center</t>
  </si>
  <si>
    <t>Lack of administration center nearby</t>
  </si>
  <si>
    <t>Clinical trial participation</t>
  </si>
  <si>
    <t>Insurance Ineligibility</t>
  </si>
  <si>
    <t>Overall treatment regimen too burdensome</t>
  </si>
  <si>
    <t>High out-of-pocket cost</t>
  </si>
  <si>
    <t>Challenging treatment route of administration (intrathecal/spinal tap)</t>
  </si>
  <si>
    <t>Side effects</t>
  </si>
  <si>
    <t>Lack of efficacy</t>
  </si>
  <si>
    <t xml:space="preserve">Disability identity </t>
  </si>
  <si>
    <t xml:space="preserve">Not convinced of the risk-benefit profile of Spinraza® </t>
  </si>
  <si>
    <t>Yes, treated with Spinraza® in the past, but not currently</t>
  </si>
  <si>
    <t>Yes, treated in clinical trials or early access program, but not currently</t>
  </si>
  <si>
    <t>Greater than 12 months</t>
  </si>
  <si>
    <t>6 months to 12 months</t>
  </si>
  <si>
    <t>4 months to 6 months</t>
  </si>
  <si>
    <t>Less than 2 months</t>
  </si>
  <si>
    <r>
      <t>Was told by physician that individual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was not a candidate for Spinraza® </t>
    </r>
  </si>
  <si>
    <t>No motor function</t>
  </si>
  <si>
    <t>Walking alone</t>
  </si>
  <si>
    <t>Standing alone</t>
  </si>
  <si>
    <t>Walking with assistance</t>
  </si>
  <si>
    <t>Hands and knee crawling</t>
  </si>
  <si>
    <t>Standing with assistance</t>
  </si>
  <si>
    <t>Sitting without support</t>
  </si>
  <si>
    <t>Less than 6 months</t>
  </si>
  <si>
    <t>6 months to less than 18 months</t>
  </si>
  <si>
    <t>18 months to less than 3 years</t>
  </si>
  <si>
    <t>3 years to less than 18 years</t>
  </si>
  <si>
    <t>Greater than 18 years</t>
  </si>
  <si>
    <t>Daily</t>
  </si>
  <si>
    <t>Weekly</t>
  </si>
  <si>
    <t>Once a month</t>
  </si>
  <si>
    <t>Less than once a month</t>
  </si>
  <si>
    <t>Never</t>
  </si>
  <si>
    <t>Less than 1 month</t>
  </si>
  <si>
    <t>1 to 6 months</t>
  </si>
  <si>
    <t xml:space="preserve">Greater than 6 months </t>
  </si>
  <si>
    <t>Less than 1 week</t>
  </si>
  <si>
    <t>1-2 weeks</t>
  </si>
  <si>
    <t>3-4 weeks</t>
  </si>
  <si>
    <t>Greater than 1 month</t>
  </si>
  <si>
    <t>Less than 1-hour drive</t>
  </si>
  <si>
    <t>1-2-hour drive</t>
  </si>
  <si>
    <t>Greater than 2-hour drive</t>
  </si>
  <si>
    <t xml:space="preserve"> </t>
  </si>
  <si>
    <r>
      <rPr>
        <sz val="7"/>
        <color theme="1"/>
        <rFont val="Calibri"/>
        <family val="2"/>
        <scheme val="minor"/>
      </rPr>
      <t xml:space="preserve">  </t>
    </r>
    <r>
      <rPr>
        <sz val="11"/>
        <color theme="1"/>
        <rFont val="Calibri"/>
        <family val="2"/>
        <scheme val="minor"/>
      </rPr>
      <t>Less than 1 month</t>
    </r>
  </si>
  <si>
    <t>Q50 Top factors to consider with a new medication</t>
  </si>
  <si>
    <t>Q53A Mobility</t>
  </si>
  <si>
    <t>Q53B Self-care</t>
  </si>
  <si>
    <t>Q53C Usual Activities</t>
  </si>
  <si>
    <t>Q53D. Pain / Discomfort</t>
  </si>
  <si>
    <t>Q53E Anxiety/ Depression</t>
  </si>
  <si>
    <t>These demographic questions are only asked to individuals with SMA about themselves (unless highlighted orange)</t>
  </si>
  <si>
    <t>Frequency</t>
  </si>
  <si>
    <t>None of the above; I had some motor function</t>
  </si>
  <si>
    <t>None of the above; they had some motor function</t>
  </si>
  <si>
    <t>Q35 Reasons individual no longer takes Spinraza (n=2)</t>
  </si>
  <si>
    <t>Q36 Reasons Individual is not a candidate for Spinraza (n=1)</t>
  </si>
  <si>
    <t>Q35 Reasons individual no longer takes Spinraza (n=1)</t>
  </si>
  <si>
    <t xml:space="preserve">He/she was told by his/her physician that he/she was not a candidate for Spinraza® </t>
  </si>
  <si>
    <t xml:space="preserve">I was told by my physician that I was not a candidate for Spinraza® </t>
  </si>
  <si>
    <t>Median</t>
  </si>
  <si>
    <t>Q17 Employment status of individual with SMA</t>
  </si>
  <si>
    <t>Q19 Individual with SMA's household income</t>
  </si>
  <si>
    <t>These demographic questions are only asked to caregivers about themselves or the individuals for whom they care</t>
  </si>
  <si>
    <r>
      <t xml:space="preserve">Q24 </t>
    </r>
    <r>
      <rPr>
        <b/>
        <sz val="11"/>
        <rFont val="Calibri"/>
        <family val="2"/>
        <scheme val="minor"/>
      </rPr>
      <t>Caregiver's</t>
    </r>
    <r>
      <rPr>
        <b/>
        <sz val="11"/>
        <color theme="1"/>
        <rFont val="Calibri"/>
        <family val="2"/>
        <scheme val="minor"/>
      </rPr>
      <t xml:space="preserve"> level of education</t>
    </r>
  </si>
  <si>
    <t>Q25 Employment status of caregiver</t>
  </si>
  <si>
    <t>Q27 Caregiver's household income</t>
  </si>
  <si>
    <t>These health history questions are only asked to individuals with SMA about themselves</t>
  </si>
  <si>
    <t xml:space="preserve">Q28 Time of diagnosis of SMA </t>
  </si>
  <si>
    <t>Q29 Age of SMA symptom onset</t>
  </si>
  <si>
    <t>Q30 Age of SMA diagnosis</t>
  </si>
  <si>
    <t>Q31 Highest level of motor function ever achieved</t>
  </si>
  <si>
    <t>These health history questions are asked to caregivers on behalf of individuals with SMA</t>
  </si>
  <si>
    <t>These treatment history questions are only asked to individuals with SMA about themselves</t>
  </si>
  <si>
    <t>Q36a. Source of SMA information</t>
  </si>
  <si>
    <t>Q37 Previous surgeries</t>
  </si>
  <si>
    <t>These treatment history questions are asked to caregivers on behalf of individuals with SMA</t>
  </si>
  <si>
    <t>Q36 Reasons individual is not a candidate for Spinraza (n=0)</t>
  </si>
  <si>
    <t xml:space="preserve">Q28 Time of SMA diagnosis </t>
  </si>
  <si>
    <t xml:space="preserve">Q29 Age of SMA symptom onset  </t>
  </si>
  <si>
    <t xml:space="preserve">Q30 Age of SMA diagnosis  </t>
  </si>
  <si>
    <t xml:space="preserve">Q32 Current level of motor function  </t>
  </si>
  <si>
    <t xml:space="preserve">S6 Age of individual with SMA </t>
  </si>
  <si>
    <t xml:space="preserve">Q20 Gender of individual with SMA </t>
  </si>
  <si>
    <t xml:space="preserve">Q21 US Region where individual with SMA resides </t>
  </si>
  <si>
    <t xml:space="preserve">Q22 Race of individual with SMA  </t>
  </si>
  <si>
    <t xml:space="preserve">Q23  Insurance coverage of individual with SMA </t>
  </si>
  <si>
    <t>These questions are about caregiver's satisfaction with Spinraza treatment</t>
  </si>
  <si>
    <t>These questions are about individual's satisfaction with Spinraza treatment</t>
  </si>
  <si>
    <t>Q40 Frequency of speaking with insurance provider about medication access or medical bills</t>
  </si>
  <si>
    <t>Q48 Percent of time coming from paid vs unpaid work</t>
  </si>
  <si>
    <t>These barriers to SMA care questions are asked to caregivers of individuals with SMA</t>
  </si>
  <si>
    <t>Q50 Primary factor considered with a new medication</t>
  </si>
  <si>
    <t>These questions are only asked to caregivers about their perceptions</t>
  </si>
  <si>
    <t>The SMA-Independence Scale was completed by individuals with type 2 or 3 SMA</t>
  </si>
  <si>
    <t>The SMA-Independence Scale was completed by caregivers of individuals with type 2 or 3 SMA</t>
  </si>
  <si>
    <t>Q53F Perceived health status on a scale 0 to 100 (with 100 being the best health you can imagine)</t>
  </si>
  <si>
    <t>These barriers to SMA care questions are asked to individuals with SMA about themselves (unless highlighted orange)</t>
  </si>
  <si>
    <t>S10 SMA Type</t>
  </si>
  <si>
    <t>Q33 Length of Spinraza treatment (n=36)</t>
  </si>
  <si>
    <t>Q34 Past treatment with Spinraza (n=20)</t>
  </si>
  <si>
    <r>
      <t xml:space="preserve">Q35a Reason individual </t>
    </r>
    <r>
      <rPr>
        <b/>
        <u/>
        <sz val="11"/>
        <color theme="1"/>
        <rFont val="Calibri"/>
        <family val="2"/>
        <scheme val="minor"/>
      </rPr>
      <t>never</t>
    </r>
    <r>
      <rPr>
        <b/>
        <sz val="11"/>
        <color theme="1"/>
        <rFont val="Calibri"/>
        <family val="2"/>
        <scheme val="minor"/>
      </rPr>
      <t xml:space="preserve"> took Spinraza (n=18)</t>
    </r>
  </si>
  <si>
    <r>
      <t xml:space="preserve">Q35a Reason individual </t>
    </r>
    <r>
      <rPr>
        <b/>
        <u/>
        <sz val="11"/>
        <color theme="1"/>
        <rFont val="Calibri"/>
        <family val="2"/>
        <scheme val="minor"/>
      </rPr>
      <t>never</t>
    </r>
    <r>
      <rPr>
        <b/>
        <sz val="11"/>
        <color theme="1"/>
        <rFont val="Calibri"/>
        <family val="2"/>
        <scheme val="minor"/>
      </rPr>
      <t xml:space="preserve"> took Spinraza (n=3)</t>
    </r>
  </si>
  <si>
    <t>Q34 Has individual ever received Spinraza (n=4)</t>
  </si>
  <si>
    <t>Q33 Length of Spinraza treatment (n=41)</t>
  </si>
  <si>
    <t>Q42 Out of pocket cost for each injection (n=36)</t>
  </si>
  <si>
    <t>Q44. Distance from SMA treatment center (n=36)</t>
  </si>
  <si>
    <t>Q42 Out of pocket cost for each injection? (n=41)</t>
  </si>
  <si>
    <t>Q47 Time spent doing the following activities in a given month (n=41)</t>
  </si>
  <si>
    <t>Q51 SMAIS: Type 2 and 3 SMA (n=51)</t>
  </si>
  <si>
    <t>Q52 SMAIS Caregiver (n=28)</t>
  </si>
  <si>
    <t>Less than 6 months ago</t>
  </si>
  <si>
    <t>6 months to less than 1 year ago</t>
  </si>
  <si>
    <t>Respondents can select multiple responses</t>
  </si>
  <si>
    <t>Each respondent selected 3 choices</t>
  </si>
  <si>
    <t>These questions are only asked to individuals with SMA about their perceptions</t>
  </si>
  <si>
    <t>The EQ-5D-5L was completed by all caregivers to assess their quality of life</t>
  </si>
  <si>
    <t xml:space="preserve">Min </t>
  </si>
  <si>
    <t>Max</t>
  </si>
  <si>
    <t>Min</t>
  </si>
  <si>
    <t>Hand and knee crawling</t>
  </si>
  <si>
    <t>None of the above; some motor function</t>
  </si>
  <si>
    <t xml:space="preserve">Q43 Length of time for insurance approval for Spinraza </t>
  </si>
  <si>
    <t xml:space="preserve">Frequency </t>
  </si>
  <si>
    <t xml:space="preserve">Percent </t>
  </si>
  <si>
    <t xml:space="preserve">Sitting without support </t>
  </si>
  <si>
    <t xml:space="preserve">Greater than 2 years ago </t>
  </si>
  <si>
    <t>Less than 6 months old</t>
  </si>
  <si>
    <t>Less than 6 Months</t>
  </si>
  <si>
    <t>Q29 Age of symptom onset</t>
  </si>
  <si>
    <t>N/A</t>
  </si>
  <si>
    <t>Q19 Income level</t>
  </si>
  <si>
    <t>Uninsured only</t>
  </si>
  <si>
    <t xml:space="preserve">Uninsured </t>
  </si>
  <si>
    <t xml:space="preserve">  </t>
  </si>
  <si>
    <t>Q15 Insurance coverage of individual with SMA</t>
  </si>
  <si>
    <t>Q18 Location of work for individual with SMA (n=29)</t>
  </si>
  <si>
    <t>Medicare only</t>
  </si>
  <si>
    <t>Medicaid only</t>
  </si>
  <si>
    <t>Private Insurance(HMO) only</t>
  </si>
  <si>
    <t>Private Insurance (PPO) only</t>
  </si>
  <si>
    <t>Veteran’s Administration/ Department of defense only</t>
  </si>
  <si>
    <t>Long Term Care(LTC) insurance only</t>
  </si>
  <si>
    <t>Other only</t>
  </si>
  <si>
    <t>Medicaid + Private (HMO or PPO)</t>
  </si>
  <si>
    <t>Medicare + Private (HMO or PPO)</t>
  </si>
  <si>
    <t>Medicaid + Medicare</t>
  </si>
  <si>
    <t>Medicaid + Medicare + Private (HMO or PPO)</t>
  </si>
  <si>
    <t>Medicaid + Medicare + Other</t>
  </si>
  <si>
    <t>Q23  Insurance coverage of individual with SMA</t>
  </si>
  <si>
    <t>Q30 Age of diagnosis</t>
  </si>
  <si>
    <t>Q31 Highest level of motor function</t>
  </si>
  <si>
    <t>Type 2 (n=23)</t>
  </si>
  <si>
    <t>Type 1 (n=4)</t>
  </si>
  <si>
    <t>Type 3 (n=28)</t>
  </si>
  <si>
    <t>Type 4 (n=1)</t>
  </si>
  <si>
    <t>S7 SMA Type</t>
  </si>
  <si>
    <t>Q28 Time of SMA diagnosis</t>
  </si>
  <si>
    <t>Type 1 (n=17)</t>
  </si>
  <si>
    <t>Type 2 (n=26)</t>
  </si>
  <si>
    <t>Type 3 (n=2)</t>
  </si>
  <si>
    <t>Type 4 (n=0)</t>
  </si>
  <si>
    <t>Q29 Age of symptom onset and SMA type</t>
  </si>
  <si>
    <t>Type 1  (n=17)</t>
  </si>
  <si>
    <t>Q32 Current Motor Function</t>
  </si>
  <si>
    <t>Q31 Highest Motor function</t>
  </si>
  <si>
    <t>Q33 Length of Spinraza treatment</t>
  </si>
  <si>
    <t>Q38 Spinraza satisfaction</t>
  </si>
  <si>
    <t>Q43 Sub-analysis of insurance approval by length of treatment</t>
  </si>
  <si>
    <t>Q43 Length of time for insurance approval</t>
  </si>
  <si>
    <t>Q44  Distance from SMA treatment center (n=41)</t>
  </si>
  <si>
    <t>Q19 Income bracket</t>
  </si>
  <si>
    <t>Q27 Income bracket</t>
  </si>
  <si>
    <t>Long Term Care (LTC) insurance only</t>
  </si>
  <si>
    <t>Q15 Sub-analysis: Insurance by income</t>
  </si>
  <si>
    <t>Q19 Sub-analysis: Income of individuals that are Medicaid beneficiaries (n=28)</t>
  </si>
  <si>
    <t>Income &lt;$20,000 (n=15)</t>
  </si>
  <si>
    <t>Any Income (n=45)</t>
  </si>
  <si>
    <t>Income &lt;$20,000 (n=5)</t>
  </si>
  <si>
    <t>Q27 Income level of caregiver</t>
  </si>
  <si>
    <t>Q15 Sub-analysis: Caregiver insurance by income</t>
  </si>
  <si>
    <t>Q23 Sub-analysis: Insurance of individual with SMA, by caregiver income</t>
  </si>
  <si>
    <t>Q27 Sub-analysis: Caregiver income for individuals with SMA who are Medicaid beneficiaries</t>
  </si>
  <si>
    <t>Q28 Time of diagnosis of SMA</t>
  </si>
  <si>
    <t>Q28 Sub-analysis: Time of SMA diagnosis, by SMA type</t>
  </si>
  <si>
    <t>Q29 Sub-analysis: Age of symptom onset, by SMA type</t>
  </si>
  <si>
    <t>Q30 Sub-analysis: Age of diagnosis, by SMA type</t>
  </si>
  <si>
    <t>Q31 Sub-analysis: Highest motor function, by SMA type</t>
  </si>
  <si>
    <t>Q32 Sub-analysis: Matrix of highest vs current motor function for individuals with Type 2 SMA (n=23)</t>
  </si>
  <si>
    <t>Q32 Sub-analysis: Matrix of highest vs current motor function for individuals with Type 3 SMA (n=28)</t>
  </si>
  <si>
    <t>Q32 Sub-analysis: Matrix of highest vs current motor function for individuals with Type 2 SMA (n=26)</t>
  </si>
  <si>
    <t>Q32 Sub-analysis: Matrix of highest vs current motor function for individuals with Type 3 SMA (n=2)</t>
  </si>
  <si>
    <t>Q28: Sub-analysis: Time of SMA diagnosis, by SMA type</t>
  </si>
  <si>
    <t>Q32 Sub-analysis: Current motor function, by SMA type</t>
  </si>
  <si>
    <t>Q31 Highest Motor Function</t>
  </si>
  <si>
    <t>Q39 Sub analysis: Satisfaction of individuals with type 1 SMA with Spinraza® on the changes in the following dimensions:</t>
  </si>
  <si>
    <t>Q39 Sub analysis: Satisfaction of individuals with type 2 SMA with Spinraza® on the changes in the following dimensions:</t>
  </si>
  <si>
    <t>Q39 Sub analysis: Satisfaction of individuals with type 3 SMA with Spinraza® on the changes in the following dimensions:</t>
  </si>
  <si>
    <t>Q39 Sub analysis: Satisfaction of individuals with type 4 SMA with Spinraza® on the changes in the following dimensions:</t>
  </si>
  <si>
    <t>Q43 Sub-analysis: Insurance approval time, by length of treatment</t>
  </si>
  <si>
    <t>Requested tables that analyze a subset of the population or categorize the data by the responses to multiple questions</t>
  </si>
  <si>
    <t xml:space="preserve">0-6 months (n=13) </t>
  </si>
  <si>
    <t>6-12 months (n=9)</t>
  </si>
  <si>
    <t>12+ months (n=14)</t>
  </si>
  <si>
    <t>Q39 Sub analysis: Satisfaction of individuals with type 1 SMA with Spinraza® on the changes in the following dimensions</t>
  </si>
  <si>
    <t>0-6 months (n=7)</t>
  </si>
  <si>
    <t>6-12 months (n=1)</t>
  </si>
  <si>
    <t>12+ months (n=33)</t>
  </si>
  <si>
    <t>Percent*</t>
  </si>
  <si>
    <t>*Percent is calculated based off of row total</t>
  </si>
  <si>
    <t>Any Income (n=56)</t>
  </si>
  <si>
    <t>* For all tables below, the sample is out of 56, unless otherwise stated</t>
  </si>
  <si>
    <t>Total number of individuals with SMA completing the survey*</t>
  </si>
  <si>
    <t>Total number of caregivers completing the survey*</t>
  </si>
  <si>
    <t>* For all tables below, the sample is out of 45, unless otherwise stated</t>
  </si>
  <si>
    <t>S11 Current Spinraza® treatment</t>
  </si>
  <si>
    <t xml:space="preserve">Medicaid Beneficiaries </t>
  </si>
  <si>
    <t>Medicaid Beneficiaries</t>
  </si>
  <si>
    <t>Q27 Sub-analysis: Income of caregivers for individuals with SMA who are Medicaid beneficiaries (n=29)</t>
  </si>
  <si>
    <t>Q36a Where do you receive most of your information on SMA?</t>
  </si>
  <si>
    <t>Individuals with type 1 SMA (n=16)</t>
  </si>
  <si>
    <t>Individuals with type 2 SMA (n=23)</t>
  </si>
  <si>
    <t>Individuals with type 3 SMA (n=2)</t>
  </si>
  <si>
    <t>Individuals with type 1 SMA (n=3)</t>
  </si>
  <si>
    <t>Individuals with type 2 SMA (n=12)</t>
  </si>
  <si>
    <t>Individuals with type 3 SMA (n=21)</t>
  </si>
  <si>
    <t>Q43 Sub-analysis: Insurance approval time, by age</t>
  </si>
  <si>
    <t>18+ years old (n=36)</t>
  </si>
  <si>
    <t>&lt;18 years old (n=41)</t>
  </si>
  <si>
    <t>Q46 Time spent each month managing SMA treatment (hours)</t>
  </si>
  <si>
    <t>Q47 Time spent doing the following activities in a given month (hours) (n=36)</t>
  </si>
  <si>
    <t xml:space="preserve">S11 Currently taking Spinraza® </t>
  </si>
  <si>
    <t>S1  Respondent Type: Individual with SMA or Caregiver</t>
  </si>
  <si>
    <t>Individuals with SMA that are Medicaid beneficiaries (n=29)</t>
  </si>
  <si>
    <t>There were no individuals with type 4 SMA that were taking Spinraza®</t>
  </si>
  <si>
    <t>Note: No respondents cared for individuals with type 4 SMA</t>
  </si>
  <si>
    <t>Note: There were no respondents with type 4 SMA that were taking Spinraza®</t>
  </si>
  <si>
    <t xml:space="preserve">S8 Current Spinraza® treatment </t>
  </si>
  <si>
    <t>S7 Type of SMA</t>
  </si>
  <si>
    <t>Q38 Spinraza® satisfaction</t>
  </si>
  <si>
    <t>Q39 Satisfaction with Spinraza® on the changes in the following dimensions (n=41)</t>
  </si>
  <si>
    <t>Q38 Spinraza® satisfaction (n=41)</t>
  </si>
  <si>
    <t>Q33 Length of Spinraza® treatment</t>
  </si>
  <si>
    <t>Q38 Spinraza® satisfaction (n=36)</t>
  </si>
  <si>
    <t>Q39 Satisfaction with Spinraza® on the changes in the following dimensions (n=36)</t>
  </si>
  <si>
    <t>Q41 Copay assistance program membership for Spinraza® (n=36)</t>
  </si>
  <si>
    <t>Q43 Length of time for insurance approval for Spinraza® (n=36)</t>
  </si>
  <si>
    <t xml:space="preserve">Q43 Length of time for insurance approval for Spinraza®  </t>
  </si>
  <si>
    <t>Q43a Length of time between first Spinraza® prescription and first Spinraza® dose (n=36)</t>
  </si>
  <si>
    <t>Q45 Level of discomfort during Spinraza® treatment (0-10) (n=36)</t>
  </si>
  <si>
    <t>Q45 Level of discomfort during Spinraza® treatment for ALL individuals with SMA (reported by individuals and caregivers of individuals with SMA) (n=77)</t>
  </si>
  <si>
    <t>Q49 Concerns about Spinraza® treatment (n=36)</t>
  </si>
  <si>
    <t>Q49a Reasons listed as one of top 3 concerns for Spinraza® treatment (n=36)</t>
  </si>
  <si>
    <t>Q49a Reasons listed as the primary concern for Spinraza® treatment (n=36)</t>
  </si>
  <si>
    <t>Q41 Copay assistance program membership for Spinraza® (n=41)</t>
  </si>
  <si>
    <t>Q43 Length of time for insurance approval for Spinraza® (n=41)</t>
  </si>
  <si>
    <t>Q43a Length of time between first Spinraza® prescription and first Spinraza® dose (n=41)</t>
  </si>
  <si>
    <t>Q45 Level of discomfort during Spinraza® treatment (0-10) (n=41)</t>
  </si>
  <si>
    <t>Q49 Concerns about Spinraza® treatment (n=41)</t>
  </si>
  <si>
    <t>Q49a Reasons listed as one of top 3 concerns for Spinraza® treatment (n=41)</t>
  </si>
  <si>
    <t>Q49a Reasons listed as the primary concern for Spinraza® treatment  (n=41)</t>
  </si>
  <si>
    <t>Yes (n=77)</t>
  </si>
  <si>
    <t>No (n=24)</t>
  </si>
  <si>
    <t>Caregiver (n=41)</t>
  </si>
  <si>
    <t>Caregiver (n=4)</t>
  </si>
  <si>
    <t>S11 Sub-analysis: Spinraza® treatment by SMA type and respondent type</t>
  </si>
  <si>
    <r>
      <t xml:space="preserve">Age of </t>
    </r>
    <r>
      <rPr>
        <b/>
        <u/>
        <sz val="11"/>
        <color theme="1"/>
        <rFont val="Calibri"/>
        <family val="2"/>
        <scheme val="minor"/>
      </rPr>
      <t>ALL</t>
    </r>
    <r>
      <rPr>
        <b/>
        <sz val="11"/>
        <color theme="1"/>
        <rFont val="Calibri"/>
        <family val="2"/>
        <scheme val="minor"/>
      </rPr>
      <t xml:space="preserve"> individuals with SMA represented in study (reported by individuals and caregivers of individuals with SMA)</t>
    </r>
  </si>
  <si>
    <r>
      <t xml:space="preserve">Q42 Out of pocket cost for each injection for </t>
    </r>
    <r>
      <rPr>
        <b/>
        <u/>
        <sz val="11"/>
        <color theme="1"/>
        <rFont val="Calibri"/>
        <family val="2"/>
        <scheme val="minor"/>
      </rPr>
      <t>ALL</t>
    </r>
    <r>
      <rPr>
        <b/>
        <sz val="11"/>
        <color theme="1"/>
        <rFont val="Calibri"/>
        <family val="2"/>
        <scheme val="minor"/>
      </rPr>
      <t xml:space="preserve"> individuals with SMA represented in study (reported by individuals and caregivers of individuals with SMA) (n=77)</t>
    </r>
  </si>
  <si>
    <t>Q38 Sub-analysis Spinraza® satisfaction by length of treatment</t>
  </si>
  <si>
    <t>Q38 Sub-analysis: Spinraza®  satisfaction by length of treatment</t>
  </si>
  <si>
    <t>Individual with SMA (n=36)</t>
  </si>
  <si>
    <t>Individual with SMA (n=20)</t>
  </si>
  <si>
    <t>Q38 Sub-analysis Spinraza Satisfaction by length of treatment</t>
  </si>
  <si>
    <t>Q38 Sub-analysis: Spinraza®  satisfaction, by length of treatment</t>
  </si>
  <si>
    <t>Co-pay assistance (n=18)</t>
  </si>
  <si>
    <t>No assistance (n=18)</t>
  </si>
  <si>
    <t>Q40 Frequency of speaking with insurance provider</t>
  </si>
  <si>
    <t>Q40 Sub-analysis: Frequency of individuals speaking with insurance provider by copay assistance program status</t>
  </si>
  <si>
    <t>Q40 Sub-analysis: Frequency of caregivers speaking with insurance provider by copay assistance program status</t>
  </si>
  <si>
    <t>Co-pay assistance (n=14)</t>
  </si>
  <si>
    <t>No assistance (n=27)</t>
  </si>
  <si>
    <t>Q47 Time burden of SMA activities</t>
  </si>
  <si>
    <t>Waiting post procedure</t>
  </si>
  <si>
    <t>Working with insurance provider</t>
  </si>
  <si>
    <t>Q43 Sub-analysis: Insurance approval time by type of SMA</t>
  </si>
  <si>
    <t>Type 1 (n=19)</t>
  </si>
  <si>
    <t>Type 2 (n=35)</t>
  </si>
  <si>
    <t>Type 3 (n=23)</t>
  </si>
  <si>
    <t>Q43 Insurance Approval Time</t>
  </si>
  <si>
    <t>1-6 months</t>
  </si>
  <si>
    <t>Greater than 6 months</t>
  </si>
  <si>
    <t>Q43 Sub-analysis: Insurance approval time by length of Spinraza treatment</t>
  </si>
  <si>
    <t>Q43 Insurance Approval time</t>
  </si>
  <si>
    <t>Less than 1 Month</t>
  </si>
  <si>
    <t>1 to 6 Months</t>
  </si>
  <si>
    <t>Greater than 6 Months</t>
  </si>
  <si>
    <t>Q41 Copay assistance status for Spinraza</t>
  </si>
  <si>
    <t>Under 18 years old (n=7)</t>
  </si>
  <si>
    <t>Under 18 years old (n=34)</t>
  </si>
  <si>
    <t>Recent Initator of Spinraza (&lt;6 months)</t>
  </si>
  <si>
    <t>Early Initiator of Spinraza (&gt;6 months)</t>
  </si>
  <si>
    <t>18+ years old (n=13)</t>
  </si>
  <si>
    <t>18+ years old (n=23)</t>
  </si>
  <si>
    <t>Waiting to receive treatment</t>
  </si>
  <si>
    <t>Type 2 SMA (Individual and Caregiver responses)</t>
  </si>
  <si>
    <t>Type 3 SMA (Individual and Caregiver responses)</t>
  </si>
  <si>
    <t>Type 1 SMA (Individual and Caregiver responses)</t>
  </si>
  <si>
    <r>
      <t xml:space="preserve">Q47 Sub-analysis: Time burden of SMA activities for type </t>
    </r>
    <r>
      <rPr>
        <b/>
        <u/>
        <sz val="11"/>
        <color theme="1"/>
        <rFont val="Calibri"/>
        <family val="2"/>
        <scheme val="minor"/>
      </rPr>
      <t>All</t>
    </r>
    <r>
      <rPr>
        <b/>
        <sz val="11"/>
        <color theme="1"/>
        <rFont val="Calibri"/>
        <family val="2"/>
        <scheme val="minor"/>
      </rPr>
      <t xml:space="preserve"> 1 respondents</t>
    </r>
  </si>
  <si>
    <t>Q47 Sub-analysis: Time burden of SMA activities for type All 2 respondents</t>
  </si>
  <si>
    <t>Q47 Sub-analysis: Time burden of SMA activities for type All 3 respondents</t>
  </si>
  <si>
    <t>S7 &amp; S10 Type of SMA (Individual and Caregiver responses)</t>
  </si>
  <si>
    <t>Q33: Length of time respondent has been on Spinraza (Individual and Caregiver responses)</t>
  </si>
  <si>
    <t>.</t>
  </si>
  <si>
    <t>Q32 Current level of motor function ever achieved</t>
  </si>
  <si>
    <t>n/a</t>
  </si>
  <si>
    <t>Q53f: EQ-5D VAS</t>
  </si>
  <si>
    <t>S7 Sub-analysis: EQ-5D VAS by SMA type</t>
  </si>
  <si>
    <t>Q31 Sub-analysis: EQ-5D Utility Score by Highest level of motor function ever achieved</t>
  </si>
  <si>
    <t>Q31 Sub-analysis: EQ-5D utility score by current level of motor function ever achieved</t>
  </si>
  <si>
    <t>S7 Sub-analysis: Hours spent on treatment by SMA type</t>
  </si>
  <si>
    <t>Q46-2. Total hours spent working with individual per month</t>
  </si>
  <si>
    <t>S31 Sub-analysis: Hours spent on treatment by highest motor function</t>
  </si>
  <si>
    <t>S32 Sub-analysis: Hours spent on treatment by current motor function</t>
  </si>
  <si>
    <t>minmal functin</t>
  </si>
  <si>
    <t>sitting</t>
  </si>
  <si>
    <t>standing/walking</t>
  </si>
  <si>
    <t>Overall Results</t>
  </si>
  <si>
    <t>Overall</t>
  </si>
  <si>
    <t>mean</t>
  </si>
  <si>
    <t>sd</t>
  </si>
  <si>
    <t>median</t>
  </si>
  <si>
    <t>min</t>
  </si>
  <si>
    <t>max</t>
  </si>
  <si>
    <t>1</t>
  </si>
  <si>
    <t>Results by Employment Status</t>
  </si>
  <si>
    <t>EmploymentStatus</t>
  </si>
  <si>
    <t>Employed (full-time/part-time)</t>
  </si>
  <si>
    <t>2</t>
  </si>
  <si>
    <t>Unemployed/Full-time caregiver</t>
  </si>
  <si>
    <t>Results by Caregiver Support</t>
  </si>
  <si>
    <t>CaregiverSupport</t>
  </si>
  <si>
    <t>Paid Support</t>
  </si>
  <si>
    <t>Unpaid support/No support</t>
  </si>
  <si>
    <t>Results by SMA Type</t>
  </si>
  <si>
    <t>SMAType</t>
  </si>
  <si>
    <t>Type 2/3</t>
  </si>
  <si>
    <t>Results by Current Motor Function</t>
  </si>
  <si>
    <t>CurMotorFunction</t>
  </si>
  <si>
    <t>Minimal function</t>
  </si>
  <si>
    <t>Sitting/Crawling</t>
  </si>
  <si>
    <t>3</t>
  </si>
  <si>
    <t>Standing/Walking</t>
  </si>
  <si>
    <t>Average caregiver Qol</t>
  </si>
  <si>
    <t>Std</t>
  </si>
  <si>
    <t>q range</t>
  </si>
  <si>
    <t>Hours spent on treatment per month</t>
  </si>
  <si>
    <t>Minimal/ no function</t>
  </si>
  <si>
    <t>Standing or walking</t>
  </si>
  <si>
    <t>Sub-analysis: QoL and time spent on care by Type</t>
  </si>
  <si>
    <t>Sub-analysis: QoL and time spent on care by Motor function</t>
  </si>
  <si>
    <t>Sitting/crawling</t>
  </si>
  <si>
    <t>Q46 Time spent each week managing SMA treatment (doctor office visit, OT, PT,  etc.)</t>
  </si>
  <si>
    <t>Q46 Total time spent working with the individual for whom you care? (hours/month)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</si>
</sst>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#,##0_);[Red]\(&quot;$&quot;#,##0\)"/>
    <numFmt numFmtId="8" formatCode="&quot;$&quot;#,##0.00_);[Red]\(&quot;$&quot;#,##0.00\)"/>
    <numFmt numFmtId="164" formatCode="0.0%"/>
    <numFmt numFmtId="165" formatCode="&quot;$&quot;#,##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trike/>
      <sz val="11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BB7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9" fontId="12" fillId="0" borderId="0" applyFont="0" applyFill="0" applyBorder="0" applyAlignment="0" applyProtection="0"/>
  </cellStyleXfs>
  <cellXfs count="42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Border="1"/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8" fillId="0" borderId="3" xfId="0" applyFont="1" applyBorder="1" applyAlignment="1">
      <alignment vertical="center"/>
    </xf>
    <xf numFmtId="0" fontId="0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164" fontId="1" fillId="0" borderId="0" xfId="2" applyNumberFormat="1" applyFont="1" applyFill="1" applyBorder="1" applyAlignment="1">
      <alignment horizontal="center" vertical="center" wrapText="1"/>
    </xf>
    <xf numFmtId="164" fontId="0" fillId="0" borderId="0" xfId="2" applyNumberFormat="1" applyFont="1" applyAlignment="1">
      <alignment vertical="center"/>
    </xf>
    <xf numFmtId="164" fontId="0" fillId="0" borderId="0" xfId="2" applyNumberFormat="1" applyFont="1" applyAlignment="1">
      <alignment vertical="center" wrapText="1"/>
    </xf>
    <xf numFmtId="10" fontId="0" fillId="0" borderId="0" xfId="2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10" fontId="1" fillId="5" borderId="1" xfId="2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/>
    </xf>
    <xf numFmtId="10" fontId="1" fillId="5" borderId="1" xfId="2" applyNumberFormat="1" applyFont="1" applyFill="1" applyBorder="1" applyAlignment="1">
      <alignment horizontal="center" vertical="center"/>
    </xf>
    <xf numFmtId="9" fontId="1" fillId="5" borderId="1" xfId="0" applyNumberFormat="1" applyFont="1" applyFill="1" applyBorder="1" applyAlignment="1">
      <alignment horizontal="center" vertical="center"/>
    </xf>
    <xf numFmtId="10" fontId="1" fillId="0" borderId="0" xfId="2" applyNumberFormat="1" applyFont="1" applyFill="1" applyBorder="1" applyAlignment="1">
      <alignment horizontal="center" vertical="center"/>
    </xf>
    <xf numFmtId="164" fontId="0" fillId="0" borderId="0" xfId="2" applyNumberFormat="1" applyFont="1" applyFill="1" applyBorder="1" applyAlignment="1">
      <alignment horizontal="center" vertical="center"/>
    </xf>
    <xf numFmtId="164" fontId="1" fillId="5" borderId="1" xfId="2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164" fontId="0" fillId="0" borderId="0" xfId="2" applyNumberFormat="1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0" fontId="0" fillId="0" borderId="0" xfId="2" applyNumberFormat="1" applyFont="1" applyFill="1" applyBorder="1" applyAlignment="1">
      <alignment horizontal="center" vertical="center"/>
    </xf>
    <xf numFmtId="10" fontId="0" fillId="0" borderId="0" xfId="2" applyNumberFormat="1" applyFont="1" applyFill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164" fontId="0" fillId="0" borderId="0" xfId="2" applyNumberFormat="1" applyFont="1" applyAlignment="1">
      <alignment horizontal="center" vertical="center" wrapText="1"/>
    </xf>
    <xf numFmtId="164" fontId="1" fillId="5" borderId="1" xfId="2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wrapText="1"/>
    </xf>
    <xf numFmtId="0" fontId="0" fillId="0" borderId="1" xfId="0" applyBorder="1"/>
    <xf numFmtId="0" fontId="0" fillId="0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164" fontId="0" fillId="0" borderId="0" xfId="2" applyNumberFormat="1" applyFont="1"/>
    <xf numFmtId="164" fontId="0" fillId="0" borderId="0" xfId="0" applyNumberFormat="1" applyFont="1" applyAlignment="1">
      <alignment vertical="center"/>
    </xf>
    <xf numFmtId="164" fontId="0" fillId="0" borderId="0" xfId="2" applyNumberFormat="1" applyFont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wrapText="1"/>
    </xf>
    <xf numFmtId="9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 wrapText="1"/>
    </xf>
    <xf numFmtId="0" fontId="1" fillId="6" borderId="1" xfId="0" applyFont="1" applyFill="1" applyBorder="1" applyAlignment="1">
      <alignment wrapText="1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9" fontId="1" fillId="6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1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0" fillId="0" borderId="0" xfId="0" applyFont="1" applyAlignment="1">
      <alignment horizontal="center"/>
    </xf>
    <xf numFmtId="9" fontId="0" fillId="0" borderId="0" xfId="2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164" fontId="0" fillId="0" borderId="0" xfId="2" applyNumberFormat="1" applyFont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164" fontId="0" fillId="0" borderId="1" xfId="2" applyNumberFormat="1" applyFont="1" applyFill="1" applyBorder="1" applyAlignment="1">
      <alignment horizontal="center" wrapText="1"/>
    </xf>
    <xf numFmtId="0" fontId="0" fillId="7" borderId="0" xfId="0" applyFill="1"/>
    <xf numFmtId="165" fontId="0" fillId="0" borderId="1" xfId="0" applyNumberFormat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64" fontId="0" fillId="0" borderId="1" xfId="2" applyNumberFormat="1" applyFont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0" fontId="0" fillId="0" borderId="0" xfId="0" applyNumberFormat="1" applyFont="1" applyAlignment="1">
      <alignment vertical="center"/>
    </xf>
    <xf numFmtId="9" fontId="0" fillId="0" borderId="1" xfId="0" applyNumberFormat="1" applyFont="1" applyBorder="1" applyAlignment="1">
      <alignment horizontal="center" vertical="center" wrapText="1"/>
    </xf>
    <xf numFmtId="10" fontId="0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9" fillId="3" borderId="7" xfId="0" applyFont="1" applyFill="1" applyBorder="1" applyAlignment="1">
      <alignment horizontal="center" vertical="center" wrapText="1"/>
    </xf>
    <xf numFmtId="164" fontId="8" fillId="0" borderId="1" xfId="2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9" fontId="8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1" fillId="5" borderId="7" xfId="0" applyFont="1" applyFill="1" applyBorder="1" applyAlignment="1">
      <alignment vertical="center"/>
    </xf>
    <xf numFmtId="10" fontId="0" fillId="0" borderId="1" xfId="2" applyNumberFormat="1" applyFont="1" applyBorder="1" applyAlignment="1">
      <alignment horizontal="center" vertical="center"/>
    </xf>
    <xf numFmtId="164" fontId="0" fillId="0" borderId="0" xfId="2" applyNumberFormat="1" applyFont="1" applyAlignment="1">
      <alignment horizontal="center"/>
    </xf>
    <xf numFmtId="0" fontId="1" fillId="0" borderId="0" xfId="0" applyFont="1" applyAlignment="1">
      <alignment vertical="center" wrapText="1"/>
    </xf>
    <xf numFmtId="10" fontId="8" fillId="0" borderId="1" xfId="0" applyNumberFormat="1" applyFon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64" fontId="0" fillId="0" borderId="1" xfId="2" applyNumberFormat="1" applyFont="1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6" fontId="0" fillId="0" borderId="1" xfId="0" applyNumberFormat="1" applyBorder="1" applyAlignment="1">
      <alignment horizontal="center" vertical="center"/>
    </xf>
    <xf numFmtId="8" fontId="0" fillId="0" borderId="1" xfId="0" applyNumberFormat="1" applyFont="1" applyBorder="1" applyAlignment="1">
      <alignment horizontal="center" vertical="center" wrapText="1"/>
    </xf>
    <xf numFmtId="9" fontId="0" fillId="0" borderId="0" xfId="2" applyFont="1" applyAlignment="1">
      <alignment vertical="center" wrapText="1"/>
    </xf>
    <xf numFmtId="10" fontId="0" fillId="0" borderId="1" xfId="2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9" fontId="0" fillId="0" borderId="1" xfId="2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164" fontId="0" fillId="0" borderId="0" xfId="2" applyNumberFormat="1" applyFont="1" applyFill="1" applyAlignment="1">
      <alignment horizontal="center" vertical="center" wrapText="1"/>
    </xf>
    <xf numFmtId="164" fontId="0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9" fontId="0" fillId="0" borderId="0" xfId="2" applyFont="1" applyFill="1" applyAlignment="1">
      <alignment horizontal="center" wrapText="1"/>
    </xf>
    <xf numFmtId="0" fontId="7" fillId="6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0" fontId="0" fillId="0" borderId="0" xfId="0" applyNumberForma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10" fontId="0" fillId="0" borderId="0" xfId="0" applyNumberFormat="1" applyBorder="1" applyAlignment="1">
      <alignment horizontal="center" vertical="center"/>
    </xf>
    <xf numFmtId="0" fontId="1" fillId="9" borderId="1" xfId="0" applyFont="1" applyFill="1" applyBorder="1" applyAlignment="1">
      <alignment horizontal="left" vertical="center" wrapText="1"/>
    </xf>
    <xf numFmtId="0" fontId="1" fillId="10" borderId="1" xfId="0" applyFont="1" applyFill="1" applyBorder="1" applyAlignment="1">
      <alignment horizontal="left" vertical="center" wrapText="1"/>
    </xf>
    <xf numFmtId="164" fontId="1" fillId="5" borderId="1" xfId="2" applyNumberFormat="1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left" vertical="center"/>
    </xf>
    <xf numFmtId="0" fontId="0" fillId="9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0" fontId="1" fillId="0" borderId="1" xfId="2" applyNumberFormat="1" applyFont="1" applyFill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0" fontId="1" fillId="9" borderId="1" xfId="0" applyFont="1" applyFill="1" applyBorder="1" applyAlignment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vertical="center" wrapText="1"/>
    </xf>
    <xf numFmtId="10" fontId="1" fillId="9" borderId="1" xfId="2" applyNumberFormat="1" applyFont="1" applyFill="1" applyBorder="1" applyAlignment="1">
      <alignment vertical="center"/>
    </xf>
    <xf numFmtId="164" fontId="0" fillId="0" borderId="0" xfId="2" applyNumberFormat="1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 wrapText="1"/>
    </xf>
    <xf numFmtId="164" fontId="13" fillId="0" borderId="0" xfId="0" applyNumberFormat="1" applyFont="1" applyFill="1" applyAlignment="1">
      <alignment horizontal="center" wrapText="1"/>
    </xf>
    <xf numFmtId="10" fontId="0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64" fontId="0" fillId="0" borderId="1" xfId="2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5" borderId="1" xfId="0" applyNumberFormat="1" applyFont="1" applyFill="1" applyBorder="1" applyAlignment="1">
      <alignment horizontal="center" vertical="center" wrapText="1"/>
    </xf>
    <xf numFmtId="0" fontId="0" fillId="0" borderId="1" xfId="2" applyNumberFormat="1" applyFont="1" applyFill="1" applyBorder="1" applyAlignment="1">
      <alignment horizontal="center" vertical="center" wrapText="1"/>
    </xf>
    <xf numFmtId="0" fontId="0" fillId="0" borderId="1" xfId="2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2" applyNumberFormat="1" applyFont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5" borderId="1" xfId="2" applyNumberFormat="1" applyFont="1" applyFill="1" applyBorder="1" applyAlignment="1">
      <alignment horizontal="center" vertical="center" wrapText="1"/>
    </xf>
    <xf numFmtId="0" fontId="1" fillId="9" borderId="1" xfId="0" applyNumberFormat="1" applyFont="1" applyFill="1" applyBorder="1" applyAlignment="1">
      <alignment vertical="center" wrapText="1"/>
    </xf>
    <xf numFmtId="0" fontId="0" fillId="9" borderId="1" xfId="0" applyFont="1" applyFill="1" applyBorder="1" applyAlignment="1">
      <alignment horizontal="left" vertical="center" wrapText="1"/>
    </xf>
    <xf numFmtId="0" fontId="0" fillId="0" borderId="11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164" fontId="0" fillId="0" borderId="1" xfId="0" applyNumberFormat="1" applyFont="1" applyBorder="1" applyAlignment="1">
      <alignment vertical="center"/>
    </xf>
    <xf numFmtId="9" fontId="12" fillId="0" borderId="1" xfId="2" applyFont="1" applyFill="1" applyBorder="1" applyAlignment="1">
      <alignment horizontal="center" vertical="center"/>
    </xf>
    <xf numFmtId="164" fontId="12" fillId="0" borderId="1" xfId="2" applyNumberFormat="1" applyFont="1" applyFill="1" applyBorder="1" applyAlignment="1">
      <alignment horizontal="center" vertical="center"/>
    </xf>
    <xf numFmtId="0" fontId="1" fillId="9" borderId="8" xfId="0" applyFont="1" applyFill="1" applyBorder="1" applyAlignment="1">
      <alignment vertical="center" wrapText="1"/>
    </xf>
    <xf numFmtId="0" fontId="0" fillId="7" borderId="1" xfId="0" applyNumberFormat="1" applyFont="1" applyFill="1" applyBorder="1" applyAlignment="1">
      <alignment horizontal="center" vertical="center"/>
    </xf>
    <xf numFmtId="164" fontId="0" fillId="7" borderId="1" xfId="2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164" fontId="0" fillId="7" borderId="1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9" fontId="0" fillId="0" borderId="0" xfId="2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0" fillId="9" borderId="1" xfId="0" applyFont="1" applyFill="1" applyBorder="1" applyAlignment="1">
      <alignment vertical="center"/>
    </xf>
    <xf numFmtId="9" fontId="0" fillId="0" borderId="1" xfId="0" applyNumberFormat="1" applyFont="1" applyFill="1" applyBorder="1" applyAlignment="1">
      <alignment horizontal="center" vertical="center" wrapText="1"/>
    </xf>
    <xf numFmtId="0" fontId="0" fillId="9" borderId="1" xfId="0" applyNumberFormat="1" applyFont="1" applyFill="1" applyBorder="1" applyAlignment="1">
      <alignment horizontal="left" vertical="center" wrapText="1"/>
    </xf>
    <xf numFmtId="164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2" applyNumberFormat="1" applyFont="1" applyFill="1" applyBorder="1" applyAlignment="1">
      <alignment horizontal="center" vertical="center" wrapText="1"/>
    </xf>
    <xf numFmtId="0" fontId="1" fillId="5" borderId="1" xfId="2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164" fontId="0" fillId="0" borderId="0" xfId="0" applyNumberFormat="1" applyFont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9" borderId="1" xfId="0" applyNumberFormat="1" applyFont="1" applyFill="1" applyBorder="1" applyAlignment="1">
      <alignment horizontal="left" vertical="center" wrapText="1"/>
    </xf>
    <xf numFmtId="10" fontId="7" fillId="0" borderId="0" xfId="2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164" fontId="1" fillId="5" borderId="1" xfId="2" applyNumberFormat="1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64" fontId="13" fillId="0" borderId="14" xfId="2" applyNumberFormat="1" applyFont="1" applyFill="1" applyBorder="1" applyAlignment="1">
      <alignment horizontal="center" vertical="center" wrapText="1"/>
    </xf>
    <xf numFmtId="0" fontId="1" fillId="12" borderId="1" xfId="0" applyNumberFormat="1" applyFont="1" applyFill="1" applyBorder="1" applyAlignment="1">
      <alignment horizontal="left" vertical="center" wrapText="1"/>
    </xf>
    <xf numFmtId="0" fontId="1" fillId="12" borderId="1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/>
    </xf>
    <xf numFmtId="164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2" applyNumberFormat="1" applyFont="1" applyFill="1" applyBorder="1" applyAlignment="1">
      <alignment horizontal="center" vertical="center" wrapText="1"/>
    </xf>
    <xf numFmtId="0" fontId="1" fillId="12" borderId="1" xfId="0" applyNumberFormat="1" applyFont="1" applyFill="1" applyBorder="1" applyAlignment="1">
      <alignment horizontal="left" vertical="center" wrapText="1"/>
    </xf>
    <xf numFmtId="0" fontId="1" fillId="12" borderId="1" xfId="0" applyFont="1" applyFill="1" applyBorder="1" applyAlignment="1">
      <alignment horizontal="left" vertical="center" wrapText="1"/>
    </xf>
    <xf numFmtId="164" fontId="1" fillId="5" borderId="1" xfId="2" applyNumberFormat="1" applyFont="1" applyFill="1" applyBorder="1" applyAlignment="1">
      <alignment horizontal="center" vertical="center"/>
    </xf>
    <xf numFmtId="0" fontId="0" fillId="9" borderId="8" xfId="0" applyFont="1" applyFill="1" applyBorder="1" applyAlignment="1">
      <alignment vertical="center" wrapText="1"/>
    </xf>
    <xf numFmtId="0" fontId="0" fillId="0" borderId="0" xfId="0" applyFill="1"/>
    <xf numFmtId="0" fontId="2" fillId="0" borderId="0" xfId="0" applyFont="1" applyFill="1" applyAlignment="1">
      <alignment horizontal="left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wrapText="1"/>
    </xf>
    <xf numFmtId="164" fontId="0" fillId="0" borderId="0" xfId="0" applyNumberFormat="1" applyBorder="1" applyAlignment="1">
      <alignment horizontal="center" vertical="center" wrapText="1"/>
    </xf>
    <xf numFmtId="0" fontId="0" fillId="0" borderId="0" xfId="2" applyNumberFormat="1" applyFont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 wrapText="1"/>
    </xf>
    <xf numFmtId="0" fontId="0" fillId="0" borderId="0" xfId="2" applyNumberFormat="1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vertical="center" wrapText="1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164" fontId="0" fillId="0" borderId="6" xfId="2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1" fillId="5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0" fontId="1" fillId="5" borderId="1" xfId="2" applyNumberFormat="1" applyFont="1" applyFill="1" applyBorder="1" applyAlignment="1">
      <alignment horizontal="center" vertical="center"/>
    </xf>
    <xf numFmtId="164" fontId="1" fillId="5" borderId="1" xfId="2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6" fontId="0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1" fillId="5" borderId="1" xfId="0" applyFont="1" applyFill="1" applyBorder="1" applyAlignment="1">
      <alignment horizontal="center"/>
    </xf>
    <xf numFmtId="0" fontId="1" fillId="9" borderId="1" xfId="0" applyFont="1" applyFill="1" applyBorder="1"/>
    <xf numFmtId="0" fontId="0" fillId="9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2" applyNumberFormat="1" applyFont="1" applyBorder="1" applyAlignment="1">
      <alignment horizontal="center"/>
    </xf>
    <xf numFmtId="164" fontId="0" fillId="0" borderId="17" xfId="2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0" fontId="0" fillId="0" borderId="0" xfId="0" applyNumberFormat="1" applyFont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/>
    </xf>
    <xf numFmtId="0" fontId="1" fillId="6" borderId="18" xfId="0" applyFont="1" applyFill="1" applyBorder="1" applyAlignment="1">
      <alignment horizontal="center"/>
    </xf>
    <xf numFmtId="0" fontId="15" fillId="0" borderId="0" xfId="0" applyFont="1" applyAlignment="1">
      <alignment horizontal="center" vertical="top" wrapText="1"/>
    </xf>
    <xf numFmtId="0" fontId="16" fillId="0" borderId="0" xfId="0" applyFont="1" applyAlignment="1">
      <alignment vertical="top" wrapText="1"/>
    </xf>
    <xf numFmtId="9" fontId="0" fillId="0" borderId="0" xfId="0" applyNumberFormat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vertical="top" wrapText="1"/>
    </xf>
    <xf numFmtId="0" fontId="0" fillId="9" borderId="7" xfId="0" applyFont="1" applyFill="1" applyBorder="1" applyAlignment="1">
      <alignment vertical="center"/>
    </xf>
    <xf numFmtId="0" fontId="0" fillId="0" borderId="7" xfId="0" applyBorder="1"/>
    <xf numFmtId="0" fontId="0" fillId="0" borderId="0" xfId="0" applyBorder="1"/>
    <xf numFmtId="0" fontId="0" fillId="0" borderId="5" xfId="0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0" fillId="0" borderId="5" xfId="0" applyBorder="1"/>
    <xf numFmtId="0" fontId="1" fillId="12" borderId="1" xfId="0" applyFont="1" applyFill="1" applyBorder="1" applyAlignment="1">
      <alignment wrapText="1"/>
    </xf>
    <xf numFmtId="0" fontId="15" fillId="0" borderId="0" xfId="0" applyFont="1" applyBorder="1" applyAlignment="1">
      <alignment horizontal="center" vertical="top" wrapText="1"/>
    </xf>
    <xf numFmtId="0" fontId="16" fillId="0" borderId="0" xfId="0" applyFont="1" applyBorder="1" applyAlignment="1">
      <alignment vertical="top" wrapText="1"/>
    </xf>
    <xf numFmtId="0" fontId="15" fillId="0" borderId="0" xfId="0" applyFont="1" applyBorder="1" applyAlignment="1">
      <alignment vertical="top" wrapText="1"/>
    </xf>
    <xf numFmtId="164" fontId="0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 wrapText="1"/>
    </xf>
    <xf numFmtId="0" fontId="1" fillId="6" borderId="10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/>
    <xf numFmtId="0" fontId="9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vertical="top" wrapText="1"/>
    </xf>
    <xf numFmtId="0" fontId="0" fillId="0" borderId="1" xfId="0" applyFont="1" applyBorder="1" applyAlignment="1">
      <alignment wrapText="1"/>
    </xf>
    <xf numFmtId="0" fontId="1" fillId="8" borderId="6" xfId="0" applyFont="1" applyFill="1" applyBorder="1" applyAlignment="1">
      <alignment horizontal="left" vertical="center" wrapText="1"/>
    </xf>
    <xf numFmtId="0" fontId="1" fillId="8" borderId="9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12" borderId="15" xfId="0" applyFont="1" applyFill="1" applyBorder="1" applyAlignment="1">
      <alignment horizontal="left" vertical="center"/>
    </xf>
    <xf numFmtId="0" fontId="1" fillId="12" borderId="13" xfId="0" applyFont="1" applyFill="1" applyBorder="1" applyAlignment="1">
      <alignment horizontal="left" vertical="center"/>
    </xf>
    <xf numFmtId="0" fontId="6" fillId="4" borderId="0" xfId="0" applyFont="1" applyFill="1" applyBorder="1" applyAlignment="1">
      <alignment horizontal="center" vertical="center" wrapText="1"/>
    </xf>
    <xf numFmtId="0" fontId="14" fillId="8" borderId="6" xfId="0" applyFont="1" applyFill="1" applyBorder="1" applyAlignment="1">
      <alignment horizontal="left" vertical="center" wrapText="1"/>
    </xf>
    <xf numFmtId="0" fontId="14" fillId="8" borderId="9" xfId="0" applyFont="1" applyFill="1" applyBorder="1" applyAlignment="1">
      <alignment horizontal="left" vertical="center" wrapText="1"/>
    </xf>
    <xf numFmtId="0" fontId="14" fillId="8" borderId="10" xfId="0" applyFont="1" applyFill="1" applyBorder="1" applyAlignment="1">
      <alignment horizontal="left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12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8" borderId="10" xfId="0" applyFont="1" applyFill="1" applyBorder="1" applyAlignment="1">
      <alignment horizontal="left" vertical="center" wrapText="1"/>
    </xf>
    <xf numFmtId="0" fontId="1" fillId="12" borderId="15" xfId="0" applyFont="1" applyFill="1" applyBorder="1" applyAlignment="1">
      <alignment horizontal="left" vertical="center" wrapText="1"/>
    </xf>
    <xf numFmtId="0" fontId="1" fillId="12" borderId="13" xfId="0" applyFont="1" applyFill="1" applyBorder="1" applyAlignment="1">
      <alignment horizontal="left" vertical="center" wrapText="1"/>
    </xf>
    <xf numFmtId="0" fontId="1" fillId="12" borderId="1" xfId="0" applyFont="1" applyFill="1" applyBorder="1" applyAlignment="1">
      <alignment horizontal="left" vertical="center" wrapText="1"/>
    </xf>
    <xf numFmtId="10" fontId="1" fillId="5" borderId="1" xfId="2" applyNumberFormat="1" applyFont="1" applyFill="1" applyBorder="1" applyAlignment="1">
      <alignment horizontal="center" vertical="center"/>
    </xf>
    <xf numFmtId="10" fontId="1" fillId="12" borderId="15" xfId="2" applyNumberFormat="1" applyFont="1" applyFill="1" applyBorder="1" applyAlignment="1">
      <alignment horizontal="left" vertical="center" wrapText="1"/>
    </xf>
    <xf numFmtId="10" fontId="1" fillId="12" borderId="13" xfId="2" applyNumberFormat="1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164" fontId="1" fillId="5" borderId="1" xfId="2" applyNumberFormat="1" applyFont="1" applyFill="1" applyBorder="1" applyAlignment="1">
      <alignment horizontal="center" vertical="center"/>
    </xf>
    <xf numFmtId="0" fontId="1" fillId="12" borderId="7" xfId="0" applyFont="1" applyFill="1" applyBorder="1" applyAlignment="1">
      <alignment horizontal="left" vertical="center" wrapText="1"/>
    </xf>
    <xf numFmtId="0" fontId="1" fillId="12" borderId="8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6" xfId="2" applyNumberFormat="1" applyFont="1" applyFill="1" applyBorder="1" applyAlignment="1">
      <alignment horizontal="center" vertical="center"/>
    </xf>
    <xf numFmtId="0" fontId="1" fillId="5" borderId="10" xfId="2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wrapText="1"/>
    </xf>
    <xf numFmtId="0" fontId="1" fillId="5" borderId="7" xfId="0" applyFont="1" applyFill="1" applyBorder="1" applyAlignment="1">
      <alignment horizontal="left" vertical="center" wrapText="1"/>
    </xf>
    <xf numFmtId="0" fontId="1" fillId="5" borderId="8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/>
    </xf>
    <xf numFmtId="0" fontId="1" fillId="12" borderId="16" xfId="0" applyFont="1" applyFill="1" applyBorder="1" applyAlignment="1">
      <alignment horizontal="left" vertical="center" wrapText="1"/>
    </xf>
    <xf numFmtId="0" fontId="1" fillId="5" borderId="1" xfId="0" applyNumberFormat="1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12" borderId="12" xfId="0" applyFont="1" applyFill="1" applyBorder="1" applyAlignment="1">
      <alignment horizontal="left" vertical="center" wrapText="1"/>
    </xf>
    <xf numFmtId="0" fontId="1" fillId="6" borderId="6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10" xfId="0" applyFont="1" applyFill="1" applyBorder="1" applyAlignment="1">
      <alignment horizontal="center"/>
    </xf>
    <xf numFmtId="0" fontId="1" fillId="6" borderId="17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6" borderId="6" xfId="0" applyFont="1" applyFill="1" applyBorder="1" applyAlignment="1">
      <alignment horizontal="center" wrapText="1"/>
    </xf>
    <xf numFmtId="0" fontId="1" fillId="6" borderId="19" xfId="0" applyFont="1" applyFill="1" applyBorder="1" applyAlignment="1">
      <alignment horizontal="center" wrapText="1"/>
    </xf>
    <xf numFmtId="0" fontId="1" fillId="6" borderId="10" xfId="0" applyFont="1" applyFill="1" applyBorder="1" applyAlignment="1">
      <alignment horizontal="center" wrapText="1"/>
    </xf>
    <xf numFmtId="0" fontId="9" fillId="5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/>
    </xf>
    <xf numFmtId="0" fontId="1" fillId="11" borderId="14" xfId="0" applyFont="1" applyFill="1" applyBorder="1" applyAlignment="1">
      <alignment horizontal="center" vertical="center"/>
    </xf>
    <xf numFmtId="0" fontId="1" fillId="11" borderId="10" xfId="0" applyFont="1" applyFill="1" applyBorder="1" applyAlignment="1">
      <alignment horizontal="center" vertical="center" wrapText="1"/>
    </xf>
    <xf numFmtId="0" fontId="1" fillId="10" borderId="10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1" fillId="10" borderId="14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/>
    </xf>
    <xf numFmtId="10" fontId="1" fillId="5" borderId="6" xfId="2" applyNumberFormat="1" applyFont="1" applyFill="1" applyBorder="1" applyAlignment="1">
      <alignment horizontal="center" vertical="center"/>
    </xf>
    <xf numFmtId="10" fontId="1" fillId="5" borderId="9" xfId="2" applyNumberFormat="1" applyFont="1" applyFill="1" applyBorder="1" applyAlignment="1">
      <alignment horizontal="center" vertical="center"/>
    </xf>
    <xf numFmtId="10" fontId="1" fillId="5" borderId="10" xfId="2" applyNumberFormat="1" applyFont="1" applyFill="1" applyBorder="1" applyAlignment="1">
      <alignment horizontal="center" vertical="center"/>
    </xf>
    <xf numFmtId="0" fontId="1" fillId="5" borderId="6" xfId="0" applyNumberFormat="1" applyFont="1" applyFill="1" applyBorder="1" applyAlignment="1">
      <alignment horizontal="center"/>
    </xf>
    <xf numFmtId="0" fontId="1" fillId="5" borderId="9" xfId="0" applyNumberFormat="1" applyFont="1" applyFill="1" applyBorder="1" applyAlignment="1">
      <alignment horizontal="center"/>
    </xf>
    <xf numFmtId="0" fontId="1" fillId="5" borderId="10" xfId="0" applyNumberFormat="1" applyFont="1" applyFill="1" applyBorder="1" applyAlignment="1">
      <alignment horizontal="center"/>
    </xf>
    <xf numFmtId="0" fontId="6" fillId="4" borderId="0" xfId="0" applyFont="1" applyFill="1" applyAlignment="1">
      <alignment horizontal="center" wrapText="1"/>
    </xf>
    <xf numFmtId="0" fontId="1" fillId="12" borderId="6" xfId="0" applyFont="1" applyFill="1" applyBorder="1" applyAlignment="1">
      <alignment horizontal="left" vertical="center" wrapText="1"/>
    </xf>
    <xf numFmtId="0" fontId="1" fillId="0" borderId="11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vertical="center" wrapText="1"/>
    </xf>
    <xf numFmtId="0" fontId="1" fillId="12" borderId="7" xfId="0" applyFont="1" applyFill="1" applyBorder="1" applyAlignment="1">
      <alignment horizontal="center" vertical="center" wrapText="1"/>
    </xf>
    <xf numFmtId="0" fontId="1" fillId="12" borderId="8" xfId="0" applyFont="1" applyFill="1" applyBorder="1" applyAlignment="1">
      <alignment horizontal="center" vertical="center" wrapText="1"/>
    </xf>
  </cellXfs>
  <cellStyles count="3">
    <cellStyle name="Accent3" xfId="1" builtinId="37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DBB7FF"/>
      <color rgb="FFFED6B8"/>
      <color rgb="FF9966FF"/>
      <color rgb="FF9933FF"/>
      <color rgb="FF14DC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18</xdr:col>
      <xdr:colOff>0</xdr:colOff>
      <xdr:row>29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2914926-742E-414E-BF61-AA8F7B41278D}"/>
            </a:ext>
          </a:extLst>
        </xdr:cNvPr>
        <xdr:cNvSpPr txBox="1"/>
      </xdr:nvSpPr>
      <xdr:spPr>
        <a:xfrm>
          <a:off x="0" y="0"/>
          <a:ext cx="10972800" cy="5524500"/>
        </a:xfrm>
        <a:prstGeom prst="rect">
          <a:avLst/>
        </a:prstGeom>
        <a:solidFill>
          <a:sysClr val="window" lastClr="FFFFFF"/>
        </a:solidFill>
        <a:ln w="3810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vl="0" algn="ctr"/>
          <a:r>
            <a:rPr lang="en-US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</a:t>
          </a:r>
          <a:r>
            <a:rPr lang="en-US" sz="1100" b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of Contents</a:t>
          </a:r>
          <a:endParaRPr lang="en-US" sz="1100" b="1" u="sng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endParaRPr lang="en-US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Tables by survey question in this document are separated by respondent type (individual with SMA and caregiver) and by survey section.</a:t>
          </a:r>
        </a:p>
        <a:p>
          <a:pPr lvl="0"/>
          <a:endParaRPr lang="en-US" sz="1100" b="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vl="0"/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order, sections are as follows:</a:t>
          </a: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Demographic Information (Green):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General demographic information of individuals and caregiver respondents (e.g., age, SMA type, US region, education, income, etc.)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Health History (Orange):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Health history of the individual with SMA. (e.g., age of symptom onset, motor function level, etc.)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Treatment History (Blue):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Treatment and previous procedures the individual with SMA has undergone. (e.g.,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l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ength of Spinraza® treatment, reasons for stopping Spinraza®, surgical procedures, etc.)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Spinraza Satisfaction (Red):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Satisfaction with Spinraza® treatment 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Barriers (Purple):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Barriers to receiving treatment (e.g., insurance burden, out of pocket cost for Spinraza®, etc.)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New Medication (Teal):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Important factors when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considering a new medication for SMA</a:t>
          </a: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SMA-Independence Scale (Navy): </a:t>
          </a:r>
          <a:r>
            <a:rPr lang="en-US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ool developed by Roche to assess the level of activities of daily living independence. Data for individuals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with type 2 or 3 SMA and caregivers on behalf of individuals with type 2 or 3 SMA.</a:t>
          </a: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EQ-5D Quality of life (Grey):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Quality of life questions from the EQ-5D-5L answered by all caregivers about themselves</a:t>
          </a:r>
        </a:p>
        <a:p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-Sub-analysis Tables (Black):</a:t>
          </a:r>
          <a:r>
            <a:rPr lang="en-US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Requested tables that analyze subsets of the population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="0" i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Note: The sample size is reported in the table heading for questions that were not asked to the full sample of respondents (e.g. questions for individuals taking Spinraza®)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Abbreviations:</a:t>
          </a:r>
          <a:endParaRPr lang="en-US" b="1">
            <a:effectLst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SMA- Spinal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Muscular Atrophy</a:t>
          </a:r>
          <a:endParaRPr lang="en-US">
            <a:effectLst/>
          </a:endParaRPr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SD- Standard Deviation</a:t>
          </a:r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Indv- Individual with SMA</a:t>
          </a:r>
          <a:endParaRPr lang="en-US">
            <a:effectLst/>
          </a:endParaRPr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IQR- Inter-quartile Range</a:t>
          </a:r>
          <a:endParaRPr lang="en-US">
            <a:effectLst/>
          </a:endParaRPr>
        </a:p>
        <a:p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QoL- Quality of life</a:t>
          </a:r>
          <a:endParaRPr lang="en-US">
            <a:effectLst/>
          </a:endParaRPr>
        </a:p>
        <a:p>
          <a:pPr lvl="0"/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9"/>
  <sheetViews>
    <sheetView zoomScaleNormal="100" workbookViewId="0">
      <selection activeCell="A26" sqref="A26"/>
    </sheetView>
  </sheetViews>
  <sheetFormatPr defaultColWidth="0" defaultRowHeight="15" zeroHeight="1" x14ac:dyDescent="0.25"/>
  <cols>
    <col min="1" max="18" width="9.140625" style="118" customWidth="1"/>
    <col min="19" max="16384" width="9.140625" style="118" hidden="1"/>
  </cols>
  <sheetData>
    <row r="1" x14ac:dyDescent="0.25"/>
    <row r="2" x14ac:dyDescent="0.25"/>
    <row r="3" x14ac:dyDescent="0.25"/>
    <row r="4" x14ac:dyDescent="0.25"/>
    <row r="5" x14ac:dyDescent="0.25"/>
    <row r="6" x14ac:dyDescent="0.25"/>
    <row r="7" x14ac:dyDescent="0.25"/>
    <row r="8" x14ac:dyDescent="0.25"/>
    <row r="9" x14ac:dyDescent="0.25"/>
    <row r="10" x14ac:dyDescent="0.25"/>
    <row r="11" x14ac:dyDescent="0.25"/>
    <row r="12" x14ac:dyDescent="0.25"/>
    <row r="13" x14ac:dyDescent="0.25"/>
    <row r="14" x14ac:dyDescent="0.25"/>
    <row r="15" x14ac:dyDescent="0.25"/>
    <row r="16" x14ac:dyDescent="0.25"/>
    <row r="17" x14ac:dyDescent="0.25"/>
    <row r="18" x14ac:dyDescent="0.25"/>
    <row r="19" x14ac:dyDescent="0.25"/>
    <row r="20" x14ac:dyDescent="0.25"/>
    <row r="21" x14ac:dyDescent="0.25"/>
    <row r="22" x14ac:dyDescent="0.25"/>
    <row r="23" x14ac:dyDescent="0.25"/>
    <row r="24" x14ac:dyDescent="0.25"/>
    <row r="25" x14ac:dyDescent="0.25"/>
    <row r="26" x14ac:dyDescent="0.25"/>
    <row r="27" x14ac:dyDescent="0.25"/>
    <row r="28" x14ac:dyDescent="0.25"/>
    <row r="29" ht="36.75" customHeight="1" x14ac:dyDescent="0.2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N127"/>
  <sheetViews>
    <sheetView zoomScale="80" zoomScaleNormal="80" workbookViewId="0">
      <selection sqref="A1:H1"/>
    </sheetView>
  </sheetViews>
  <sheetFormatPr defaultColWidth="9.140625" defaultRowHeight="15" x14ac:dyDescent="0.25"/>
  <cols>
    <col min="1" max="1" width="68" style="14" customWidth="1"/>
    <col min="2" max="2" width="17.5703125" style="21" customWidth="1"/>
    <col min="3" max="3" width="15" style="21" customWidth="1"/>
    <col min="4" max="4" width="15.42578125" style="48" customWidth="1"/>
    <col min="5" max="5" width="14.85546875" style="102" bestFit="1" customWidth="1"/>
    <col min="6" max="6" width="13.140625" style="102" customWidth="1"/>
    <col min="7" max="7" width="10.42578125" style="95" customWidth="1"/>
    <col min="8" max="8" width="12.5703125" style="95" customWidth="1"/>
    <col min="9" max="9" width="11.140625" style="95" customWidth="1"/>
    <col min="10" max="12" width="9.140625" style="95"/>
    <col min="13" max="16384" width="9.140625" style="12"/>
  </cols>
  <sheetData>
    <row r="1" spans="1:40" ht="15" customHeight="1" x14ac:dyDescent="0.25">
      <c r="A1" s="347" t="s">
        <v>290</v>
      </c>
      <c r="B1" s="347"/>
      <c r="C1" s="347"/>
      <c r="D1" s="347"/>
      <c r="E1" s="347"/>
      <c r="F1" s="347"/>
      <c r="G1" s="347"/>
      <c r="H1" s="347"/>
      <c r="I1" s="297"/>
      <c r="J1" s="297"/>
    </row>
    <row r="2" spans="1:40" ht="30" x14ac:dyDescent="0.25">
      <c r="A2" s="90" t="s">
        <v>505</v>
      </c>
      <c r="B2" s="91" t="s">
        <v>194</v>
      </c>
      <c r="C2" s="92" t="s">
        <v>203</v>
      </c>
      <c r="D2" s="92" t="s">
        <v>204</v>
      </c>
      <c r="E2" s="93" t="s">
        <v>299</v>
      </c>
      <c r="F2" s="92" t="s">
        <v>193</v>
      </c>
      <c r="G2" s="91" t="s">
        <v>356</v>
      </c>
      <c r="H2" s="91" t="s">
        <v>357</v>
      </c>
      <c r="I2" s="239"/>
      <c r="J2" s="21"/>
      <c r="K2" s="21"/>
      <c r="L2" s="2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40" x14ac:dyDescent="0.25">
      <c r="A3" s="72"/>
      <c r="B3" s="132">
        <v>101</v>
      </c>
      <c r="C3" s="123">
        <v>22.54</v>
      </c>
      <c r="D3" s="123">
        <v>17.760000000000002</v>
      </c>
      <c r="E3" s="123">
        <v>21</v>
      </c>
      <c r="F3" s="123">
        <v>27</v>
      </c>
      <c r="G3" s="98">
        <v>0</v>
      </c>
      <c r="H3" s="98">
        <v>79</v>
      </c>
      <c r="I3" s="21"/>
      <c r="J3" s="21"/>
      <c r="K3" s="21"/>
      <c r="L3" s="21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40" x14ac:dyDescent="0.25">
      <c r="A4" s="72"/>
      <c r="B4" s="132"/>
      <c r="C4" s="106"/>
      <c r="D4" s="106"/>
      <c r="E4" s="106"/>
      <c r="F4" s="106"/>
      <c r="G4" s="21"/>
      <c r="H4" s="21"/>
      <c r="I4" s="21"/>
      <c r="J4" s="21"/>
      <c r="K4" s="21"/>
      <c r="L4" s="21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</row>
    <row r="5" spans="1:40" ht="15" customHeight="1" x14ac:dyDescent="0.25">
      <c r="A5" s="59" t="s">
        <v>451</v>
      </c>
      <c r="B5" s="53" t="s">
        <v>194</v>
      </c>
      <c r="C5" s="106"/>
      <c r="D5" s="106"/>
      <c r="E5" s="106"/>
      <c r="F5" s="106"/>
      <c r="G5" s="21"/>
      <c r="H5" s="21"/>
      <c r="I5" s="21"/>
      <c r="J5" s="21"/>
      <c r="K5" s="21"/>
      <c r="L5" s="21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40" x14ac:dyDescent="0.25">
      <c r="A6" s="6"/>
      <c r="B6" s="96">
        <v>56</v>
      </c>
      <c r="C6" s="106"/>
      <c r="D6" s="106"/>
      <c r="E6" s="106"/>
      <c r="F6" s="106"/>
      <c r="G6" s="21"/>
      <c r="H6" s="21"/>
      <c r="I6" s="21"/>
      <c r="J6" s="21"/>
      <c r="K6" s="21"/>
      <c r="L6" s="21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40" s="29" customFormat="1" x14ac:dyDescent="0.25">
      <c r="A7" s="345" t="s">
        <v>450</v>
      </c>
      <c r="B7" s="346"/>
      <c r="C7" s="154"/>
    </row>
    <row r="8" spans="1:40" x14ac:dyDescent="0.25">
      <c r="E8" s="21"/>
      <c r="F8" s="23"/>
      <c r="G8" s="21"/>
      <c r="H8" s="21"/>
      <c r="I8" s="21"/>
      <c r="J8" s="21"/>
      <c r="K8" s="21"/>
      <c r="L8" s="21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spans="1:40" x14ac:dyDescent="0.25">
      <c r="A9" s="52" t="s">
        <v>198</v>
      </c>
      <c r="B9" s="53" t="s">
        <v>194</v>
      </c>
      <c r="C9" s="53" t="s">
        <v>203</v>
      </c>
      <c r="D9" s="54" t="s">
        <v>204</v>
      </c>
      <c r="E9" s="55" t="s">
        <v>299</v>
      </c>
      <c r="F9" s="53" t="s">
        <v>193</v>
      </c>
      <c r="G9" s="152" t="s">
        <v>356</v>
      </c>
      <c r="H9" s="152" t="s">
        <v>357</v>
      </c>
      <c r="I9" s="23"/>
      <c r="J9" s="21"/>
      <c r="K9" s="21"/>
      <c r="L9" s="21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spans="1:40" x14ac:dyDescent="0.25">
      <c r="A10" s="49"/>
      <c r="B10" s="96">
        <v>56</v>
      </c>
      <c r="C10" s="96">
        <v>35.380000000000003</v>
      </c>
      <c r="D10" s="96">
        <v>13.2</v>
      </c>
      <c r="E10" s="96">
        <v>32.5</v>
      </c>
      <c r="F10" s="98">
        <v>18.5</v>
      </c>
      <c r="G10" s="98">
        <v>18</v>
      </c>
      <c r="H10" s="98">
        <v>79</v>
      </c>
      <c r="I10" s="23"/>
      <c r="J10" s="21"/>
      <c r="K10" s="21"/>
      <c r="L10" s="21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</row>
    <row r="11" spans="1:40" x14ac:dyDescent="0.25">
      <c r="E11" s="94"/>
      <c r="F11" s="100"/>
      <c r="G11" s="23"/>
      <c r="H11" s="101"/>
      <c r="I11" s="101"/>
      <c r="J11" s="21"/>
      <c r="K11" s="21"/>
      <c r="L11" s="21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</row>
    <row r="12" spans="1:40" x14ac:dyDescent="0.25">
      <c r="A12" s="52" t="s">
        <v>337</v>
      </c>
      <c r="B12" s="133" t="s">
        <v>291</v>
      </c>
      <c r="C12" s="51" t="s">
        <v>205</v>
      </c>
      <c r="D12" s="100"/>
      <c r="E12" s="23"/>
      <c r="F12" s="101"/>
      <c r="G12" s="101"/>
      <c r="H12" s="21"/>
      <c r="I12" s="21"/>
      <c r="J12" s="21"/>
      <c r="K12" s="21"/>
    </row>
    <row r="13" spans="1:40" x14ac:dyDescent="0.25">
      <c r="A13" s="49" t="s">
        <v>47</v>
      </c>
      <c r="B13" s="96">
        <v>4</v>
      </c>
      <c r="C13" s="141">
        <v>7.1400000000000005E-2</v>
      </c>
      <c r="D13" s="104"/>
      <c r="E13" s="105"/>
      <c r="F13" s="105"/>
      <c r="G13" s="21"/>
      <c r="H13" s="21"/>
      <c r="I13" s="21"/>
      <c r="J13" s="21"/>
    </row>
    <row r="14" spans="1:40" x14ac:dyDescent="0.25">
      <c r="A14" s="49" t="s">
        <v>48</v>
      </c>
      <c r="B14" s="96">
        <v>23</v>
      </c>
      <c r="C14" s="141">
        <v>0.41070000000000001</v>
      </c>
      <c r="D14" s="104"/>
      <c r="E14" s="105"/>
      <c r="F14" s="105"/>
    </row>
    <row r="15" spans="1:40" x14ac:dyDescent="0.25">
      <c r="A15" s="49" t="s">
        <v>49</v>
      </c>
      <c r="B15" s="96">
        <v>28</v>
      </c>
      <c r="C15" s="142">
        <v>0.5</v>
      </c>
      <c r="D15" s="104"/>
      <c r="E15" s="105"/>
      <c r="F15" s="105"/>
    </row>
    <row r="16" spans="1:40" x14ac:dyDescent="0.25">
      <c r="A16" s="49" t="s">
        <v>50</v>
      </c>
      <c r="B16" s="96">
        <v>1</v>
      </c>
      <c r="C16" s="141">
        <v>1.7899999999999999E-2</v>
      </c>
      <c r="D16" s="104"/>
      <c r="E16" s="105"/>
      <c r="F16" s="105"/>
    </row>
    <row r="17" spans="1:38" x14ac:dyDescent="0.25">
      <c r="C17" s="48"/>
      <c r="D17" s="103"/>
      <c r="E17" s="104"/>
      <c r="F17" s="105"/>
      <c r="G17" s="105"/>
    </row>
    <row r="18" spans="1:38" x14ac:dyDescent="0.25">
      <c r="A18" s="52" t="s">
        <v>454</v>
      </c>
      <c r="B18" s="133" t="s">
        <v>291</v>
      </c>
      <c r="C18" s="51" t="s">
        <v>205</v>
      </c>
      <c r="D18" s="103"/>
      <c r="E18" s="104"/>
      <c r="F18" s="105"/>
      <c r="G18" s="105"/>
    </row>
    <row r="19" spans="1:38" x14ac:dyDescent="0.25">
      <c r="A19" s="49" t="s">
        <v>41</v>
      </c>
      <c r="B19" s="96">
        <v>36</v>
      </c>
      <c r="C19" s="141">
        <v>0.64290000000000003</v>
      </c>
      <c r="D19" s="103"/>
      <c r="E19" s="104"/>
      <c r="F19" s="105"/>
      <c r="G19" s="105"/>
    </row>
    <row r="20" spans="1:38" x14ac:dyDescent="0.25">
      <c r="A20" s="49" t="s">
        <v>51</v>
      </c>
      <c r="B20" s="96">
        <v>20</v>
      </c>
      <c r="C20" s="141">
        <v>0.35709999999999997</v>
      </c>
      <c r="D20" s="103"/>
      <c r="E20" s="104"/>
      <c r="F20" s="105"/>
      <c r="G20" s="105"/>
    </row>
    <row r="21" spans="1:38" x14ac:dyDescent="0.25">
      <c r="A21" s="7"/>
      <c r="B21" s="99"/>
      <c r="C21" s="175"/>
      <c r="D21" s="103"/>
      <c r="E21" s="104"/>
      <c r="F21" s="105"/>
      <c r="G21" s="105"/>
    </row>
    <row r="22" spans="1:38" x14ac:dyDescent="0.25">
      <c r="A22" s="52" t="s">
        <v>199</v>
      </c>
      <c r="B22" s="133" t="s">
        <v>291</v>
      </c>
      <c r="C22" s="51" t="s">
        <v>205</v>
      </c>
      <c r="D22" s="103"/>
      <c r="E22" s="104"/>
      <c r="F22" s="105"/>
      <c r="G22" s="105"/>
    </row>
    <row r="23" spans="1:38" x14ac:dyDescent="0.25">
      <c r="A23" s="49" t="s">
        <v>0</v>
      </c>
      <c r="B23" s="96">
        <v>17</v>
      </c>
      <c r="C23" s="141">
        <v>0.30359999999999998</v>
      </c>
      <c r="D23" s="103"/>
      <c r="E23" s="104"/>
      <c r="F23" s="105"/>
      <c r="G23" s="105"/>
    </row>
    <row r="24" spans="1:38" x14ac:dyDescent="0.25">
      <c r="A24" s="49" t="s">
        <v>1</v>
      </c>
      <c r="B24" s="96">
        <v>39</v>
      </c>
      <c r="C24" s="141">
        <v>0.69640000000000002</v>
      </c>
      <c r="D24" s="103"/>
      <c r="E24" s="104"/>
      <c r="F24" s="105"/>
      <c r="G24" s="105"/>
    </row>
    <row r="25" spans="1:38" x14ac:dyDescent="0.25">
      <c r="A25" s="49" t="s">
        <v>39</v>
      </c>
      <c r="B25" s="96">
        <v>0</v>
      </c>
      <c r="C25" s="142">
        <v>0</v>
      </c>
      <c r="D25" s="103"/>
      <c r="E25" s="104"/>
      <c r="F25" s="105"/>
      <c r="G25" s="105"/>
    </row>
    <row r="26" spans="1:38" x14ac:dyDescent="0.25">
      <c r="A26" s="7"/>
      <c r="C26" s="48"/>
      <c r="D26" s="103"/>
      <c r="E26" s="104"/>
      <c r="F26" s="105"/>
      <c r="G26" s="105"/>
    </row>
    <row r="27" spans="1:38" x14ac:dyDescent="0.25">
      <c r="A27" s="52" t="s">
        <v>200</v>
      </c>
      <c r="B27" s="133" t="s">
        <v>291</v>
      </c>
      <c r="C27" s="51" t="s">
        <v>205</v>
      </c>
      <c r="D27" s="103"/>
      <c r="E27" s="104"/>
      <c r="F27" s="105"/>
      <c r="G27" s="105"/>
    </row>
    <row r="28" spans="1:38" x14ac:dyDescent="0.25">
      <c r="A28" s="49" t="s">
        <v>2</v>
      </c>
      <c r="B28" s="96">
        <v>10</v>
      </c>
      <c r="C28" s="141">
        <v>0.17860000000000001</v>
      </c>
      <c r="D28" s="102"/>
      <c r="E28" s="95"/>
      <c r="F28" s="105"/>
      <c r="G28" s="105"/>
    </row>
    <row r="29" spans="1:38" x14ac:dyDescent="0.25">
      <c r="A29" s="49" t="s">
        <v>3</v>
      </c>
      <c r="B29" s="96">
        <v>13</v>
      </c>
      <c r="C29" s="141">
        <v>0.2321</v>
      </c>
      <c r="D29" s="102"/>
      <c r="E29" s="95"/>
      <c r="F29" s="105"/>
      <c r="G29" s="105"/>
    </row>
    <row r="30" spans="1:38" s="25" customFormat="1" x14ac:dyDescent="0.25">
      <c r="A30" s="49" t="s">
        <v>4</v>
      </c>
      <c r="B30" s="96">
        <v>16</v>
      </c>
      <c r="C30" s="141">
        <v>0.28570000000000001</v>
      </c>
      <c r="D30" s="102"/>
      <c r="E30" s="95"/>
      <c r="F30" s="105"/>
      <c r="G30" s="105"/>
      <c r="H30" s="95"/>
      <c r="I30" s="95"/>
      <c r="J30" s="95"/>
      <c r="K30" s="95"/>
      <c r="L30" s="95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</row>
    <row r="31" spans="1:38" s="25" customFormat="1" x14ac:dyDescent="0.25">
      <c r="A31" s="49" t="s">
        <v>5</v>
      </c>
      <c r="B31" s="96">
        <v>17</v>
      </c>
      <c r="C31" s="141">
        <v>0.30359999999999998</v>
      </c>
      <c r="D31" s="102"/>
      <c r="E31" s="95"/>
      <c r="F31" s="95"/>
      <c r="G31" s="95"/>
      <c r="H31" s="95"/>
      <c r="I31" s="95"/>
      <c r="J31" s="95"/>
      <c r="K31" s="95"/>
      <c r="L31" s="95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</row>
    <row r="32" spans="1:38" s="25" customFormat="1" x14ac:dyDescent="0.25">
      <c r="A32" s="7"/>
      <c r="B32" s="21"/>
      <c r="C32" s="48"/>
      <c r="D32" s="102"/>
      <c r="E32" s="95"/>
      <c r="F32" s="95"/>
      <c r="G32" s="95"/>
      <c r="H32" s="95"/>
      <c r="I32" s="95"/>
      <c r="J32" s="95"/>
      <c r="K32" s="95"/>
      <c r="L32" s="95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</row>
    <row r="33" spans="1:40" s="25" customFormat="1" x14ac:dyDescent="0.25">
      <c r="A33" s="52" t="s">
        <v>201</v>
      </c>
      <c r="B33" s="133" t="s">
        <v>291</v>
      </c>
      <c r="C33" s="51" t="s">
        <v>205</v>
      </c>
      <c r="D33" s="102"/>
      <c r="E33" s="95"/>
      <c r="F33" s="95"/>
      <c r="G33" s="95"/>
      <c r="H33" s="95"/>
      <c r="I33" s="95"/>
      <c r="J33" s="95"/>
      <c r="K33" s="95"/>
      <c r="L33" s="95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</row>
    <row r="34" spans="1:40" s="25" customFormat="1" x14ac:dyDescent="0.25">
      <c r="A34" s="49" t="s">
        <v>6</v>
      </c>
      <c r="B34" s="96">
        <v>44</v>
      </c>
      <c r="C34" s="141">
        <v>0.78569999999999995</v>
      </c>
      <c r="D34" s="102"/>
      <c r="E34" s="95"/>
      <c r="F34" s="95"/>
      <c r="G34" s="95"/>
      <c r="H34" s="95"/>
      <c r="I34" s="95"/>
      <c r="J34" s="95"/>
      <c r="K34" s="95"/>
      <c r="L34" s="95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</row>
    <row r="35" spans="1:40" s="25" customFormat="1" x14ac:dyDescent="0.25">
      <c r="A35" s="49" t="s">
        <v>7</v>
      </c>
      <c r="B35" s="96">
        <v>4</v>
      </c>
      <c r="C35" s="141">
        <v>7.1400000000000005E-2</v>
      </c>
      <c r="D35" s="102"/>
      <c r="E35" s="95"/>
      <c r="F35" s="95"/>
      <c r="G35" s="95"/>
      <c r="H35" s="95"/>
      <c r="I35" s="95"/>
      <c r="J35" s="95"/>
      <c r="K35" s="95"/>
      <c r="L35" s="95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</row>
    <row r="36" spans="1:40" s="25" customFormat="1" x14ac:dyDescent="0.25">
      <c r="A36" s="49" t="s">
        <v>8</v>
      </c>
      <c r="B36" s="96">
        <v>4</v>
      </c>
      <c r="C36" s="141">
        <v>7.1400000000000005E-2</v>
      </c>
      <c r="D36" s="102"/>
      <c r="E36" s="95"/>
      <c r="F36" s="95"/>
      <c r="G36" s="95"/>
      <c r="H36" s="95"/>
      <c r="I36" s="95"/>
      <c r="J36" s="95"/>
      <c r="K36" s="95"/>
      <c r="L36" s="95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</row>
    <row r="37" spans="1:40" s="25" customFormat="1" x14ac:dyDescent="0.25">
      <c r="A37" s="49" t="s">
        <v>9</v>
      </c>
      <c r="B37" s="96">
        <v>2</v>
      </c>
      <c r="C37" s="141">
        <v>3.5700000000000003E-2</v>
      </c>
      <c r="D37" s="102"/>
      <c r="E37" s="95"/>
      <c r="F37" s="95"/>
      <c r="G37" s="95"/>
      <c r="H37" s="95"/>
      <c r="I37" s="95"/>
      <c r="J37" s="95"/>
      <c r="K37" s="95"/>
      <c r="L37" s="95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</row>
    <row r="38" spans="1:40" s="25" customFormat="1" x14ac:dyDescent="0.25">
      <c r="A38" s="49" t="s">
        <v>10</v>
      </c>
      <c r="B38" s="96">
        <v>1</v>
      </c>
      <c r="C38" s="141">
        <v>1.7899999999999999E-2</v>
      </c>
      <c r="D38" s="102"/>
      <c r="E38" s="95"/>
      <c r="F38" s="95"/>
      <c r="G38" s="95"/>
      <c r="H38" s="95"/>
      <c r="I38" s="95"/>
      <c r="J38" s="95"/>
      <c r="K38" s="95"/>
      <c r="L38" s="95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</row>
    <row r="39" spans="1:40" s="25" customFormat="1" x14ac:dyDescent="0.25">
      <c r="A39" s="49" t="s">
        <v>11</v>
      </c>
      <c r="B39" s="96">
        <v>1</v>
      </c>
      <c r="C39" s="141">
        <v>1.7899999999999999E-2</v>
      </c>
      <c r="D39" s="102"/>
      <c r="E39" s="95"/>
      <c r="F39" s="95"/>
      <c r="G39" s="95"/>
      <c r="H39" s="95"/>
      <c r="I39" s="95"/>
      <c r="J39" s="95"/>
      <c r="K39" s="95"/>
      <c r="L39" s="95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</row>
    <row r="40" spans="1:40" s="25" customFormat="1" x14ac:dyDescent="0.25">
      <c r="A40" s="49" t="s">
        <v>12</v>
      </c>
      <c r="B40" s="96">
        <v>0</v>
      </c>
      <c r="C40" s="142">
        <v>0</v>
      </c>
      <c r="D40" s="102"/>
      <c r="E40" s="95"/>
      <c r="F40" s="95"/>
      <c r="G40" s="95"/>
      <c r="H40" s="95"/>
      <c r="I40" s="95"/>
      <c r="J40" s="95"/>
      <c r="K40" s="95"/>
      <c r="L40" s="95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</row>
    <row r="41" spans="1:40" s="25" customFormat="1" x14ac:dyDescent="0.25">
      <c r="A41" s="7"/>
      <c r="B41" s="21"/>
      <c r="C41" s="48"/>
      <c r="D41" s="102"/>
      <c r="E41" s="95"/>
      <c r="F41" s="95"/>
      <c r="G41" s="95"/>
      <c r="H41" s="95"/>
      <c r="I41" s="95"/>
      <c r="J41" s="95"/>
      <c r="K41" s="95"/>
      <c r="L41" s="95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</row>
    <row r="42" spans="1:40" s="25" customFormat="1" x14ac:dyDescent="0.25">
      <c r="A42" s="52" t="s">
        <v>374</v>
      </c>
      <c r="B42" s="133" t="s">
        <v>291</v>
      </c>
      <c r="C42" s="51" t="s">
        <v>205</v>
      </c>
      <c r="D42" s="154"/>
      <c r="E42" s="155"/>
      <c r="F42" s="155"/>
      <c r="G42" s="155"/>
      <c r="H42" s="153"/>
      <c r="I42" s="104"/>
      <c r="J42" s="95"/>
      <c r="K42" s="95"/>
      <c r="L42" s="95"/>
      <c r="M42" s="95"/>
      <c r="N42" s="95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</row>
    <row r="43" spans="1:40" s="25" customFormat="1" x14ac:dyDescent="0.25">
      <c r="A43" s="350" t="s">
        <v>352</v>
      </c>
      <c r="B43" s="350"/>
      <c r="C43" s="350"/>
      <c r="D43" s="156"/>
      <c r="E43" s="156"/>
      <c r="F43" s="156"/>
      <c r="G43" s="156"/>
      <c r="H43" s="156"/>
      <c r="I43" s="95"/>
      <c r="J43" s="95"/>
      <c r="K43" s="95"/>
      <c r="L43" s="95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</row>
    <row r="44" spans="1:40" s="25" customFormat="1" x14ac:dyDescent="0.25">
      <c r="A44" s="49" t="s">
        <v>13</v>
      </c>
      <c r="B44" s="96">
        <v>13</v>
      </c>
      <c r="C44" s="141">
        <v>0.2321</v>
      </c>
      <c r="D44" s="102"/>
      <c r="E44" s="95"/>
      <c r="F44" s="95"/>
      <c r="G44" s="95"/>
      <c r="H44" s="95"/>
      <c r="I44" s="95"/>
      <c r="J44" s="95"/>
      <c r="K44" s="95"/>
      <c r="L44" s="95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</row>
    <row r="45" spans="1:40" s="25" customFormat="1" x14ac:dyDescent="0.25">
      <c r="A45" s="49" t="s">
        <v>14</v>
      </c>
      <c r="B45" s="96">
        <v>28</v>
      </c>
      <c r="C45" s="142">
        <v>0.5</v>
      </c>
      <c r="D45" s="102"/>
      <c r="E45" s="95"/>
      <c r="F45" s="95"/>
      <c r="G45" s="95"/>
      <c r="H45" s="95"/>
      <c r="I45" s="95"/>
      <c r="J45" s="95"/>
      <c r="K45" s="95"/>
      <c r="L45" s="95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</row>
    <row r="46" spans="1:40" s="25" customFormat="1" x14ac:dyDescent="0.25">
      <c r="A46" s="49" t="s">
        <v>15</v>
      </c>
      <c r="B46" s="96">
        <v>18</v>
      </c>
      <c r="C46" s="141">
        <v>0.32140000000000002</v>
      </c>
      <c r="D46" s="102"/>
      <c r="E46" s="95"/>
      <c r="F46" s="95"/>
      <c r="G46" s="95"/>
      <c r="H46" s="95"/>
      <c r="I46" s="95"/>
      <c r="J46" s="95"/>
      <c r="K46" s="95"/>
      <c r="L46" s="95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</row>
    <row r="47" spans="1:40" s="25" customFormat="1" x14ac:dyDescent="0.25">
      <c r="A47" s="49" t="s">
        <v>16</v>
      </c>
      <c r="B47" s="96">
        <v>17</v>
      </c>
      <c r="C47" s="141">
        <v>0.30359999999999998</v>
      </c>
      <c r="D47" s="102"/>
      <c r="E47" s="95"/>
      <c r="F47" s="95"/>
      <c r="G47" s="95"/>
      <c r="H47" s="95"/>
      <c r="I47" s="95"/>
      <c r="J47" s="95"/>
      <c r="K47" s="95"/>
      <c r="L47" s="95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</row>
    <row r="48" spans="1:40" s="25" customFormat="1" x14ac:dyDescent="0.25">
      <c r="A48" s="49" t="s">
        <v>17</v>
      </c>
      <c r="B48" s="96">
        <v>0</v>
      </c>
      <c r="C48" s="142">
        <v>0</v>
      </c>
      <c r="D48" s="102"/>
      <c r="E48" s="95"/>
      <c r="F48" s="95"/>
      <c r="G48" s="95"/>
      <c r="H48" s="95"/>
      <c r="I48" s="95"/>
      <c r="J48" s="95"/>
      <c r="K48" s="95"/>
      <c r="L48" s="95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</row>
    <row r="49" spans="1:38" s="25" customFormat="1" x14ac:dyDescent="0.25">
      <c r="A49" s="49" t="s">
        <v>18</v>
      </c>
      <c r="B49" s="96">
        <v>1</v>
      </c>
      <c r="C49" s="141">
        <v>1.7899999999999999E-2</v>
      </c>
      <c r="D49" s="102"/>
      <c r="E49" s="95"/>
      <c r="F49" s="14"/>
      <c r="G49" s="95"/>
      <c r="H49" s="95"/>
      <c r="I49" s="95"/>
      <c r="J49" s="95"/>
      <c r="K49" s="95"/>
      <c r="L49" s="95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</row>
    <row r="50" spans="1:38" s="25" customFormat="1" x14ac:dyDescent="0.25">
      <c r="A50" s="49" t="s">
        <v>19</v>
      </c>
      <c r="B50" s="96">
        <v>2</v>
      </c>
      <c r="C50" s="141">
        <v>3.5700000000000003E-2</v>
      </c>
      <c r="D50" s="102"/>
      <c r="E50" s="95"/>
      <c r="F50" s="95"/>
      <c r="G50" s="95"/>
      <c r="H50" s="95"/>
      <c r="I50" s="95"/>
      <c r="J50" s="95"/>
      <c r="K50" s="95"/>
      <c r="L50" s="95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</row>
    <row r="51" spans="1:38" s="25" customFormat="1" x14ac:dyDescent="0.25">
      <c r="A51" s="49" t="s">
        <v>20</v>
      </c>
      <c r="B51" s="96">
        <v>1</v>
      </c>
      <c r="C51" s="141">
        <v>1.7899999999999999E-2</v>
      </c>
      <c r="D51" s="102"/>
      <c r="E51" s="95"/>
      <c r="F51" s="95"/>
      <c r="G51" s="95"/>
      <c r="H51" s="95"/>
      <c r="I51" s="95"/>
      <c r="J51" s="95"/>
      <c r="K51" s="95"/>
      <c r="L51" s="95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</row>
    <row r="52" spans="1:38" s="25" customFormat="1" x14ac:dyDescent="0.25">
      <c r="B52" s="106"/>
      <c r="C52" s="106"/>
      <c r="D52" s="351"/>
      <c r="E52" s="351"/>
      <c r="F52" s="95"/>
      <c r="G52" s="95"/>
      <c r="H52" s="95"/>
      <c r="I52" s="95"/>
      <c r="J52" s="95"/>
      <c r="K52" s="95"/>
      <c r="L52" s="95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</row>
    <row r="53" spans="1:38" s="25" customFormat="1" x14ac:dyDescent="0.25">
      <c r="A53" s="353" t="s">
        <v>413</v>
      </c>
      <c r="B53" s="352" t="s">
        <v>370</v>
      </c>
      <c r="C53" s="352"/>
      <c r="D53" s="352"/>
      <c r="E53" s="352"/>
      <c r="F53" s="95"/>
      <c r="G53" s="95"/>
      <c r="H53" s="95"/>
      <c r="I53" s="95"/>
      <c r="J53" s="95"/>
      <c r="K53" s="95"/>
      <c r="L53" s="95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</row>
    <row r="54" spans="1:38" s="25" customFormat="1" x14ac:dyDescent="0.25">
      <c r="A54" s="354"/>
      <c r="B54" s="352" t="s">
        <v>449</v>
      </c>
      <c r="C54" s="352"/>
      <c r="D54" s="352" t="s">
        <v>415</v>
      </c>
      <c r="E54" s="352"/>
      <c r="F54" s="95"/>
      <c r="K54" s="95"/>
      <c r="L54" s="95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</row>
    <row r="55" spans="1:38" s="25" customFormat="1" x14ac:dyDescent="0.25">
      <c r="A55" s="184" t="s">
        <v>374</v>
      </c>
      <c r="B55" s="287" t="s">
        <v>291</v>
      </c>
      <c r="C55" s="287" t="s">
        <v>205</v>
      </c>
      <c r="D55" s="287" t="s">
        <v>291</v>
      </c>
      <c r="E55" s="287" t="s">
        <v>447</v>
      </c>
      <c r="F55" s="95"/>
      <c r="K55" s="95"/>
      <c r="L55" s="95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</row>
    <row r="56" spans="1:38" s="25" customFormat="1" x14ac:dyDescent="0.25">
      <c r="A56" s="226" t="s">
        <v>376</v>
      </c>
      <c r="B56" s="123">
        <v>2</v>
      </c>
      <c r="C56" s="224">
        <v>3.5699999999999996E-2</v>
      </c>
      <c r="D56" s="123">
        <v>0</v>
      </c>
      <c r="E56" s="225">
        <f>D56/B56</f>
        <v>0</v>
      </c>
      <c r="F56" s="95"/>
      <c r="G56" s="95"/>
      <c r="H56" s="95"/>
      <c r="I56" s="95"/>
      <c r="J56" s="95"/>
      <c r="K56" s="95"/>
      <c r="L56" s="95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</row>
    <row r="57" spans="1:38" s="25" customFormat="1" x14ac:dyDescent="0.25">
      <c r="A57" s="226" t="s">
        <v>377</v>
      </c>
      <c r="B57" s="123">
        <v>10</v>
      </c>
      <c r="C57" s="224">
        <v>0.17859999999999998</v>
      </c>
      <c r="D57" s="123">
        <v>4</v>
      </c>
      <c r="E57" s="225">
        <f>D57/B57</f>
        <v>0.4</v>
      </c>
      <c r="F57" s="95"/>
      <c r="G57" s="95"/>
      <c r="H57" s="95"/>
      <c r="I57" s="95"/>
      <c r="J57" s="95"/>
      <c r="K57" s="95"/>
      <c r="L57" s="95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</row>
    <row r="58" spans="1:38" s="25" customFormat="1" x14ac:dyDescent="0.25">
      <c r="A58" s="226" t="s">
        <v>378</v>
      </c>
      <c r="B58" s="123">
        <v>7</v>
      </c>
      <c r="C58" s="224">
        <v>0.125</v>
      </c>
      <c r="D58" s="123">
        <v>0</v>
      </c>
      <c r="E58" s="225">
        <f t="shared" ref="E58:E67" si="0">D58/B58</f>
        <v>0</v>
      </c>
      <c r="F58" s="95"/>
      <c r="G58" s="289"/>
      <c r="H58" s="289"/>
      <c r="I58" s="289"/>
      <c r="J58" s="289"/>
      <c r="K58" s="95"/>
      <c r="L58" s="95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</row>
    <row r="59" spans="1:38" s="25" customFormat="1" x14ac:dyDescent="0.25">
      <c r="A59" s="226" t="s">
        <v>379</v>
      </c>
      <c r="B59" s="123">
        <v>12</v>
      </c>
      <c r="C59" s="224">
        <v>0.21429999999999999</v>
      </c>
      <c r="D59" s="123">
        <v>2</v>
      </c>
      <c r="E59" s="225">
        <f t="shared" si="0"/>
        <v>0.16666666666666666</v>
      </c>
      <c r="F59" s="95"/>
      <c r="G59" s="289"/>
      <c r="H59" s="289"/>
      <c r="I59" s="289"/>
      <c r="J59" s="289"/>
      <c r="K59" s="95"/>
      <c r="L59" s="95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</row>
    <row r="60" spans="1:38" s="25" customFormat="1" x14ac:dyDescent="0.25">
      <c r="A60" s="226" t="s">
        <v>380</v>
      </c>
      <c r="B60" s="123">
        <v>0</v>
      </c>
      <c r="C60" s="224">
        <v>0</v>
      </c>
      <c r="D60" s="123">
        <v>0</v>
      </c>
      <c r="E60" s="225">
        <v>0</v>
      </c>
      <c r="F60" s="95"/>
      <c r="G60" s="95"/>
      <c r="H60" s="95"/>
      <c r="I60" s="95"/>
      <c r="J60" s="95"/>
      <c r="K60" s="95"/>
      <c r="L60" s="95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</row>
    <row r="61" spans="1:38" s="25" customFormat="1" x14ac:dyDescent="0.25">
      <c r="A61" s="226" t="s">
        <v>412</v>
      </c>
      <c r="B61" s="123">
        <v>1</v>
      </c>
      <c r="C61" s="224">
        <v>1.7899999999999999E-2</v>
      </c>
      <c r="D61" s="123">
        <v>1</v>
      </c>
      <c r="E61" s="225">
        <f t="shared" si="0"/>
        <v>1</v>
      </c>
      <c r="F61" s="95"/>
      <c r="G61" s="95"/>
      <c r="H61" s="95"/>
      <c r="I61" s="95"/>
      <c r="J61" s="95"/>
      <c r="K61" s="95"/>
      <c r="L61" s="95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</row>
    <row r="62" spans="1:38" s="25" customFormat="1" x14ac:dyDescent="0.25">
      <c r="A62" s="226" t="s">
        <v>382</v>
      </c>
      <c r="B62" s="123">
        <v>2</v>
      </c>
      <c r="C62" s="224">
        <v>3.5699999999999996E-2</v>
      </c>
      <c r="D62" s="123">
        <v>0</v>
      </c>
      <c r="E62" s="225">
        <f t="shared" si="0"/>
        <v>0</v>
      </c>
      <c r="F62" s="95"/>
      <c r="G62" s="95"/>
      <c r="H62" s="95"/>
      <c r="I62" s="95"/>
      <c r="J62" s="95"/>
      <c r="K62" s="95"/>
      <c r="L62" s="95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</row>
    <row r="63" spans="1:38" s="25" customFormat="1" x14ac:dyDescent="0.25">
      <c r="A63" s="226" t="s">
        <v>371</v>
      </c>
      <c r="B63" s="123">
        <v>1</v>
      </c>
      <c r="C63" s="224">
        <v>1.7899999999999999E-2</v>
      </c>
      <c r="D63" s="123">
        <v>0</v>
      </c>
      <c r="E63" s="225">
        <f t="shared" si="0"/>
        <v>0</v>
      </c>
      <c r="F63" s="95"/>
      <c r="G63" s="95"/>
      <c r="H63" s="95"/>
      <c r="I63" s="95"/>
      <c r="J63" s="95"/>
      <c r="K63" s="95"/>
      <c r="L63" s="95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</row>
    <row r="64" spans="1:38" s="25" customFormat="1" x14ac:dyDescent="0.25">
      <c r="A64" s="226" t="s">
        <v>383</v>
      </c>
      <c r="B64" s="123">
        <v>10</v>
      </c>
      <c r="C64" s="224">
        <v>0.17859999999999998</v>
      </c>
      <c r="D64" s="123">
        <v>4</v>
      </c>
      <c r="E64" s="225">
        <f t="shared" si="0"/>
        <v>0.4</v>
      </c>
      <c r="F64" s="95"/>
      <c r="G64" s="95"/>
      <c r="H64" s="95"/>
      <c r="I64" s="95"/>
      <c r="J64" s="95"/>
      <c r="K64" s="95"/>
      <c r="L64" s="95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</row>
    <row r="65" spans="1:38" s="25" customFormat="1" x14ac:dyDescent="0.25">
      <c r="A65" s="226" t="s">
        <v>384</v>
      </c>
      <c r="B65" s="123">
        <v>3</v>
      </c>
      <c r="C65" s="224">
        <v>5.3600000000000002E-2</v>
      </c>
      <c r="D65" s="123">
        <v>0</v>
      </c>
      <c r="E65" s="225">
        <f t="shared" si="0"/>
        <v>0</v>
      </c>
      <c r="F65" s="95"/>
      <c r="G65" s="95"/>
      <c r="H65" s="95"/>
      <c r="I65" s="95"/>
      <c r="J65" s="95"/>
      <c r="K65" s="95"/>
      <c r="L65" s="95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</row>
    <row r="66" spans="1:38" s="25" customFormat="1" x14ac:dyDescent="0.25">
      <c r="A66" s="226" t="s">
        <v>385</v>
      </c>
      <c r="B66" s="123">
        <v>7</v>
      </c>
      <c r="C66" s="224">
        <v>0.125</v>
      </c>
      <c r="D66" s="123">
        <v>4</v>
      </c>
      <c r="E66" s="225">
        <f t="shared" si="0"/>
        <v>0.5714285714285714</v>
      </c>
      <c r="F66" s="95"/>
      <c r="G66" s="95"/>
      <c r="H66" s="95"/>
      <c r="I66" s="95"/>
      <c r="J66" s="95"/>
      <c r="K66" s="95"/>
      <c r="L66" s="95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</row>
    <row r="67" spans="1:38" s="25" customFormat="1" x14ac:dyDescent="0.25">
      <c r="A67" s="226" t="s">
        <v>386</v>
      </c>
      <c r="B67" s="123">
        <v>1</v>
      </c>
      <c r="C67" s="224">
        <v>1.7899999999999999E-2</v>
      </c>
      <c r="D67" s="123">
        <v>0</v>
      </c>
      <c r="E67" s="225">
        <f t="shared" si="0"/>
        <v>0</v>
      </c>
      <c r="F67" s="95"/>
      <c r="G67" s="95"/>
      <c r="H67" s="95"/>
      <c r="I67" s="95"/>
      <c r="J67" s="95"/>
      <c r="K67" s="95"/>
      <c r="L67" s="95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</row>
    <row r="68" spans="1:38" s="25" customFormat="1" x14ac:dyDescent="0.25">
      <c r="A68" s="226" t="s">
        <v>387</v>
      </c>
      <c r="B68" s="123">
        <v>0</v>
      </c>
      <c r="C68" s="224">
        <v>0</v>
      </c>
      <c r="D68" s="123">
        <v>0</v>
      </c>
      <c r="E68" s="225">
        <v>0</v>
      </c>
      <c r="F68" s="95"/>
      <c r="G68" s="95"/>
      <c r="H68" s="95"/>
      <c r="I68" s="95"/>
      <c r="J68" s="95"/>
      <c r="K68" s="95"/>
      <c r="L68" s="95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</row>
    <row r="69" spans="1:38" s="25" customFormat="1" x14ac:dyDescent="0.25">
      <c r="A69" s="8" t="s">
        <v>448</v>
      </c>
      <c r="B69" s="21"/>
      <c r="C69" s="48"/>
      <c r="D69" s="102"/>
      <c r="E69" s="95"/>
      <c r="F69" s="95"/>
      <c r="G69" s="95"/>
      <c r="H69" s="95"/>
      <c r="I69" s="95"/>
      <c r="J69" s="95"/>
      <c r="K69" s="95"/>
      <c r="L69" s="95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</row>
    <row r="70" spans="1:38" s="25" customFormat="1" x14ac:dyDescent="0.25">
      <c r="A70" s="8"/>
      <c r="B70" s="21"/>
      <c r="C70" s="48"/>
      <c r="D70" s="102"/>
      <c r="E70" s="95"/>
      <c r="F70" s="95"/>
      <c r="G70" s="95"/>
      <c r="H70" s="95"/>
      <c r="I70" s="95"/>
      <c r="J70" s="95"/>
      <c r="K70" s="95"/>
      <c r="L70" s="95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</row>
    <row r="71" spans="1:38" s="25" customFormat="1" x14ac:dyDescent="0.25">
      <c r="A71" s="52" t="s">
        <v>202</v>
      </c>
      <c r="B71" s="133" t="s">
        <v>291</v>
      </c>
      <c r="C71" s="51" t="s">
        <v>205</v>
      </c>
      <c r="D71" s="102"/>
      <c r="E71" s="95"/>
      <c r="F71" s="95"/>
      <c r="G71" s="95"/>
      <c r="H71" s="95"/>
      <c r="I71" s="95"/>
      <c r="J71" s="95"/>
      <c r="K71" s="95"/>
      <c r="L71" s="95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</row>
    <row r="72" spans="1:38" s="25" customFormat="1" x14ac:dyDescent="0.25">
      <c r="A72" s="49" t="s">
        <v>21</v>
      </c>
      <c r="B72" s="96">
        <v>0</v>
      </c>
      <c r="C72" s="142">
        <v>0</v>
      </c>
      <c r="D72" s="102"/>
      <c r="E72" s="95"/>
      <c r="F72" s="95"/>
      <c r="G72" s="95"/>
      <c r="H72" s="95"/>
      <c r="I72" s="95"/>
      <c r="J72" s="95"/>
      <c r="K72" s="95"/>
      <c r="L72" s="95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</row>
    <row r="73" spans="1:38" s="25" customFormat="1" x14ac:dyDescent="0.25">
      <c r="A73" s="49" t="s">
        <v>22</v>
      </c>
      <c r="B73" s="96">
        <v>4</v>
      </c>
      <c r="C73" s="141">
        <v>7.1400000000000005E-2</v>
      </c>
      <c r="D73" s="102"/>
      <c r="E73" s="95"/>
      <c r="F73" s="95"/>
      <c r="G73" s="95"/>
      <c r="H73" s="95"/>
      <c r="I73" s="95"/>
      <c r="J73" s="95"/>
      <c r="K73" s="95"/>
      <c r="L73" s="95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</row>
    <row r="74" spans="1:38" s="25" customFormat="1" x14ac:dyDescent="0.25">
      <c r="A74" s="49" t="s">
        <v>23</v>
      </c>
      <c r="B74" s="96">
        <v>13</v>
      </c>
      <c r="C74" s="141">
        <v>0.2321</v>
      </c>
      <c r="D74" s="102"/>
      <c r="E74" s="95"/>
      <c r="F74" s="95"/>
      <c r="G74" s="95"/>
      <c r="H74" s="95"/>
      <c r="I74" s="95"/>
      <c r="J74" s="95"/>
      <c r="K74" s="95"/>
      <c r="L74" s="95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</row>
    <row r="75" spans="1:38" s="25" customFormat="1" x14ac:dyDescent="0.25">
      <c r="A75" s="49" t="s">
        <v>24</v>
      </c>
      <c r="B75" s="96">
        <v>22</v>
      </c>
      <c r="C75" s="141">
        <v>0.39290000000000003</v>
      </c>
      <c r="D75" s="102"/>
      <c r="E75" s="95"/>
      <c r="F75" s="95"/>
      <c r="G75" s="95"/>
      <c r="H75" s="95"/>
      <c r="I75" s="95"/>
      <c r="J75" s="95"/>
      <c r="K75" s="95"/>
      <c r="L75" s="95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</row>
    <row r="76" spans="1:38" s="25" customFormat="1" x14ac:dyDescent="0.25">
      <c r="A76" s="49" t="s">
        <v>25</v>
      </c>
      <c r="B76" s="96">
        <v>17</v>
      </c>
      <c r="C76" s="141">
        <v>0.30359999999999998</v>
      </c>
      <c r="D76" s="102"/>
      <c r="E76" s="95"/>
      <c r="F76" s="95"/>
      <c r="G76" s="95"/>
      <c r="H76" s="95"/>
      <c r="I76" s="95"/>
      <c r="J76" s="95"/>
      <c r="K76" s="95"/>
      <c r="L76" s="95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</row>
    <row r="77" spans="1:38" s="25" customFormat="1" x14ac:dyDescent="0.25">
      <c r="A77" s="7"/>
      <c r="B77" s="21"/>
      <c r="C77" s="48"/>
      <c r="D77" s="102"/>
      <c r="E77" s="95"/>
      <c r="F77" s="95"/>
      <c r="G77" s="95"/>
      <c r="H77" s="95"/>
      <c r="I77" s="95"/>
      <c r="J77" s="95"/>
      <c r="K77" s="95"/>
      <c r="L77" s="95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</row>
    <row r="78" spans="1:38" s="25" customFormat="1" x14ac:dyDescent="0.25">
      <c r="A78" s="52" t="s">
        <v>300</v>
      </c>
      <c r="B78" s="133" t="s">
        <v>291</v>
      </c>
      <c r="C78" s="51" t="s">
        <v>205</v>
      </c>
      <c r="D78" s="102"/>
      <c r="E78" s="95"/>
      <c r="F78" s="95"/>
      <c r="G78" s="95"/>
      <c r="H78" s="95"/>
      <c r="I78" s="95"/>
      <c r="J78" s="95"/>
      <c r="K78" s="95"/>
      <c r="L78" s="95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</row>
    <row r="79" spans="1:38" s="25" customFormat="1" x14ac:dyDescent="0.25">
      <c r="A79" s="49" t="s">
        <v>26</v>
      </c>
      <c r="B79" s="96">
        <v>25</v>
      </c>
      <c r="C79" s="141">
        <v>0.44640000000000002</v>
      </c>
      <c r="D79" s="102"/>
      <c r="E79" s="95"/>
      <c r="F79" s="95"/>
      <c r="G79" s="95"/>
      <c r="H79" s="95"/>
      <c r="I79" s="95"/>
      <c r="J79" s="95"/>
      <c r="K79" s="95"/>
      <c r="L79" s="95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</row>
    <row r="80" spans="1:38" s="25" customFormat="1" x14ac:dyDescent="0.25">
      <c r="A80" s="49" t="s">
        <v>27</v>
      </c>
      <c r="B80" s="96">
        <v>4</v>
      </c>
      <c r="C80" s="141">
        <v>7.1400000000000005E-2</v>
      </c>
      <c r="D80" s="102"/>
      <c r="E80" s="95"/>
      <c r="F80" s="95"/>
      <c r="G80" s="95"/>
      <c r="H80" s="95"/>
      <c r="I80" s="95"/>
      <c r="J80" s="95"/>
      <c r="K80" s="95"/>
      <c r="L80" s="95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</row>
    <row r="81" spans="1:8" x14ac:dyDescent="0.25">
      <c r="A81" s="49" t="s">
        <v>195</v>
      </c>
      <c r="B81" s="96">
        <v>9</v>
      </c>
      <c r="C81" s="141">
        <v>0.16070000000000001</v>
      </c>
      <c r="D81" s="102"/>
      <c r="E81" s="95"/>
      <c r="F81" s="95"/>
    </row>
    <row r="82" spans="1:8" x14ac:dyDescent="0.25">
      <c r="A82" s="49" t="s">
        <v>196</v>
      </c>
      <c r="B82" s="96">
        <v>1</v>
      </c>
      <c r="C82" s="141">
        <v>1.7899999999999999E-2</v>
      </c>
      <c r="D82" s="102"/>
      <c r="E82" s="95"/>
      <c r="F82" s="95"/>
    </row>
    <row r="83" spans="1:8" x14ac:dyDescent="0.25">
      <c r="A83" s="49" t="s">
        <v>28</v>
      </c>
      <c r="B83" s="96">
        <v>8</v>
      </c>
      <c r="C83" s="141">
        <v>0.1429</v>
      </c>
      <c r="D83" s="102"/>
      <c r="E83" s="95"/>
      <c r="F83" s="95"/>
    </row>
    <row r="84" spans="1:8" x14ac:dyDescent="0.25">
      <c r="A84" s="49" t="s">
        <v>29</v>
      </c>
      <c r="B84" s="96">
        <v>5</v>
      </c>
      <c r="C84" s="141">
        <v>8.9300000000000004E-2</v>
      </c>
      <c r="D84" s="102"/>
      <c r="E84" s="95"/>
      <c r="F84" s="95"/>
    </row>
    <row r="85" spans="1:8" x14ac:dyDescent="0.25">
      <c r="A85" s="49" t="s">
        <v>30</v>
      </c>
      <c r="B85" s="96">
        <v>4</v>
      </c>
      <c r="C85" s="141">
        <v>7.1400000000000005E-2</v>
      </c>
      <c r="D85" s="102"/>
      <c r="E85" s="95"/>
      <c r="F85" s="95"/>
    </row>
    <row r="86" spans="1:8" x14ac:dyDescent="0.25">
      <c r="A86" s="7"/>
      <c r="C86" s="48"/>
      <c r="D86" s="102"/>
      <c r="E86" s="95"/>
      <c r="F86" s="95"/>
    </row>
    <row r="87" spans="1:8" x14ac:dyDescent="0.25">
      <c r="A87" s="52" t="s">
        <v>375</v>
      </c>
      <c r="B87" s="133" t="s">
        <v>291</v>
      </c>
      <c r="C87" s="51" t="s">
        <v>205</v>
      </c>
      <c r="D87" s="102"/>
      <c r="E87" s="95"/>
      <c r="F87" s="95"/>
    </row>
    <row r="88" spans="1:8" x14ac:dyDescent="0.25">
      <c r="A88" s="49" t="s">
        <v>187</v>
      </c>
      <c r="B88" s="96">
        <v>11</v>
      </c>
      <c r="C88" s="141">
        <v>0.37930000000000003</v>
      </c>
      <c r="D88" s="102"/>
      <c r="E88" s="95"/>
      <c r="F88" s="95"/>
    </row>
    <row r="89" spans="1:8" x14ac:dyDescent="0.25">
      <c r="A89" s="49" t="s">
        <v>188</v>
      </c>
      <c r="B89" s="96">
        <v>18</v>
      </c>
      <c r="C89" s="141">
        <v>0.62070000000000003</v>
      </c>
      <c r="D89" s="102"/>
      <c r="E89" s="95"/>
      <c r="F89" s="95"/>
    </row>
    <row r="90" spans="1:8" x14ac:dyDescent="0.25">
      <c r="A90" s="7"/>
      <c r="C90" s="96"/>
      <c r="D90" s="102"/>
      <c r="E90" s="95"/>
      <c r="F90" s="95"/>
    </row>
    <row r="91" spans="1:8" x14ac:dyDescent="0.25">
      <c r="A91" s="50" t="s">
        <v>301</v>
      </c>
      <c r="B91" s="133" t="s">
        <v>291</v>
      </c>
      <c r="C91" s="51" t="s">
        <v>205</v>
      </c>
      <c r="D91" s="210"/>
      <c r="E91" s="211"/>
      <c r="F91" s="95"/>
    </row>
    <row r="92" spans="1:8" x14ac:dyDescent="0.25">
      <c r="A92" s="49" t="s">
        <v>35</v>
      </c>
      <c r="B92" s="96">
        <v>15</v>
      </c>
      <c r="C92" s="141">
        <v>0.26790000000000003</v>
      </c>
      <c r="D92" s="102"/>
      <c r="E92" s="95"/>
      <c r="F92" s="95"/>
    </row>
    <row r="93" spans="1:8" x14ac:dyDescent="0.25">
      <c r="A93" s="49" t="s">
        <v>36</v>
      </c>
      <c r="B93" s="96">
        <v>8</v>
      </c>
      <c r="C93" s="141">
        <v>0.1429</v>
      </c>
      <c r="D93" s="102"/>
      <c r="E93" s="95"/>
      <c r="F93" s="95"/>
    </row>
    <row r="94" spans="1:8" x14ac:dyDescent="0.25">
      <c r="A94" s="49" t="s">
        <v>37</v>
      </c>
      <c r="B94" s="96">
        <v>19</v>
      </c>
      <c r="C94" s="141">
        <v>0.33929999999999999</v>
      </c>
      <c r="D94" s="102"/>
      <c r="E94" s="95"/>
      <c r="F94" s="95"/>
    </row>
    <row r="95" spans="1:8" x14ac:dyDescent="0.25">
      <c r="A95" s="49" t="s">
        <v>38</v>
      </c>
      <c r="B95" s="96">
        <v>6</v>
      </c>
      <c r="C95" s="141">
        <v>0.1071</v>
      </c>
      <c r="D95" s="102"/>
      <c r="E95" s="95"/>
      <c r="F95" s="95"/>
    </row>
    <row r="96" spans="1:8" x14ac:dyDescent="0.25">
      <c r="A96" s="49" t="s">
        <v>39</v>
      </c>
      <c r="B96" s="96">
        <v>8</v>
      </c>
      <c r="C96" s="141">
        <v>0.1429</v>
      </c>
      <c r="D96" s="102"/>
      <c r="E96" s="104"/>
      <c r="F96" s="104"/>
      <c r="G96" s="104"/>
      <c r="H96" s="104"/>
    </row>
    <row r="97" spans="1:12" x14ac:dyDescent="0.25">
      <c r="A97" s="7"/>
      <c r="C97" s="48"/>
      <c r="D97" s="102"/>
      <c r="F97" s="104"/>
      <c r="G97" s="104"/>
      <c r="H97" s="104"/>
      <c r="I97" s="104"/>
    </row>
    <row r="98" spans="1:12" ht="32.25" customHeight="1" x14ac:dyDescent="0.25">
      <c r="A98" s="246" t="s">
        <v>414</v>
      </c>
      <c r="B98" s="348" t="s">
        <v>455</v>
      </c>
      <c r="C98" s="349"/>
      <c r="D98" s="102"/>
      <c r="F98" s="104"/>
      <c r="G98" s="104"/>
      <c r="H98" s="104"/>
      <c r="I98" s="104"/>
    </row>
    <row r="99" spans="1:12" x14ac:dyDescent="0.25">
      <c r="A99" s="237" t="s">
        <v>410</v>
      </c>
      <c r="B99" s="200" t="s">
        <v>291</v>
      </c>
      <c r="C99" s="232" t="s">
        <v>205</v>
      </c>
      <c r="D99" s="94"/>
      <c r="E99" s="104"/>
      <c r="F99" s="104"/>
      <c r="G99" s="104"/>
      <c r="H99" s="104"/>
      <c r="L99" s="12"/>
    </row>
    <row r="100" spans="1:12" x14ac:dyDescent="0.25">
      <c r="A100" s="228" t="s">
        <v>35</v>
      </c>
      <c r="B100" s="201">
        <v>12</v>
      </c>
      <c r="C100" s="81">
        <v>0.42859999999999998</v>
      </c>
      <c r="D100" s="94"/>
      <c r="E100" s="104"/>
      <c r="F100" s="104"/>
      <c r="G100" s="104"/>
      <c r="H100" s="104"/>
      <c r="L100" s="12"/>
    </row>
    <row r="101" spans="1:12" x14ac:dyDescent="0.25">
      <c r="A101" s="228" t="s">
        <v>36</v>
      </c>
      <c r="B101" s="201">
        <v>6</v>
      </c>
      <c r="C101" s="81">
        <v>0.21429999999999999</v>
      </c>
      <c r="D101" s="94"/>
      <c r="E101" s="104"/>
      <c r="F101" s="104"/>
      <c r="G101" s="104"/>
      <c r="H101" s="104"/>
      <c r="L101" s="12"/>
    </row>
    <row r="102" spans="1:12" x14ac:dyDescent="0.25">
      <c r="A102" s="228" t="s">
        <v>37</v>
      </c>
      <c r="B102" s="201">
        <v>6</v>
      </c>
      <c r="C102" s="81">
        <v>0.21429999999999999</v>
      </c>
      <c r="D102" s="94"/>
      <c r="E102" s="104"/>
      <c r="F102" s="104"/>
      <c r="G102" s="104"/>
      <c r="H102" s="104"/>
      <c r="L102" s="12"/>
    </row>
    <row r="103" spans="1:12" x14ac:dyDescent="0.25">
      <c r="A103" s="228" t="s">
        <v>38</v>
      </c>
      <c r="B103" s="201">
        <v>0</v>
      </c>
      <c r="C103" s="81">
        <v>0</v>
      </c>
      <c r="D103" s="94"/>
      <c r="E103" s="104"/>
      <c r="F103" s="104"/>
      <c r="G103" s="104"/>
      <c r="H103" s="104"/>
      <c r="L103" s="12"/>
    </row>
    <row r="104" spans="1:12" x14ac:dyDescent="0.25">
      <c r="A104" s="228" t="s">
        <v>39</v>
      </c>
      <c r="B104" s="201">
        <v>4</v>
      </c>
      <c r="C104" s="81">
        <v>0.1429</v>
      </c>
      <c r="D104" s="94"/>
      <c r="E104" s="104"/>
      <c r="F104" s="104"/>
      <c r="G104" s="104"/>
      <c r="H104" s="104"/>
      <c r="L104" s="12"/>
    </row>
    <row r="105" spans="1:12" x14ac:dyDescent="0.25">
      <c r="A105" s="8"/>
      <c r="B105" s="8"/>
      <c r="C105" s="48"/>
      <c r="D105" s="100"/>
      <c r="F105" s="104"/>
      <c r="G105" s="104"/>
      <c r="H105" s="104"/>
      <c r="I105" s="104"/>
    </row>
    <row r="106" spans="1:12" x14ac:dyDescent="0.25">
      <c r="A106" s="8"/>
      <c r="B106" s="8"/>
      <c r="C106" s="48"/>
      <c r="D106" s="100"/>
      <c r="F106" s="104"/>
      <c r="G106" s="104"/>
      <c r="H106" s="104"/>
      <c r="I106" s="104"/>
    </row>
    <row r="107" spans="1:12" x14ac:dyDescent="0.25">
      <c r="A107" s="8"/>
      <c r="B107" s="8"/>
      <c r="C107" s="48"/>
      <c r="D107" s="100"/>
      <c r="F107" s="104"/>
      <c r="G107" s="104"/>
      <c r="H107" s="104"/>
      <c r="I107" s="104"/>
    </row>
    <row r="108" spans="1:12" x14ac:dyDescent="0.25">
      <c r="A108" s="8"/>
      <c r="B108" s="8"/>
      <c r="C108" s="48"/>
      <c r="D108" s="100"/>
      <c r="F108" s="104"/>
      <c r="G108" s="104"/>
      <c r="H108" s="104"/>
      <c r="I108" s="104"/>
    </row>
    <row r="109" spans="1:12" x14ac:dyDescent="0.25">
      <c r="A109" s="8"/>
      <c r="B109" s="8"/>
      <c r="C109" s="48"/>
      <c r="D109" s="100"/>
      <c r="F109" s="104"/>
      <c r="G109" s="104"/>
      <c r="H109" s="104"/>
      <c r="I109" s="104"/>
    </row>
    <row r="110" spans="1:12" x14ac:dyDescent="0.25">
      <c r="A110" s="24"/>
      <c r="B110" s="8"/>
      <c r="C110" s="23"/>
      <c r="G110" s="104"/>
      <c r="H110" s="104"/>
      <c r="I110" s="104"/>
      <c r="J110" s="104"/>
    </row>
    <row r="111" spans="1:12" x14ac:dyDescent="0.25">
      <c r="A111" s="24"/>
      <c r="B111" s="8"/>
      <c r="C111" s="23"/>
      <c r="G111" s="104"/>
      <c r="H111" s="104"/>
      <c r="I111" s="104"/>
      <c r="J111" s="104"/>
    </row>
    <row r="112" spans="1:12" x14ac:dyDescent="0.25">
      <c r="A112" s="24"/>
      <c r="B112" s="8"/>
      <c r="C112" s="23"/>
      <c r="G112" s="104"/>
      <c r="H112" s="104"/>
      <c r="I112" s="104"/>
      <c r="J112" s="104"/>
    </row>
    <row r="113" spans="1:10" x14ac:dyDescent="0.25">
      <c r="A113" s="24"/>
      <c r="B113" s="8"/>
      <c r="C113" s="23"/>
      <c r="G113" s="104"/>
      <c r="H113" s="104"/>
      <c r="I113" s="104"/>
      <c r="J113" s="104"/>
    </row>
    <row r="114" spans="1:10" x14ac:dyDescent="0.25">
      <c r="A114" s="24"/>
      <c r="B114" s="8"/>
      <c r="C114" s="23"/>
      <c r="G114" s="104"/>
      <c r="H114" s="104"/>
      <c r="I114" s="104"/>
      <c r="J114" s="104"/>
    </row>
    <row r="115" spans="1:10" x14ac:dyDescent="0.25">
      <c r="G115" s="104"/>
      <c r="H115" s="104"/>
      <c r="I115" s="104"/>
      <c r="J115" s="104"/>
    </row>
    <row r="116" spans="1:10" x14ac:dyDescent="0.25">
      <c r="G116" s="104"/>
      <c r="H116" s="104"/>
      <c r="I116" s="104"/>
      <c r="J116" s="104"/>
    </row>
    <row r="117" spans="1:10" x14ac:dyDescent="0.25">
      <c r="G117" s="104"/>
      <c r="H117" s="104"/>
      <c r="I117" s="104"/>
      <c r="J117" s="104"/>
    </row>
    <row r="118" spans="1:10" x14ac:dyDescent="0.25">
      <c r="G118" s="104"/>
      <c r="H118" s="104"/>
      <c r="I118" s="104"/>
      <c r="J118" s="104"/>
    </row>
    <row r="119" spans="1:10" x14ac:dyDescent="0.25">
      <c r="G119" s="104"/>
      <c r="H119" s="104"/>
      <c r="I119" s="104"/>
      <c r="J119" s="104"/>
    </row>
    <row r="120" spans="1:10" x14ac:dyDescent="0.25">
      <c r="G120" s="104"/>
      <c r="H120" s="104"/>
      <c r="I120" s="104"/>
      <c r="J120" s="104"/>
    </row>
    <row r="121" spans="1:10" x14ac:dyDescent="0.25">
      <c r="G121" s="104"/>
      <c r="H121" s="104"/>
      <c r="I121" s="104"/>
      <c r="J121" s="104"/>
    </row>
    <row r="122" spans="1:10" x14ac:dyDescent="0.25">
      <c r="G122" s="104"/>
      <c r="H122" s="104"/>
      <c r="I122" s="104"/>
      <c r="J122" s="104"/>
    </row>
    <row r="123" spans="1:10" x14ac:dyDescent="0.25">
      <c r="G123" s="104"/>
      <c r="H123" s="104"/>
      <c r="I123" s="104"/>
      <c r="J123" s="104"/>
    </row>
    <row r="124" spans="1:10" x14ac:dyDescent="0.25">
      <c r="G124" s="104"/>
      <c r="H124" s="104"/>
      <c r="I124" s="104"/>
      <c r="J124" s="104"/>
    </row>
    <row r="125" spans="1:10" x14ac:dyDescent="0.25">
      <c r="G125" s="104"/>
      <c r="H125" s="104"/>
      <c r="I125" s="104"/>
      <c r="J125" s="104"/>
    </row>
    <row r="126" spans="1:10" x14ac:dyDescent="0.25">
      <c r="G126" s="104"/>
      <c r="H126" s="104"/>
      <c r="I126" s="104"/>
      <c r="J126" s="104"/>
    </row>
    <row r="127" spans="1:10" x14ac:dyDescent="0.25">
      <c r="G127" s="104"/>
      <c r="H127" s="104"/>
      <c r="I127" s="104"/>
      <c r="J127" s="104"/>
    </row>
  </sheetData>
  <mergeCells count="9">
    <mergeCell ref="A7:B7"/>
    <mergeCell ref="A1:H1"/>
    <mergeCell ref="B98:C98"/>
    <mergeCell ref="A43:C43"/>
    <mergeCell ref="D52:E52"/>
    <mergeCell ref="B53:E53"/>
    <mergeCell ref="A53:A54"/>
    <mergeCell ref="B54:C54"/>
    <mergeCell ref="D54:E5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L170"/>
  <sheetViews>
    <sheetView topLeftCell="A109" zoomScale="70" zoomScaleNormal="70" workbookViewId="0">
      <selection activeCell="E160" sqref="E160:E161"/>
    </sheetView>
  </sheetViews>
  <sheetFormatPr defaultColWidth="9.140625" defaultRowHeight="15" x14ac:dyDescent="0.25"/>
  <cols>
    <col min="1" max="1" width="59.140625" style="30" customWidth="1"/>
    <col min="2" max="2" width="13.140625" style="42" customWidth="1"/>
    <col min="3" max="3" width="15.28515625" style="57" bestFit="1" customWidth="1"/>
    <col min="4" max="4" width="11.42578125" style="108" customWidth="1"/>
    <col min="5" max="5" width="14" style="108" customWidth="1"/>
    <col min="6" max="8" width="14" style="42" customWidth="1"/>
    <col min="9" max="16384" width="9.140625" style="30"/>
  </cols>
  <sheetData>
    <row r="1" spans="1:38" x14ac:dyDescent="0.25">
      <c r="A1" s="355" t="s">
        <v>302</v>
      </c>
      <c r="B1" s="355"/>
      <c r="C1" s="355"/>
      <c r="D1" s="355"/>
      <c r="E1" s="355"/>
      <c r="F1" s="355"/>
      <c r="G1" s="355"/>
      <c r="H1" s="355"/>
    </row>
    <row r="2" spans="1:38" x14ac:dyDescent="0.25">
      <c r="A2" s="59" t="s">
        <v>452</v>
      </c>
      <c r="B2" s="53" t="s">
        <v>194</v>
      </c>
      <c r="C2" s="99"/>
      <c r="D2" s="31"/>
      <c r="E2" s="31"/>
      <c r="F2" s="31"/>
      <c r="H2" s="30"/>
    </row>
    <row r="3" spans="1:38" s="32" customFormat="1" x14ac:dyDescent="0.25">
      <c r="A3" s="6"/>
      <c r="B3" s="96">
        <v>45</v>
      </c>
      <c r="C3" s="31"/>
      <c r="D3" s="31"/>
      <c r="E3" s="31"/>
      <c r="F3" s="31"/>
      <c r="G3" s="31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8" s="29" customFormat="1" x14ac:dyDescent="0.25">
      <c r="A4" s="345" t="s">
        <v>453</v>
      </c>
      <c r="B4" s="366"/>
      <c r="C4" s="31"/>
      <c r="D4" s="31"/>
      <c r="E4" s="31"/>
      <c r="F4" s="31"/>
      <c r="G4" s="31"/>
    </row>
    <row r="5" spans="1:38" s="29" customFormat="1" x14ac:dyDescent="0.25">
      <c r="A5" s="63"/>
      <c r="B5" s="31"/>
      <c r="C5" s="57"/>
      <c r="D5" s="31"/>
      <c r="E5" s="31"/>
      <c r="F5" s="31"/>
      <c r="G5" s="31"/>
      <c r="H5" s="31"/>
    </row>
    <row r="6" spans="1:38" x14ac:dyDescent="0.25">
      <c r="A6" s="60" t="s">
        <v>206</v>
      </c>
      <c r="B6" s="53" t="s">
        <v>291</v>
      </c>
      <c r="C6" s="58" t="s">
        <v>205</v>
      </c>
      <c r="D6" s="99"/>
      <c r="E6" s="31"/>
      <c r="F6" s="33"/>
      <c r="G6" s="33"/>
      <c r="H6" s="33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</row>
    <row r="7" spans="1:38" x14ac:dyDescent="0.25">
      <c r="A7" s="39" t="s">
        <v>40</v>
      </c>
      <c r="B7" s="96">
        <v>0</v>
      </c>
      <c r="C7" s="142">
        <v>0</v>
      </c>
      <c r="D7" s="106"/>
      <c r="E7" s="33"/>
      <c r="F7" s="33"/>
      <c r="G7" s="33"/>
      <c r="H7" s="31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</row>
    <row r="8" spans="1:38" s="29" customFormat="1" x14ac:dyDescent="0.25">
      <c r="A8" s="39" t="s">
        <v>189</v>
      </c>
      <c r="B8" s="96">
        <v>45</v>
      </c>
      <c r="C8" s="142">
        <v>1</v>
      </c>
      <c r="D8" s="33"/>
      <c r="E8" s="33"/>
      <c r="F8" s="33"/>
      <c r="G8" s="33"/>
      <c r="H8" s="31"/>
    </row>
    <row r="9" spans="1:38" x14ac:dyDescent="0.25">
      <c r="A9" s="29"/>
      <c r="B9" s="31"/>
      <c r="D9" s="106"/>
      <c r="E9" s="33"/>
      <c r="F9" s="33"/>
      <c r="G9" s="33"/>
      <c r="H9" s="31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</row>
    <row r="10" spans="1:38" s="34" customFormat="1" x14ac:dyDescent="0.25">
      <c r="A10" s="60" t="s">
        <v>207</v>
      </c>
      <c r="B10" s="53" t="s">
        <v>291</v>
      </c>
      <c r="C10" s="58" t="s">
        <v>205</v>
      </c>
      <c r="D10" s="33"/>
      <c r="E10" s="33"/>
      <c r="F10" s="107"/>
      <c r="G10" s="107"/>
      <c r="H10" s="31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</row>
    <row r="11" spans="1:38" x14ac:dyDescent="0.25">
      <c r="A11" s="39" t="s">
        <v>41</v>
      </c>
      <c r="B11" s="96">
        <v>45</v>
      </c>
      <c r="C11" s="142">
        <v>1</v>
      </c>
      <c r="D11" s="106"/>
      <c r="E11" s="33"/>
      <c r="F11" s="107"/>
      <c r="G11" s="107"/>
      <c r="H11" s="31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</row>
    <row r="12" spans="1:38" x14ac:dyDescent="0.25">
      <c r="A12" s="39" t="s">
        <v>51</v>
      </c>
      <c r="B12" s="96">
        <v>0</v>
      </c>
      <c r="C12" s="142">
        <v>0</v>
      </c>
      <c r="D12" s="106"/>
      <c r="E12" s="33"/>
      <c r="F12" s="107"/>
      <c r="G12" s="107"/>
      <c r="H12" s="31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</row>
    <row r="13" spans="1:38" x14ac:dyDescent="0.25">
      <c r="A13" s="29"/>
      <c r="B13" s="31"/>
      <c r="D13" s="106"/>
      <c r="E13" s="33"/>
      <c r="F13" s="107"/>
      <c r="G13" s="107"/>
      <c r="H13" s="31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</row>
    <row r="14" spans="1:38" s="34" customFormat="1" x14ac:dyDescent="0.25">
      <c r="A14" s="60" t="s">
        <v>208</v>
      </c>
      <c r="B14" s="53" t="s">
        <v>291</v>
      </c>
      <c r="C14" s="58" t="s">
        <v>205</v>
      </c>
      <c r="D14" s="33"/>
      <c r="E14" s="33"/>
      <c r="F14" s="33"/>
      <c r="G14" s="33"/>
      <c r="H14" s="31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</row>
    <row r="15" spans="1:38" x14ac:dyDescent="0.25">
      <c r="A15" s="39" t="s">
        <v>42</v>
      </c>
      <c r="B15" s="96">
        <v>0</v>
      </c>
      <c r="C15" s="142">
        <v>0</v>
      </c>
      <c r="D15" s="106"/>
      <c r="E15" s="33"/>
      <c r="F15" s="107"/>
      <c r="G15" s="107"/>
      <c r="H15" s="56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</row>
    <row r="16" spans="1:38" x14ac:dyDescent="0.25">
      <c r="A16" s="39" t="s">
        <v>43</v>
      </c>
      <c r="B16" s="96">
        <v>44</v>
      </c>
      <c r="C16" s="141">
        <v>0.9778</v>
      </c>
      <c r="D16" s="109"/>
      <c r="E16" s="110"/>
      <c r="F16" s="111"/>
      <c r="G16" s="111"/>
      <c r="H16" s="106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</row>
    <row r="17" spans="1:8" x14ac:dyDescent="0.25">
      <c r="A17" s="39" t="s">
        <v>44</v>
      </c>
      <c r="B17" s="96">
        <v>0</v>
      </c>
      <c r="C17" s="142">
        <v>0</v>
      </c>
      <c r="D17" s="109"/>
      <c r="E17" s="110"/>
      <c r="F17" s="111"/>
      <c r="G17" s="111"/>
      <c r="H17" s="19"/>
    </row>
    <row r="18" spans="1:8" x14ac:dyDescent="0.25">
      <c r="A18" s="39" t="s">
        <v>45</v>
      </c>
      <c r="B18" s="96">
        <v>0</v>
      </c>
      <c r="C18" s="142">
        <v>0</v>
      </c>
      <c r="D18" s="109"/>
      <c r="E18" s="110"/>
      <c r="F18" s="111"/>
      <c r="G18" s="111"/>
      <c r="H18" s="56"/>
    </row>
    <row r="19" spans="1:8" x14ac:dyDescent="0.25">
      <c r="A19" s="39" t="s">
        <v>46</v>
      </c>
      <c r="B19" s="96">
        <v>1</v>
      </c>
      <c r="C19" s="141">
        <v>2.2200000000000001E-2</v>
      </c>
      <c r="D19" s="109"/>
      <c r="E19" s="110"/>
      <c r="F19" s="111"/>
      <c r="G19" s="111"/>
      <c r="H19" s="106"/>
    </row>
    <row r="20" spans="1:8" x14ac:dyDescent="0.25">
      <c r="A20" s="39" t="s">
        <v>19</v>
      </c>
      <c r="B20" s="96">
        <v>0</v>
      </c>
      <c r="C20" s="142">
        <v>0</v>
      </c>
      <c r="D20" s="109"/>
      <c r="E20" s="110"/>
      <c r="F20" s="111"/>
      <c r="G20" s="111"/>
      <c r="H20" s="110"/>
    </row>
    <row r="21" spans="1:8" x14ac:dyDescent="0.25">
      <c r="C21" s="108"/>
      <c r="D21" s="109"/>
      <c r="E21" s="110"/>
      <c r="F21" s="111"/>
      <c r="G21" s="111"/>
    </row>
    <row r="22" spans="1:8" x14ac:dyDescent="0.25">
      <c r="A22" s="60" t="s">
        <v>209</v>
      </c>
      <c r="B22" s="240" t="s">
        <v>203</v>
      </c>
      <c r="C22" s="242" t="s">
        <v>204</v>
      </c>
      <c r="D22" s="55" t="s">
        <v>299</v>
      </c>
      <c r="E22" s="240" t="s">
        <v>193</v>
      </c>
      <c r="F22" s="240" t="s">
        <v>356</v>
      </c>
      <c r="G22" s="240" t="s">
        <v>357</v>
      </c>
    </row>
    <row r="23" spans="1:8" x14ac:dyDescent="0.25">
      <c r="A23" s="65"/>
      <c r="B23" s="96">
        <v>37</v>
      </c>
      <c r="C23" s="96">
        <v>7.07</v>
      </c>
      <c r="D23" s="96">
        <v>36</v>
      </c>
      <c r="E23" s="38">
        <v>8</v>
      </c>
      <c r="F23" s="38">
        <v>23</v>
      </c>
      <c r="G23" s="38">
        <v>52</v>
      </c>
    </row>
    <row r="24" spans="1:8" x14ac:dyDescent="0.25">
      <c r="A24" s="36"/>
      <c r="B24" s="44"/>
      <c r="C24" s="45"/>
      <c r="D24" s="19"/>
      <c r="E24" s="42"/>
    </row>
    <row r="25" spans="1:8" x14ac:dyDescent="0.25">
      <c r="A25" s="59" t="s">
        <v>321</v>
      </c>
      <c r="B25" s="240" t="s">
        <v>203</v>
      </c>
      <c r="C25" s="242" t="s">
        <v>204</v>
      </c>
      <c r="D25" s="55" t="s">
        <v>299</v>
      </c>
      <c r="E25" s="240" t="s">
        <v>193</v>
      </c>
      <c r="F25" s="240" t="s">
        <v>356</v>
      </c>
      <c r="G25" s="240" t="s">
        <v>357</v>
      </c>
    </row>
    <row r="26" spans="1:8" x14ac:dyDescent="0.25">
      <c r="A26" s="65"/>
      <c r="B26" s="96">
        <v>6.58</v>
      </c>
      <c r="C26" s="96">
        <v>5.37</v>
      </c>
      <c r="D26" s="96">
        <v>5</v>
      </c>
      <c r="E26" s="38">
        <v>10</v>
      </c>
      <c r="F26" s="38">
        <v>0</v>
      </c>
      <c r="G26" s="38">
        <v>17</v>
      </c>
    </row>
    <row r="27" spans="1:8" x14ac:dyDescent="0.25">
      <c r="C27" s="108"/>
      <c r="D27" s="109"/>
      <c r="E27" s="110"/>
      <c r="F27" s="111"/>
    </row>
    <row r="28" spans="1:8" x14ac:dyDescent="0.25">
      <c r="A28" s="59" t="s">
        <v>477</v>
      </c>
      <c r="B28" s="53" t="s">
        <v>291</v>
      </c>
      <c r="C28" s="58" t="s">
        <v>205</v>
      </c>
      <c r="D28" s="109"/>
      <c r="E28" s="110"/>
      <c r="F28" s="111"/>
    </row>
    <row r="29" spans="1:8" x14ac:dyDescent="0.25">
      <c r="A29" s="39" t="s">
        <v>47</v>
      </c>
      <c r="B29" s="96">
        <v>17</v>
      </c>
      <c r="C29" s="141">
        <v>0.37780000000000002</v>
      </c>
      <c r="E29" s="42"/>
      <c r="F29" s="111"/>
    </row>
    <row r="30" spans="1:8" x14ac:dyDescent="0.25">
      <c r="A30" s="39" t="s">
        <v>48</v>
      </c>
      <c r="B30" s="96">
        <v>26</v>
      </c>
      <c r="C30" s="141">
        <v>0.57779999999999998</v>
      </c>
      <c r="E30" s="42"/>
      <c r="F30" s="111"/>
    </row>
    <row r="31" spans="1:8" x14ac:dyDescent="0.25">
      <c r="A31" s="39" t="s">
        <v>49</v>
      </c>
      <c r="B31" s="96">
        <v>2</v>
      </c>
      <c r="C31" s="141">
        <v>4.4400000000000002E-2</v>
      </c>
      <c r="E31" s="42"/>
      <c r="F31" s="111"/>
    </row>
    <row r="32" spans="1:8" x14ac:dyDescent="0.25">
      <c r="A32" s="39" t="s">
        <v>50</v>
      </c>
      <c r="B32" s="96">
        <v>0</v>
      </c>
      <c r="C32" s="142">
        <v>0</v>
      </c>
      <c r="E32" s="42"/>
    </row>
    <row r="33" spans="1:5" x14ac:dyDescent="0.25">
      <c r="E33" s="42"/>
    </row>
    <row r="34" spans="1:5" x14ac:dyDescent="0.25">
      <c r="A34" s="59" t="s">
        <v>476</v>
      </c>
      <c r="B34" s="53" t="s">
        <v>291</v>
      </c>
      <c r="C34" s="58" t="s">
        <v>205</v>
      </c>
      <c r="E34" s="42"/>
    </row>
    <row r="35" spans="1:5" x14ac:dyDescent="0.25">
      <c r="A35" s="39" t="s">
        <v>41</v>
      </c>
      <c r="B35" s="96">
        <v>41</v>
      </c>
      <c r="C35" s="141">
        <v>0.91110000000000002</v>
      </c>
      <c r="E35" s="42"/>
    </row>
    <row r="36" spans="1:5" x14ac:dyDescent="0.25">
      <c r="A36" s="39" t="s">
        <v>51</v>
      </c>
      <c r="B36" s="96">
        <v>4</v>
      </c>
      <c r="C36" s="141">
        <v>8.8900000000000007E-2</v>
      </c>
      <c r="E36" s="42"/>
    </row>
    <row r="37" spans="1:5" x14ac:dyDescent="0.25">
      <c r="A37" s="29"/>
      <c r="E37" s="42"/>
    </row>
    <row r="38" spans="1:5" x14ac:dyDescent="0.25">
      <c r="A38" s="59" t="s">
        <v>210</v>
      </c>
      <c r="B38" s="53" t="s">
        <v>291</v>
      </c>
      <c r="C38" s="58" t="s">
        <v>205</v>
      </c>
      <c r="E38" s="42"/>
    </row>
    <row r="39" spans="1:5" x14ac:dyDescent="0.25">
      <c r="A39" s="16" t="s">
        <v>0</v>
      </c>
      <c r="B39" s="96">
        <v>8</v>
      </c>
      <c r="C39" s="141">
        <v>0.17780000000000001</v>
      </c>
      <c r="E39" s="42"/>
    </row>
    <row r="40" spans="1:5" x14ac:dyDescent="0.25">
      <c r="A40" s="16" t="s">
        <v>1</v>
      </c>
      <c r="B40" s="96">
        <v>37</v>
      </c>
      <c r="C40" s="141">
        <v>0.82220000000000004</v>
      </c>
      <c r="E40" s="42"/>
    </row>
    <row r="41" spans="1:5" x14ac:dyDescent="0.25">
      <c r="A41" s="16" t="s">
        <v>39</v>
      </c>
      <c r="B41" s="96">
        <v>0</v>
      </c>
      <c r="C41" s="142">
        <v>0</v>
      </c>
      <c r="E41" s="42"/>
    </row>
    <row r="42" spans="1:5" x14ac:dyDescent="0.25">
      <c r="A42" s="4"/>
      <c r="E42" s="42"/>
    </row>
    <row r="43" spans="1:5" x14ac:dyDescent="0.25">
      <c r="A43" s="59" t="s">
        <v>211</v>
      </c>
      <c r="B43" s="53" t="s">
        <v>291</v>
      </c>
      <c r="C43" s="58" t="s">
        <v>205</v>
      </c>
      <c r="E43" s="42"/>
    </row>
    <row r="44" spans="1:5" x14ac:dyDescent="0.25">
      <c r="A44" s="16" t="s">
        <v>2</v>
      </c>
      <c r="B44" s="96">
        <v>9</v>
      </c>
      <c r="C44" s="142">
        <v>0.2</v>
      </c>
      <c r="E44" s="42"/>
    </row>
    <row r="45" spans="1:5" x14ac:dyDescent="0.25">
      <c r="A45" s="16" t="s">
        <v>3</v>
      </c>
      <c r="B45" s="96">
        <v>17</v>
      </c>
      <c r="C45" s="141">
        <v>0.37780000000000002</v>
      </c>
      <c r="E45" s="42"/>
    </row>
    <row r="46" spans="1:5" x14ac:dyDescent="0.25">
      <c r="A46" s="16" t="s">
        <v>4</v>
      </c>
      <c r="B46" s="96">
        <v>12</v>
      </c>
      <c r="C46" s="141">
        <v>0.26669999999999999</v>
      </c>
      <c r="E46" s="42"/>
    </row>
    <row r="47" spans="1:5" x14ac:dyDescent="0.25">
      <c r="A47" s="16" t="s">
        <v>5</v>
      </c>
      <c r="B47" s="96">
        <v>7</v>
      </c>
      <c r="C47" s="141">
        <v>0.15559999999999999</v>
      </c>
      <c r="E47" s="42"/>
    </row>
    <row r="48" spans="1:5" x14ac:dyDescent="0.25">
      <c r="A48" s="4"/>
      <c r="E48" s="42"/>
    </row>
    <row r="49" spans="1:38" x14ac:dyDescent="0.25">
      <c r="A49" s="59" t="s">
        <v>212</v>
      </c>
      <c r="B49" s="53" t="s">
        <v>291</v>
      </c>
      <c r="C49" s="58" t="s">
        <v>205</v>
      </c>
      <c r="E49" s="42"/>
    </row>
    <row r="50" spans="1:38" x14ac:dyDescent="0.25">
      <c r="A50" s="16" t="s">
        <v>6</v>
      </c>
      <c r="B50" s="96">
        <v>39</v>
      </c>
      <c r="C50" s="141">
        <v>0.86670000000000003</v>
      </c>
      <c r="E50" s="42"/>
    </row>
    <row r="51" spans="1:38" x14ac:dyDescent="0.25">
      <c r="A51" s="16" t="s">
        <v>7</v>
      </c>
      <c r="B51" s="96">
        <v>1</v>
      </c>
      <c r="C51" s="141">
        <v>2.2200000000000001E-2</v>
      </c>
      <c r="E51" s="42"/>
    </row>
    <row r="52" spans="1:38" x14ac:dyDescent="0.25">
      <c r="A52" s="16" t="s">
        <v>8</v>
      </c>
      <c r="B52" s="96">
        <v>1</v>
      </c>
      <c r="C52" s="141">
        <v>2.2200000000000001E-2</v>
      </c>
      <c r="E52" s="42"/>
    </row>
    <row r="53" spans="1:38" x14ac:dyDescent="0.25">
      <c r="A53" s="16" t="s">
        <v>9</v>
      </c>
      <c r="B53" s="96">
        <v>3</v>
      </c>
      <c r="C53" s="141">
        <v>6.6699999999999995E-2</v>
      </c>
      <c r="E53" s="42"/>
    </row>
    <row r="54" spans="1:38" x14ac:dyDescent="0.25">
      <c r="A54" s="16" t="s">
        <v>10</v>
      </c>
      <c r="B54" s="96">
        <v>1</v>
      </c>
      <c r="C54" s="141">
        <v>2.2200000000000001E-2</v>
      </c>
      <c r="E54" s="42"/>
    </row>
    <row r="55" spans="1:38" x14ac:dyDescent="0.25">
      <c r="A55" s="16" t="s">
        <v>11</v>
      </c>
      <c r="B55" s="96">
        <v>0</v>
      </c>
      <c r="C55" s="142">
        <v>0</v>
      </c>
      <c r="E55" s="42"/>
    </row>
    <row r="56" spans="1:38" x14ac:dyDescent="0.25">
      <c r="A56" s="16" t="s">
        <v>12</v>
      </c>
      <c r="B56" s="96">
        <v>0</v>
      </c>
      <c r="C56" s="142">
        <v>0</v>
      </c>
      <c r="E56" s="42"/>
      <c r="G56" s="110"/>
      <c r="H56" s="110"/>
    </row>
    <row r="57" spans="1:38" x14ac:dyDescent="0.25">
      <c r="A57" s="4"/>
      <c r="E57" s="42"/>
      <c r="G57" s="110"/>
      <c r="H57" s="110"/>
    </row>
    <row r="58" spans="1:38" x14ac:dyDescent="0.25">
      <c r="A58" s="59" t="s">
        <v>213</v>
      </c>
      <c r="B58" s="53" t="s">
        <v>291</v>
      </c>
      <c r="C58" s="58" t="s">
        <v>205</v>
      </c>
      <c r="E58" s="42"/>
      <c r="G58" s="110"/>
      <c r="H58" s="110"/>
    </row>
    <row r="59" spans="1:38" s="25" customFormat="1" x14ac:dyDescent="0.25">
      <c r="A59" s="356" t="s">
        <v>352</v>
      </c>
      <c r="B59" s="357"/>
      <c r="C59" s="358"/>
      <c r="D59" s="103"/>
      <c r="E59" s="109"/>
      <c r="F59" s="104"/>
      <c r="G59" s="95"/>
      <c r="H59" s="95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</row>
    <row r="60" spans="1:38" x14ac:dyDescent="0.25">
      <c r="A60" s="16" t="s">
        <v>13</v>
      </c>
      <c r="B60" s="96">
        <v>5</v>
      </c>
      <c r="C60" s="141">
        <v>0.1111</v>
      </c>
      <c r="E60" s="42"/>
      <c r="G60" s="110"/>
      <c r="H60" s="110"/>
    </row>
    <row r="61" spans="1:38" x14ac:dyDescent="0.25">
      <c r="A61" s="16" t="s">
        <v>14</v>
      </c>
      <c r="B61" s="96">
        <v>24</v>
      </c>
      <c r="C61" s="141">
        <v>0.5333</v>
      </c>
      <c r="E61" s="42"/>
      <c r="G61" s="110"/>
      <c r="H61" s="110"/>
    </row>
    <row r="62" spans="1:38" x14ac:dyDescent="0.25">
      <c r="A62" s="16" t="s">
        <v>15</v>
      </c>
      <c r="B62" s="96">
        <v>12</v>
      </c>
      <c r="C62" s="141">
        <v>0.26669999999999999</v>
      </c>
      <c r="E62" s="42"/>
      <c r="G62" s="110"/>
      <c r="H62" s="110"/>
    </row>
    <row r="63" spans="1:38" x14ac:dyDescent="0.25">
      <c r="A63" s="16" t="s">
        <v>16</v>
      </c>
      <c r="B63" s="96">
        <v>21</v>
      </c>
      <c r="C63" s="141">
        <v>0.4667</v>
      </c>
      <c r="E63" s="42"/>
      <c r="G63" s="110"/>
      <c r="H63" s="110"/>
    </row>
    <row r="64" spans="1:38" x14ac:dyDescent="0.25">
      <c r="A64" s="16" t="s">
        <v>17</v>
      </c>
      <c r="B64" s="96">
        <v>0</v>
      </c>
      <c r="C64" s="142">
        <v>0</v>
      </c>
      <c r="E64" s="42"/>
      <c r="G64" s="110"/>
      <c r="H64" s="110"/>
    </row>
    <row r="65" spans="1:12" x14ac:dyDescent="0.25">
      <c r="A65" s="16" t="s">
        <v>18</v>
      </c>
      <c r="B65" s="96">
        <v>1</v>
      </c>
      <c r="C65" s="141">
        <v>2.2200000000000001E-2</v>
      </c>
      <c r="E65" s="42"/>
      <c r="G65" s="110"/>
      <c r="H65" s="110"/>
    </row>
    <row r="66" spans="1:12" x14ac:dyDescent="0.25">
      <c r="A66" s="16" t="s">
        <v>19</v>
      </c>
      <c r="B66" s="96">
        <v>2</v>
      </c>
      <c r="C66" s="141">
        <v>4.4400000000000002E-2</v>
      </c>
      <c r="E66" s="42"/>
    </row>
    <row r="67" spans="1:12" x14ac:dyDescent="0.25">
      <c r="A67" s="16" t="s">
        <v>20</v>
      </c>
      <c r="B67" s="96">
        <v>1</v>
      </c>
      <c r="C67" s="141">
        <v>2.2200000000000001E-2</v>
      </c>
      <c r="E67" s="42"/>
    </row>
    <row r="68" spans="1:12" ht="22.5" customHeight="1" x14ac:dyDescent="0.25">
      <c r="A68" s="172"/>
      <c r="B68" s="106"/>
      <c r="C68" s="106"/>
      <c r="D68" s="106"/>
      <c r="E68" s="33"/>
    </row>
    <row r="69" spans="1:12" x14ac:dyDescent="0.25">
      <c r="A69" s="353" t="s">
        <v>419</v>
      </c>
      <c r="B69" s="348" t="s">
        <v>418</v>
      </c>
      <c r="C69" s="348"/>
      <c r="D69" s="348"/>
      <c r="E69" s="348"/>
      <c r="H69" s="254"/>
      <c r="I69" s="27"/>
      <c r="J69" s="27"/>
      <c r="K69" s="27"/>
      <c r="L69" s="27"/>
    </row>
    <row r="70" spans="1:12" x14ac:dyDescent="0.25">
      <c r="A70" s="354"/>
      <c r="B70" s="352" t="s">
        <v>416</v>
      </c>
      <c r="C70" s="352"/>
      <c r="D70" s="352" t="s">
        <v>417</v>
      </c>
      <c r="E70" s="352"/>
      <c r="H70" s="254"/>
      <c r="I70" s="27"/>
      <c r="J70" s="27"/>
      <c r="K70" s="27"/>
      <c r="L70" s="27"/>
    </row>
    <row r="71" spans="1:12" x14ac:dyDescent="0.25">
      <c r="A71" s="184" t="s">
        <v>374</v>
      </c>
      <c r="B71" s="236" t="s">
        <v>291</v>
      </c>
      <c r="C71" s="236" t="s">
        <v>205</v>
      </c>
      <c r="D71" s="236" t="s">
        <v>291</v>
      </c>
      <c r="E71" s="236" t="s">
        <v>447</v>
      </c>
      <c r="H71" s="36"/>
      <c r="I71" s="27"/>
      <c r="J71" s="27"/>
      <c r="K71" s="27"/>
      <c r="L71" s="27"/>
    </row>
    <row r="72" spans="1:12" x14ac:dyDescent="0.25">
      <c r="A72" s="226" t="s">
        <v>376</v>
      </c>
      <c r="B72" s="123">
        <v>1</v>
      </c>
      <c r="C72" s="224">
        <v>2.2200000000000001E-2</v>
      </c>
      <c r="D72" s="123">
        <v>0</v>
      </c>
      <c r="E72" s="225">
        <f>D72/B72</f>
        <v>0</v>
      </c>
      <c r="H72" s="33"/>
      <c r="I72" s="160"/>
      <c r="J72" s="160"/>
      <c r="K72" s="160"/>
      <c r="L72" s="160"/>
    </row>
    <row r="73" spans="1:12" x14ac:dyDescent="0.25">
      <c r="A73" s="226" t="s">
        <v>377</v>
      </c>
      <c r="B73" s="123">
        <v>8</v>
      </c>
      <c r="C73" s="224">
        <v>0.17780000000000001</v>
      </c>
      <c r="D73" s="123">
        <v>3</v>
      </c>
      <c r="E73" s="225">
        <f>D73/B73</f>
        <v>0.375</v>
      </c>
      <c r="H73" s="33"/>
      <c r="I73" s="160"/>
      <c r="J73" s="160"/>
      <c r="K73" s="160"/>
      <c r="L73" s="160"/>
    </row>
    <row r="74" spans="1:12" x14ac:dyDescent="0.25">
      <c r="A74" s="226" t="s">
        <v>378</v>
      </c>
      <c r="B74" s="123">
        <v>5</v>
      </c>
      <c r="C74" s="224">
        <v>0.11109999999999999</v>
      </c>
      <c r="D74" s="123">
        <v>0</v>
      </c>
      <c r="E74" s="225">
        <f t="shared" ref="E74:E82" si="0">D74/B74</f>
        <v>0</v>
      </c>
      <c r="H74" s="362"/>
      <c r="I74" s="362"/>
      <c r="J74" s="362"/>
      <c r="K74" s="363"/>
      <c r="L74" s="363"/>
    </row>
    <row r="75" spans="1:12" x14ac:dyDescent="0.25">
      <c r="A75" s="226" t="s">
        <v>379</v>
      </c>
      <c r="B75" s="123">
        <v>10</v>
      </c>
      <c r="C75" s="224">
        <v>0.22219999999999998</v>
      </c>
      <c r="D75" s="123">
        <v>0</v>
      </c>
      <c r="E75" s="225">
        <f t="shared" si="0"/>
        <v>0</v>
      </c>
      <c r="H75" s="36"/>
      <c r="I75" s="364"/>
      <c r="J75" s="364"/>
      <c r="K75" s="364"/>
      <c r="L75" s="364"/>
    </row>
    <row r="76" spans="1:12" x14ac:dyDescent="0.25">
      <c r="A76" s="226" t="s">
        <v>380</v>
      </c>
      <c r="B76" s="123">
        <v>0</v>
      </c>
      <c r="C76" s="224">
        <v>0</v>
      </c>
      <c r="D76" s="123">
        <v>0</v>
      </c>
      <c r="E76" s="225">
        <v>0</v>
      </c>
      <c r="H76" s="36"/>
      <c r="I76" s="106"/>
      <c r="J76" s="106"/>
      <c r="K76" s="106"/>
      <c r="L76" s="33"/>
    </row>
    <row r="77" spans="1:12" x14ac:dyDescent="0.25">
      <c r="A77" s="226" t="s">
        <v>381</v>
      </c>
      <c r="B77" s="123">
        <v>1</v>
      </c>
      <c r="C77" s="224">
        <v>2.2200000000000001E-2</v>
      </c>
      <c r="D77" s="123">
        <v>0</v>
      </c>
      <c r="E77" s="225">
        <f t="shared" si="0"/>
        <v>0</v>
      </c>
    </row>
    <row r="78" spans="1:12" x14ac:dyDescent="0.25">
      <c r="A78" s="226" t="s">
        <v>382</v>
      </c>
      <c r="B78" s="123">
        <v>1</v>
      </c>
      <c r="C78" s="224">
        <v>2.2200000000000001E-2</v>
      </c>
      <c r="D78" s="123">
        <v>0</v>
      </c>
      <c r="E78" s="225">
        <f t="shared" si="0"/>
        <v>0</v>
      </c>
    </row>
    <row r="79" spans="1:12" x14ac:dyDescent="0.25">
      <c r="A79" s="226" t="s">
        <v>372</v>
      </c>
      <c r="B79" s="123">
        <v>1</v>
      </c>
      <c r="C79" s="224">
        <v>2.2200000000000001E-2</v>
      </c>
      <c r="D79" s="123">
        <v>0</v>
      </c>
      <c r="E79" s="225">
        <f t="shared" si="0"/>
        <v>0</v>
      </c>
    </row>
    <row r="80" spans="1:12" x14ac:dyDescent="0.25">
      <c r="A80" s="226" t="s">
        <v>383</v>
      </c>
      <c r="B80" s="123">
        <v>14</v>
      </c>
      <c r="C80" s="224">
        <v>0.31109999999999999</v>
      </c>
      <c r="D80" s="123">
        <v>1</v>
      </c>
      <c r="E80" s="225">
        <f t="shared" si="0"/>
        <v>7.1428571428571425E-2</v>
      </c>
    </row>
    <row r="81" spans="1:6" x14ac:dyDescent="0.25">
      <c r="A81" s="226" t="s">
        <v>384</v>
      </c>
      <c r="B81" s="123">
        <v>2</v>
      </c>
      <c r="C81" s="224">
        <v>4.4400000000000002E-2</v>
      </c>
      <c r="D81" s="123">
        <v>0</v>
      </c>
      <c r="E81" s="225">
        <f t="shared" si="0"/>
        <v>0</v>
      </c>
    </row>
    <row r="82" spans="1:6" x14ac:dyDescent="0.25">
      <c r="A82" s="226" t="s">
        <v>385</v>
      </c>
      <c r="B82" s="123">
        <v>2</v>
      </c>
      <c r="C82" s="224">
        <v>4.4400000000000002E-2</v>
      </c>
      <c r="D82" s="123">
        <v>1</v>
      </c>
      <c r="E82" s="225">
        <f t="shared" si="0"/>
        <v>0.5</v>
      </c>
    </row>
    <row r="83" spans="1:6" x14ac:dyDescent="0.25">
      <c r="A83" s="226" t="s">
        <v>386</v>
      </c>
      <c r="B83" s="123">
        <v>0</v>
      </c>
      <c r="C83" s="224">
        <v>0</v>
      </c>
      <c r="D83" s="123">
        <v>0</v>
      </c>
      <c r="E83" s="225">
        <v>0</v>
      </c>
    </row>
    <row r="84" spans="1:6" x14ac:dyDescent="0.25">
      <c r="A84" s="209" t="s">
        <v>387</v>
      </c>
      <c r="B84" s="123">
        <v>0</v>
      </c>
      <c r="C84" s="224">
        <v>0</v>
      </c>
      <c r="D84" s="96">
        <v>0</v>
      </c>
      <c r="E84" s="225">
        <v>0</v>
      </c>
    </row>
    <row r="85" spans="1:6" x14ac:dyDescent="0.25">
      <c r="A85" s="8" t="s">
        <v>448</v>
      </c>
      <c r="B85" s="257"/>
      <c r="C85" s="252"/>
      <c r="D85" s="99"/>
      <c r="E85" s="253"/>
    </row>
    <row r="86" spans="1:6" x14ac:dyDescent="0.25">
      <c r="A86" s="7"/>
      <c r="B86" s="106"/>
      <c r="C86" s="168"/>
      <c r="E86" s="42"/>
    </row>
    <row r="87" spans="1:6" x14ac:dyDescent="0.25">
      <c r="A87" s="59" t="s">
        <v>322</v>
      </c>
      <c r="B87" s="173" t="s">
        <v>291</v>
      </c>
      <c r="C87" s="178" t="s">
        <v>205</v>
      </c>
      <c r="E87" s="110"/>
      <c r="F87" s="110"/>
    </row>
    <row r="88" spans="1:6" x14ac:dyDescent="0.25">
      <c r="A88" s="16" t="s">
        <v>0</v>
      </c>
      <c r="B88" s="96">
        <v>22</v>
      </c>
      <c r="C88" s="141">
        <v>0.4889</v>
      </c>
      <c r="E88" s="110"/>
      <c r="F88" s="110"/>
    </row>
    <row r="89" spans="1:6" x14ac:dyDescent="0.25">
      <c r="A89" s="16" t="s">
        <v>1</v>
      </c>
      <c r="B89" s="96">
        <v>23</v>
      </c>
      <c r="C89" s="141">
        <v>0.5111</v>
      </c>
      <c r="E89" s="110"/>
      <c r="F89" s="110"/>
    </row>
    <row r="90" spans="1:6" x14ac:dyDescent="0.25">
      <c r="A90" s="16" t="s">
        <v>39</v>
      </c>
      <c r="B90" s="96">
        <v>0</v>
      </c>
      <c r="C90" s="142">
        <v>0</v>
      </c>
      <c r="E90" s="110"/>
      <c r="F90" s="110"/>
    </row>
    <row r="91" spans="1:6" x14ac:dyDescent="0.25">
      <c r="A91" s="4"/>
      <c r="E91" s="110"/>
      <c r="F91" s="110"/>
    </row>
    <row r="92" spans="1:6" x14ac:dyDescent="0.25">
      <c r="A92" s="59" t="s">
        <v>323</v>
      </c>
      <c r="B92" s="53" t="s">
        <v>291</v>
      </c>
      <c r="C92" s="58" t="s">
        <v>205</v>
      </c>
      <c r="E92" s="110"/>
      <c r="F92" s="110"/>
    </row>
    <row r="93" spans="1:6" x14ac:dyDescent="0.25">
      <c r="A93" s="16" t="s">
        <v>2</v>
      </c>
      <c r="B93" s="96">
        <v>9</v>
      </c>
      <c r="C93" s="142">
        <v>0.2</v>
      </c>
      <c r="E93" s="110"/>
      <c r="F93" s="110"/>
    </row>
    <row r="94" spans="1:6" x14ac:dyDescent="0.25">
      <c r="A94" s="16" t="s">
        <v>3</v>
      </c>
      <c r="B94" s="96">
        <v>17</v>
      </c>
      <c r="C94" s="141">
        <v>0.37780000000000002</v>
      </c>
      <c r="E94" s="110"/>
      <c r="F94" s="110"/>
    </row>
    <row r="95" spans="1:6" x14ac:dyDescent="0.25">
      <c r="A95" s="16" t="s">
        <v>4</v>
      </c>
      <c r="B95" s="96">
        <v>12</v>
      </c>
      <c r="C95" s="141">
        <v>0.26669999999999999</v>
      </c>
      <c r="E95" s="110"/>
      <c r="F95" s="110"/>
    </row>
    <row r="96" spans="1:6" x14ac:dyDescent="0.25">
      <c r="A96" s="16" t="s">
        <v>5</v>
      </c>
      <c r="B96" s="96">
        <v>7</v>
      </c>
      <c r="C96" s="141">
        <v>0.15559999999999999</v>
      </c>
      <c r="E96" s="42"/>
    </row>
    <row r="97" spans="1:38" x14ac:dyDescent="0.25">
      <c r="A97" s="4"/>
      <c r="E97" s="42"/>
    </row>
    <row r="98" spans="1:38" x14ac:dyDescent="0.25">
      <c r="A98" s="59" t="s">
        <v>324</v>
      </c>
      <c r="B98" s="53" t="s">
        <v>291</v>
      </c>
      <c r="C98" s="58" t="s">
        <v>205</v>
      </c>
      <c r="E98" s="42"/>
    </row>
    <row r="99" spans="1:38" x14ac:dyDescent="0.25">
      <c r="A99" s="16" t="s">
        <v>6</v>
      </c>
      <c r="B99" s="96">
        <v>36</v>
      </c>
      <c r="C99" s="142">
        <v>0.8</v>
      </c>
      <c r="E99" s="42"/>
    </row>
    <row r="100" spans="1:38" x14ac:dyDescent="0.25">
      <c r="A100" s="16" t="s">
        <v>7</v>
      </c>
      <c r="B100" s="96">
        <v>1</v>
      </c>
      <c r="C100" s="141">
        <v>2.2200000000000001E-2</v>
      </c>
      <c r="E100" s="42"/>
    </row>
    <row r="101" spans="1:38" x14ac:dyDescent="0.25">
      <c r="A101" s="16" t="s">
        <v>8</v>
      </c>
      <c r="B101" s="96">
        <v>3</v>
      </c>
      <c r="C101" s="141">
        <v>6.6699999999999995E-2</v>
      </c>
      <c r="E101" s="42"/>
    </row>
    <row r="102" spans="1:38" x14ac:dyDescent="0.25">
      <c r="A102" s="16" t="s">
        <v>9</v>
      </c>
      <c r="B102" s="96">
        <v>2</v>
      </c>
      <c r="C102" s="141">
        <v>4.4400000000000002E-2</v>
      </c>
      <c r="E102" s="42"/>
    </row>
    <row r="103" spans="1:38" x14ac:dyDescent="0.25">
      <c r="A103" s="16" t="s">
        <v>10</v>
      </c>
      <c r="B103" s="96">
        <v>3</v>
      </c>
      <c r="C103" s="141">
        <v>6.6699999999999995E-2</v>
      </c>
      <c r="E103" s="42"/>
    </row>
    <row r="104" spans="1:38" x14ac:dyDescent="0.25">
      <c r="A104" s="16" t="s">
        <v>11</v>
      </c>
      <c r="B104" s="96">
        <v>0</v>
      </c>
      <c r="C104" s="142">
        <v>0</v>
      </c>
      <c r="E104" s="42"/>
    </row>
    <row r="105" spans="1:38" x14ac:dyDescent="0.25">
      <c r="A105" s="16" t="s">
        <v>12</v>
      </c>
      <c r="B105" s="96">
        <v>0</v>
      </c>
      <c r="C105" s="142">
        <v>0</v>
      </c>
      <c r="E105" s="42"/>
    </row>
    <row r="106" spans="1:38" x14ac:dyDescent="0.25">
      <c r="A106" s="4"/>
      <c r="E106" s="42"/>
    </row>
    <row r="107" spans="1:38" x14ac:dyDescent="0.25">
      <c r="A107" s="59" t="s">
        <v>325</v>
      </c>
      <c r="B107" s="53" t="s">
        <v>291</v>
      </c>
      <c r="C107" s="58" t="s">
        <v>205</v>
      </c>
      <c r="E107" s="42"/>
    </row>
    <row r="108" spans="1:38" s="25" customFormat="1" x14ac:dyDescent="0.25">
      <c r="A108" s="356" t="s">
        <v>352</v>
      </c>
      <c r="B108" s="357"/>
      <c r="C108" s="358"/>
      <c r="D108" s="103"/>
      <c r="E108" s="104"/>
      <c r="F108" s="104"/>
      <c r="G108" s="95"/>
      <c r="H108" s="95"/>
      <c r="I108" s="4"/>
      <c r="J108" s="4"/>
      <c r="K108" s="4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</row>
    <row r="109" spans="1:38" x14ac:dyDescent="0.25">
      <c r="A109" s="16" t="s">
        <v>13</v>
      </c>
      <c r="B109" s="96">
        <v>5</v>
      </c>
      <c r="C109" s="141">
        <v>0.1111</v>
      </c>
      <c r="E109" s="42"/>
      <c r="I109" s="8"/>
      <c r="J109" s="106"/>
      <c r="K109" s="168"/>
    </row>
    <row r="110" spans="1:38" x14ac:dyDescent="0.25">
      <c r="A110" s="16" t="s">
        <v>14</v>
      </c>
      <c r="B110" s="96">
        <v>29</v>
      </c>
      <c r="C110" s="141">
        <v>0.64439999999999997</v>
      </c>
      <c r="E110" s="42"/>
      <c r="I110" s="8"/>
      <c r="J110" s="106"/>
      <c r="K110" s="168"/>
    </row>
    <row r="111" spans="1:38" x14ac:dyDescent="0.25">
      <c r="A111" s="16" t="s">
        <v>15</v>
      </c>
      <c r="B111" s="96">
        <v>11</v>
      </c>
      <c r="C111" s="141">
        <v>0.24440000000000001</v>
      </c>
      <c r="E111" s="42"/>
      <c r="I111" s="8"/>
      <c r="J111" s="106"/>
      <c r="K111" s="168"/>
    </row>
    <row r="112" spans="1:38" x14ac:dyDescent="0.25">
      <c r="A112" s="16" t="s">
        <v>16</v>
      </c>
      <c r="B112" s="96">
        <v>21</v>
      </c>
      <c r="C112" s="141">
        <v>0.4667</v>
      </c>
      <c r="E112" s="42"/>
      <c r="I112" s="8"/>
      <c r="J112" s="106"/>
      <c r="K112" s="168"/>
    </row>
    <row r="113" spans="1:11" x14ac:dyDescent="0.25">
      <c r="A113" s="16" t="s">
        <v>17</v>
      </c>
      <c r="B113" s="96">
        <v>0</v>
      </c>
      <c r="C113" s="142">
        <v>0</v>
      </c>
      <c r="E113" s="42"/>
      <c r="I113" s="8"/>
      <c r="J113" s="106"/>
      <c r="K113" s="168"/>
    </row>
    <row r="114" spans="1:11" x14ac:dyDescent="0.25">
      <c r="A114" s="16" t="s">
        <v>18</v>
      </c>
      <c r="B114" s="96">
        <v>1</v>
      </c>
      <c r="C114" s="141">
        <v>2.2200000000000001E-2</v>
      </c>
      <c r="E114" s="42"/>
      <c r="I114" s="29"/>
      <c r="J114" s="29"/>
      <c r="K114" s="29"/>
    </row>
    <row r="115" spans="1:11" x14ac:dyDescent="0.25">
      <c r="A115" s="16" t="s">
        <v>19</v>
      </c>
      <c r="B115" s="96">
        <v>2</v>
      </c>
      <c r="C115" s="141">
        <v>4.4400000000000002E-2</v>
      </c>
      <c r="E115" s="42"/>
    </row>
    <row r="116" spans="1:11" x14ac:dyDescent="0.25">
      <c r="A116" s="16" t="s">
        <v>20</v>
      </c>
      <c r="B116" s="96">
        <v>0</v>
      </c>
      <c r="C116" s="142">
        <v>0</v>
      </c>
      <c r="E116" s="42"/>
    </row>
    <row r="117" spans="1:11" x14ac:dyDescent="0.25">
      <c r="A117" s="8"/>
      <c r="B117" s="106"/>
      <c r="C117" s="168"/>
      <c r="E117" s="42"/>
    </row>
    <row r="118" spans="1:11" x14ac:dyDescent="0.25">
      <c r="A118" s="8"/>
      <c r="B118" s="106"/>
      <c r="C118" s="168"/>
      <c r="E118" s="42"/>
    </row>
    <row r="119" spans="1:11" x14ac:dyDescent="0.25">
      <c r="A119" s="361" t="s">
        <v>420</v>
      </c>
      <c r="B119" s="348" t="s">
        <v>418</v>
      </c>
      <c r="C119" s="348"/>
      <c r="D119" s="348"/>
      <c r="E119" s="348"/>
    </row>
    <row r="120" spans="1:11" ht="15" customHeight="1" x14ac:dyDescent="0.25">
      <c r="A120" s="361"/>
      <c r="B120" s="352" t="s">
        <v>416</v>
      </c>
      <c r="C120" s="352"/>
      <c r="D120" s="352" t="s">
        <v>417</v>
      </c>
      <c r="E120" s="352"/>
    </row>
    <row r="121" spans="1:11" x14ac:dyDescent="0.25">
      <c r="A121" s="208" t="s">
        <v>388</v>
      </c>
      <c r="B121" s="256" t="s">
        <v>291</v>
      </c>
      <c r="C121" s="256" t="s">
        <v>205</v>
      </c>
      <c r="D121" s="256" t="s">
        <v>291</v>
      </c>
      <c r="E121" s="256" t="s">
        <v>447</v>
      </c>
    </row>
    <row r="122" spans="1:11" x14ac:dyDescent="0.25">
      <c r="A122" s="228" t="s">
        <v>376</v>
      </c>
      <c r="B122" s="199">
        <v>1</v>
      </c>
      <c r="C122" s="196">
        <f>ROUND(B122/45 * 100, 2)/100</f>
        <v>2.2200000000000001E-2</v>
      </c>
      <c r="D122" s="199">
        <v>0</v>
      </c>
      <c r="E122" s="196">
        <f>D122/B122</f>
        <v>0</v>
      </c>
    </row>
    <row r="123" spans="1:11" x14ac:dyDescent="0.25">
      <c r="A123" s="228" t="s">
        <v>377</v>
      </c>
      <c r="B123" s="199">
        <v>8</v>
      </c>
      <c r="C123" s="196">
        <f t="shared" ref="C123:C134" si="1">ROUND(B123/45 * 100, 2)/100</f>
        <v>0.17780000000000001</v>
      </c>
      <c r="D123" s="199">
        <v>3</v>
      </c>
      <c r="E123" s="196">
        <f t="shared" ref="E123:E132" si="2">D123/B123</f>
        <v>0.375</v>
      </c>
    </row>
    <row r="124" spans="1:11" x14ac:dyDescent="0.25">
      <c r="A124" s="228" t="s">
        <v>378</v>
      </c>
      <c r="B124" s="199">
        <v>5</v>
      </c>
      <c r="C124" s="196">
        <f t="shared" si="1"/>
        <v>0.11109999999999999</v>
      </c>
      <c r="D124" s="199">
        <v>0</v>
      </c>
      <c r="E124" s="196">
        <f t="shared" si="2"/>
        <v>0</v>
      </c>
    </row>
    <row r="125" spans="1:11" x14ac:dyDescent="0.25">
      <c r="A125" s="228" t="s">
        <v>379</v>
      </c>
      <c r="B125" s="199">
        <v>10</v>
      </c>
      <c r="C125" s="196">
        <f t="shared" si="1"/>
        <v>0.22219999999999998</v>
      </c>
      <c r="D125" s="199">
        <v>0</v>
      </c>
      <c r="E125" s="196">
        <f t="shared" si="2"/>
        <v>0</v>
      </c>
    </row>
    <row r="126" spans="1:11" x14ac:dyDescent="0.25">
      <c r="A126" s="228" t="s">
        <v>380</v>
      </c>
      <c r="B126" s="199">
        <v>0</v>
      </c>
      <c r="C126" s="196">
        <f t="shared" si="1"/>
        <v>0</v>
      </c>
      <c r="D126" s="199">
        <v>0</v>
      </c>
      <c r="E126" s="196">
        <v>0</v>
      </c>
    </row>
    <row r="127" spans="1:11" x14ac:dyDescent="0.25">
      <c r="A127" s="228" t="s">
        <v>381</v>
      </c>
      <c r="B127" s="199">
        <v>1</v>
      </c>
      <c r="C127" s="196">
        <f t="shared" si="1"/>
        <v>2.2200000000000001E-2</v>
      </c>
      <c r="D127" s="199">
        <v>0</v>
      </c>
      <c r="E127" s="196">
        <f t="shared" si="2"/>
        <v>0</v>
      </c>
    </row>
    <row r="128" spans="1:11" x14ac:dyDescent="0.25">
      <c r="A128" s="228" t="s">
        <v>382</v>
      </c>
      <c r="B128" s="199">
        <v>1</v>
      </c>
      <c r="C128" s="196">
        <f t="shared" si="1"/>
        <v>2.2200000000000001E-2</v>
      </c>
      <c r="D128" s="199">
        <v>0</v>
      </c>
      <c r="E128" s="196">
        <f t="shared" si="2"/>
        <v>0</v>
      </c>
    </row>
    <row r="129" spans="1:8" x14ac:dyDescent="0.25">
      <c r="A129" s="228" t="s">
        <v>372</v>
      </c>
      <c r="B129" s="199">
        <v>1</v>
      </c>
      <c r="C129" s="196">
        <f t="shared" si="1"/>
        <v>2.2200000000000001E-2</v>
      </c>
      <c r="D129" s="199">
        <v>0</v>
      </c>
      <c r="E129" s="196">
        <f t="shared" si="2"/>
        <v>0</v>
      </c>
    </row>
    <row r="130" spans="1:8" x14ac:dyDescent="0.25">
      <c r="A130" s="228" t="s">
        <v>383</v>
      </c>
      <c r="B130" s="199">
        <v>14</v>
      </c>
      <c r="C130" s="196">
        <f t="shared" si="1"/>
        <v>0.31109999999999999</v>
      </c>
      <c r="D130" s="199">
        <v>1</v>
      </c>
      <c r="E130" s="196">
        <f t="shared" si="2"/>
        <v>7.1428571428571425E-2</v>
      </c>
    </row>
    <row r="131" spans="1:8" x14ac:dyDescent="0.25">
      <c r="A131" s="228" t="s">
        <v>384</v>
      </c>
      <c r="B131" s="199">
        <v>2</v>
      </c>
      <c r="C131" s="196">
        <f t="shared" si="1"/>
        <v>4.4400000000000002E-2</v>
      </c>
      <c r="D131" s="199">
        <v>1</v>
      </c>
      <c r="E131" s="196">
        <f t="shared" si="2"/>
        <v>0.5</v>
      </c>
    </row>
    <row r="132" spans="1:8" x14ac:dyDescent="0.25">
      <c r="A132" s="228" t="s">
        <v>385</v>
      </c>
      <c r="B132" s="199">
        <v>2</v>
      </c>
      <c r="C132" s="196">
        <f t="shared" si="1"/>
        <v>4.4400000000000002E-2</v>
      </c>
      <c r="D132" s="199">
        <v>0</v>
      </c>
      <c r="E132" s="196">
        <f t="shared" si="2"/>
        <v>0</v>
      </c>
    </row>
    <row r="133" spans="1:8" x14ac:dyDescent="0.25">
      <c r="A133" s="228" t="s">
        <v>386</v>
      </c>
      <c r="B133" s="199">
        <v>0</v>
      </c>
      <c r="C133" s="196">
        <f t="shared" si="1"/>
        <v>0</v>
      </c>
      <c r="D133" s="199">
        <v>0</v>
      </c>
      <c r="E133" s="196">
        <v>0</v>
      </c>
    </row>
    <row r="134" spans="1:8" x14ac:dyDescent="0.25">
      <c r="A134" s="228" t="s">
        <v>387</v>
      </c>
      <c r="B134" s="199">
        <v>0</v>
      </c>
      <c r="C134" s="196">
        <f t="shared" si="1"/>
        <v>0</v>
      </c>
      <c r="D134" s="199">
        <v>0</v>
      </c>
      <c r="E134" s="196">
        <v>0</v>
      </c>
    </row>
    <row r="135" spans="1:8" s="35" customFormat="1" x14ac:dyDescent="0.25">
      <c r="A135" s="8" t="s">
        <v>448</v>
      </c>
      <c r="B135" s="275"/>
      <c r="C135" s="57"/>
      <c r="D135" s="275"/>
      <c r="E135" s="57"/>
      <c r="F135" s="110"/>
      <c r="G135" s="110"/>
      <c r="H135" s="110"/>
    </row>
    <row r="136" spans="1:8" x14ac:dyDescent="0.25">
      <c r="A136" s="4"/>
      <c r="E136" s="42"/>
    </row>
    <row r="137" spans="1:8" x14ac:dyDescent="0.25">
      <c r="A137" s="59" t="s">
        <v>303</v>
      </c>
      <c r="B137" s="53" t="s">
        <v>291</v>
      </c>
      <c r="C137" s="58" t="s">
        <v>205</v>
      </c>
      <c r="E137" s="42"/>
    </row>
    <row r="138" spans="1:8" x14ac:dyDescent="0.25">
      <c r="A138" s="16" t="s">
        <v>21</v>
      </c>
      <c r="B138" s="96">
        <v>1</v>
      </c>
      <c r="C138" s="141">
        <v>2.2200000000000001E-2</v>
      </c>
      <c r="E138" s="42"/>
    </row>
    <row r="139" spans="1:8" x14ac:dyDescent="0.25">
      <c r="A139" s="16" t="s">
        <v>22</v>
      </c>
      <c r="B139" s="96">
        <v>8</v>
      </c>
      <c r="C139" s="141">
        <v>0.17780000000000001</v>
      </c>
      <c r="E139" s="42"/>
    </row>
    <row r="140" spans="1:8" x14ac:dyDescent="0.25">
      <c r="A140" s="16" t="s">
        <v>23</v>
      </c>
      <c r="B140" s="96">
        <v>11</v>
      </c>
      <c r="C140" s="141">
        <v>0.24440000000000001</v>
      </c>
      <c r="E140" s="42"/>
    </row>
    <row r="141" spans="1:8" x14ac:dyDescent="0.25">
      <c r="A141" s="16" t="s">
        <v>24</v>
      </c>
      <c r="B141" s="96">
        <v>17</v>
      </c>
      <c r="C141" s="141">
        <v>0.37780000000000002</v>
      </c>
      <c r="E141" s="42"/>
    </row>
    <row r="142" spans="1:8" x14ac:dyDescent="0.25">
      <c r="A142" s="16" t="s">
        <v>25</v>
      </c>
      <c r="B142" s="96">
        <v>8</v>
      </c>
      <c r="C142" s="141">
        <v>0.17780000000000001</v>
      </c>
      <c r="E142" s="42"/>
    </row>
    <row r="143" spans="1:8" x14ac:dyDescent="0.25">
      <c r="A143" s="4"/>
      <c r="E143" s="42"/>
    </row>
    <row r="144" spans="1:8" x14ac:dyDescent="0.25">
      <c r="A144" s="61" t="s">
        <v>304</v>
      </c>
      <c r="B144" s="53" t="s">
        <v>291</v>
      </c>
      <c r="C144" s="58" t="s">
        <v>205</v>
      </c>
      <c r="E144" s="42"/>
    </row>
    <row r="145" spans="1:6" x14ac:dyDescent="0.25">
      <c r="A145" s="16" t="s">
        <v>26</v>
      </c>
      <c r="B145" s="96">
        <v>18</v>
      </c>
      <c r="C145" s="142">
        <v>0.4</v>
      </c>
      <c r="E145" s="42"/>
    </row>
    <row r="146" spans="1:6" x14ac:dyDescent="0.25">
      <c r="A146" s="16" t="s">
        <v>27</v>
      </c>
      <c r="B146" s="96">
        <v>4</v>
      </c>
      <c r="C146" s="141">
        <v>8.8900000000000007E-2</v>
      </c>
      <c r="E146" s="42"/>
    </row>
    <row r="147" spans="1:6" x14ac:dyDescent="0.25">
      <c r="A147" s="16" t="s">
        <v>28</v>
      </c>
      <c r="B147" s="96">
        <v>6</v>
      </c>
      <c r="C147" s="141">
        <v>0.1333</v>
      </c>
      <c r="E147" s="42"/>
    </row>
    <row r="148" spans="1:6" x14ac:dyDescent="0.25">
      <c r="A148" s="16" t="s">
        <v>29</v>
      </c>
      <c r="B148" s="96">
        <v>0</v>
      </c>
      <c r="C148" s="142">
        <v>0</v>
      </c>
      <c r="E148" s="42"/>
    </row>
    <row r="149" spans="1:6" x14ac:dyDescent="0.25">
      <c r="A149" s="16" t="s">
        <v>30</v>
      </c>
      <c r="B149" s="96">
        <v>0</v>
      </c>
      <c r="C149" s="142">
        <v>0</v>
      </c>
      <c r="E149" s="42"/>
    </row>
    <row r="150" spans="1:6" x14ac:dyDescent="0.25">
      <c r="A150" s="16" t="s">
        <v>31</v>
      </c>
      <c r="B150" s="96">
        <v>17</v>
      </c>
      <c r="C150" s="141">
        <v>0.37780000000000002</v>
      </c>
      <c r="E150" s="42"/>
    </row>
    <row r="151" spans="1:6" x14ac:dyDescent="0.25">
      <c r="A151" s="4"/>
      <c r="E151" s="42"/>
    </row>
    <row r="152" spans="1:6" x14ac:dyDescent="0.25">
      <c r="A152" s="59" t="s">
        <v>214</v>
      </c>
      <c r="B152" s="53" t="s">
        <v>291</v>
      </c>
      <c r="C152" s="58" t="s">
        <v>205</v>
      </c>
      <c r="E152" s="42"/>
    </row>
    <row r="153" spans="1:6" x14ac:dyDescent="0.25">
      <c r="A153" s="16" t="s">
        <v>32</v>
      </c>
      <c r="B153" s="96">
        <v>21</v>
      </c>
      <c r="C153" s="141">
        <v>0.4667</v>
      </c>
      <c r="E153" s="42"/>
    </row>
    <row r="154" spans="1:6" x14ac:dyDescent="0.25">
      <c r="A154" s="16" t="s">
        <v>33</v>
      </c>
      <c r="B154" s="96">
        <v>14</v>
      </c>
      <c r="C154" s="141">
        <v>0.31109999999999999</v>
      </c>
      <c r="E154" s="42"/>
    </row>
    <row r="155" spans="1:6" x14ac:dyDescent="0.25">
      <c r="A155" s="16" t="s">
        <v>34</v>
      </c>
      <c r="B155" s="96">
        <v>10</v>
      </c>
      <c r="C155" s="141">
        <v>0.22220000000000001</v>
      </c>
      <c r="E155" s="42"/>
    </row>
    <row r="156" spans="1:6" x14ac:dyDescent="0.25">
      <c r="A156" s="4"/>
      <c r="E156" s="42"/>
    </row>
    <row r="157" spans="1:6" x14ac:dyDescent="0.25">
      <c r="A157" s="62" t="s">
        <v>305</v>
      </c>
      <c r="B157" s="53" t="s">
        <v>291</v>
      </c>
      <c r="C157" s="58" t="s">
        <v>205</v>
      </c>
      <c r="D157" s="359"/>
      <c r="E157" s="360"/>
      <c r="F157" s="360"/>
    </row>
    <row r="158" spans="1:6" x14ac:dyDescent="0.25">
      <c r="A158" s="16" t="s">
        <v>35</v>
      </c>
      <c r="B158" s="96">
        <v>5</v>
      </c>
      <c r="C158" s="141">
        <v>0.1111</v>
      </c>
      <c r="E158" s="42"/>
    </row>
    <row r="159" spans="1:6" x14ac:dyDescent="0.25">
      <c r="A159" s="16" t="s">
        <v>36</v>
      </c>
      <c r="B159" s="96">
        <v>13</v>
      </c>
      <c r="C159" s="141">
        <v>0.28889999999999999</v>
      </c>
      <c r="E159" s="42"/>
    </row>
    <row r="160" spans="1:6" x14ac:dyDescent="0.25">
      <c r="A160" s="16" t="s">
        <v>37</v>
      </c>
      <c r="B160" s="96">
        <v>8</v>
      </c>
      <c r="C160" s="141">
        <v>0.17780000000000001</v>
      </c>
      <c r="E160" s="42"/>
    </row>
    <row r="161" spans="1:5" x14ac:dyDescent="0.25">
      <c r="A161" s="16" t="s">
        <v>38</v>
      </c>
      <c r="B161" s="96">
        <v>18</v>
      </c>
      <c r="C161" s="142">
        <v>0.4</v>
      </c>
      <c r="E161" s="42"/>
    </row>
    <row r="162" spans="1:5" x14ac:dyDescent="0.25">
      <c r="A162" s="16" t="s">
        <v>39</v>
      </c>
      <c r="B162" s="96">
        <v>1</v>
      </c>
      <c r="C162" s="141">
        <v>2.2200000000000001E-2</v>
      </c>
      <c r="E162" s="42"/>
    </row>
    <row r="164" spans="1:5" ht="30" x14ac:dyDescent="0.25">
      <c r="A164" s="247" t="s">
        <v>457</v>
      </c>
      <c r="B164" s="365" t="s">
        <v>456</v>
      </c>
      <c r="C164" s="365"/>
    </row>
    <row r="165" spans="1:5" x14ac:dyDescent="0.25">
      <c r="A165" s="176" t="s">
        <v>411</v>
      </c>
      <c r="B165" s="174" t="s">
        <v>291</v>
      </c>
      <c r="C165" s="207" t="s">
        <v>205</v>
      </c>
    </row>
    <row r="166" spans="1:5" x14ac:dyDescent="0.25">
      <c r="A166" s="209" t="s">
        <v>35</v>
      </c>
      <c r="B166" s="201">
        <v>5</v>
      </c>
      <c r="C166" s="230">
        <v>0.1724</v>
      </c>
    </row>
    <row r="167" spans="1:5" x14ac:dyDescent="0.25">
      <c r="A167" s="209" t="s">
        <v>36</v>
      </c>
      <c r="B167" s="201">
        <v>10</v>
      </c>
      <c r="C167" s="230">
        <v>0.3448</v>
      </c>
    </row>
    <row r="168" spans="1:5" x14ac:dyDescent="0.25">
      <c r="A168" s="209" t="s">
        <v>37</v>
      </c>
      <c r="B168" s="201">
        <v>6</v>
      </c>
      <c r="C168" s="230">
        <v>0.2069</v>
      </c>
    </row>
    <row r="169" spans="1:5" x14ac:dyDescent="0.25">
      <c r="A169" s="209" t="s">
        <v>38</v>
      </c>
      <c r="B169" s="201">
        <v>8</v>
      </c>
      <c r="C169" s="230">
        <v>0.27589999999999998</v>
      </c>
    </row>
    <row r="170" spans="1:5" x14ac:dyDescent="0.25">
      <c r="A170" s="209" t="s">
        <v>39</v>
      </c>
      <c r="B170" s="201">
        <v>0</v>
      </c>
      <c r="C170" s="230">
        <v>0</v>
      </c>
    </row>
  </sheetData>
  <mergeCells count="18">
    <mergeCell ref="K74:L74"/>
    <mergeCell ref="I75:J75"/>
    <mergeCell ref="K75:L75"/>
    <mergeCell ref="B164:C164"/>
    <mergeCell ref="A4:B4"/>
    <mergeCell ref="A1:H1"/>
    <mergeCell ref="A59:C59"/>
    <mergeCell ref="A108:C108"/>
    <mergeCell ref="D157:F157"/>
    <mergeCell ref="B70:C70"/>
    <mergeCell ref="D70:E70"/>
    <mergeCell ref="B120:C120"/>
    <mergeCell ref="D120:E120"/>
    <mergeCell ref="A119:A120"/>
    <mergeCell ref="B119:E119"/>
    <mergeCell ref="A69:A70"/>
    <mergeCell ref="B69:E69"/>
    <mergeCell ref="H74:J7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G106"/>
  <sheetViews>
    <sheetView zoomScale="80" zoomScaleNormal="80" workbookViewId="0">
      <selection sqref="A1:H1"/>
    </sheetView>
  </sheetViews>
  <sheetFormatPr defaultColWidth="9.140625" defaultRowHeight="15" x14ac:dyDescent="0.25"/>
  <cols>
    <col min="1" max="1" width="56.28515625" style="30" customWidth="1"/>
    <col min="2" max="2" width="14.42578125" style="42" customWidth="1"/>
    <col min="3" max="3" width="10.7109375" style="42" bestFit="1" customWidth="1"/>
    <col min="4" max="4" width="14.42578125" style="67" customWidth="1"/>
    <col min="5" max="5" width="11.85546875" style="30" customWidth="1"/>
    <col min="6" max="6" width="15.28515625" style="30" customWidth="1"/>
    <col min="7" max="7" width="10.5703125" style="30" customWidth="1"/>
    <col min="8" max="8" width="14.42578125" style="30" customWidth="1"/>
    <col min="9" max="9" width="11.42578125" style="30" customWidth="1"/>
    <col min="10" max="10" width="10.7109375" style="30" customWidth="1"/>
    <col min="11" max="11" width="11" style="30" customWidth="1"/>
    <col min="12" max="12" width="11.5703125" style="30" bestFit="1" customWidth="1"/>
    <col min="13" max="13" width="10.7109375" style="30" customWidth="1"/>
    <col min="14" max="15" width="13.42578125" style="30" customWidth="1"/>
    <col min="16" max="16" width="11" style="30" bestFit="1" customWidth="1"/>
    <col min="17" max="17" width="8.85546875" style="30" bestFit="1" customWidth="1"/>
    <col min="18" max="16384" width="9.140625" style="30"/>
  </cols>
  <sheetData>
    <row r="1" spans="1:33" ht="15" customHeight="1" x14ac:dyDescent="0.25">
      <c r="A1" s="355" t="s">
        <v>306</v>
      </c>
      <c r="B1" s="355"/>
      <c r="C1" s="355"/>
      <c r="D1" s="355"/>
      <c r="E1" s="355"/>
      <c r="F1" s="355"/>
      <c r="G1" s="355"/>
      <c r="H1" s="355"/>
      <c r="I1" s="297"/>
    </row>
    <row r="2" spans="1:33" s="12" customFormat="1" ht="15" customHeight="1" x14ac:dyDescent="0.25">
      <c r="A2" s="59" t="s">
        <v>451</v>
      </c>
      <c r="B2" s="292" t="s">
        <v>194</v>
      </c>
      <c r="C2" s="291"/>
      <c r="D2" s="291"/>
      <c r="E2" s="291"/>
      <c r="F2" s="291"/>
      <c r="G2" s="21"/>
      <c r="H2" s="21"/>
      <c r="I2" s="21"/>
      <c r="J2" s="21"/>
      <c r="K2" s="21"/>
      <c r="L2" s="2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s="12" customFormat="1" x14ac:dyDescent="0.25">
      <c r="A3" s="6"/>
      <c r="B3" s="96">
        <v>56</v>
      </c>
      <c r="C3" s="291"/>
      <c r="D3" s="291"/>
      <c r="E3" s="291"/>
      <c r="F3" s="291"/>
      <c r="G3" s="21"/>
      <c r="H3" s="21"/>
      <c r="I3" s="21"/>
      <c r="J3" s="21"/>
      <c r="K3" s="21"/>
      <c r="L3" s="21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29" customFormat="1" x14ac:dyDescent="0.25">
      <c r="A4" s="345" t="s">
        <v>450</v>
      </c>
      <c r="B4" s="346"/>
      <c r="C4" s="154"/>
    </row>
    <row r="5" spans="1:33" s="29" customFormat="1" x14ac:dyDescent="0.25">
      <c r="A5" s="4"/>
      <c r="B5" s="99"/>
      <c r="C5" s="113"/>
    </row>
    <row r="6" spans="1:33" x14ac:dyDescent="0.25">
      <c r="A6" s="59" t="s">
        <v>307</v>
      </c>
      <c r="B6" s="53" t="s">
        <v>291</v>
      </c>
      <c r="C6" s="54" t="s">
        <v>205</v>
      </c>
      <c r="D6" s="30"/>
    </row>
    <row r="7" spans="1:33" x14ac:dyDescent="0.25">
      <c r="A7" s="68" t="s">
        <v>350</v>
      </c>
      <c r="B7" s="96">
        <v>1</v>
      </c>
      <c r="C7" s="81">
        <v>1.7899999999999999E-2</v>
      </c>
      <c r="D7" s="30"/>
    </row>
    <row r="8" spans="1:33" x14ac:dyDescent="0.25">
      <c r="A8" s="68" t="s">
        <v>351</v>
      </c>
      <c r="B8" s="96">
        <v>5</v>
      </c>
      <c r="C8" s="81">
        <v>8.929999999999999E-2</v>
      </c>
      <c r="D8" s="30"/>
    </row>
    <row r="9" spans="1:33" x14ac:dyDescent="0.25">
      <c r="A9" s="68" t="s">
        <v>53</v>
      </c>
      <c r="B9" s="96">
        <v>2</v>
      </c>
      <c r="C9" s="81">
        <v>3.5699999999999996E-2</v>
      </c>
      <c r="D9" s="30"/>
    </row>
    <row r="10" spans="1:33" x14ac:dyDescent="0.25">
      <c r="A10" s="68" t="s">
        <v>52</v>
      </c>
      <c r="B10" s="96">
        <v>48</v>
      </c>
      <c r="C10" s="81">
        <v>0.85709999999999997</v>
      </c>
      <c r="D10" s="30"/>
    </row>
    <row r="11" spans="1:33" x14ac:dyDescent="0.25">
      <c r="A11" s="158"/>
      <c r="B11" s="99"/>
      <c r="C11" s="144"/>
      <c r="D11" s="30"/>
    </row>
    <row r="12" spans="1:33" x14ac:dyDescent="0.25">
      <c r="A12" s="376" t="s">
        <v>423</v>
      </c>
      <c r="B12" s="352" t="s">
        <v>337</v>
      </c>
      <c r="C12" s="352"/>
      <c r="D12" s="352"/>
      <c r="E12" s="352"/>
      <c r="F12" s="352"/>
      <c r="G12" s="352"/>
      <c r="H12" s="352"/>
      <c r="I12" s="352"/>
    </row>
    <row r="13" spans="1:33" x14ac:dyDescent="0.25">
      <c r="A13" s="377"/>
      <c r="B13" s="352" t="s">
        <v>392</v>
      </c>
      <c r="C13" s="352"/>
      <c r="D13" s="375" t="s">
        <v>391</v>
      </c>
      <c r="E13" s="375"/>
      <c r="F13" s="352" t="s">
        <v>393</v>
      </c>
      <c r="G13" s="352"/>
      <c r="H13" s="352" t="s">
        <v>394</v>
      </c>
      <c r="I13" s="352"/>
    </row>
    <row r="14" spans="1:33" x14ac:dyDescent="0.25">
      <c r="A14" s="187" t="s">
        <v>422</v>
      </c>
      <c r="B14" s="240" t="s">
        <v>291</v>
      </c>
      <c r="C14" s="240" t="s">
        <v>205</v>
      </c>
      <c r="D14" s="240" t="s">
        <v>291</v>
      </c>
      <c r="E14" s="240" t="s">
        <v>205</v>
      </c>
      <c r="F14" s="240" t="s">
        <v>291</v>
      </c>
      <c r="G14" s="240" t="s">
        <v>205</v>
      </c>
      <c r="H14" s="240" t="s">
        <v>291</v>
      </c>
      <c r="I14" s="240" t="s">
        <v>205</v>
      </c>
    </row>
    <row r="15" spans="1:33" x14ac:dyDescent="0.25">
      <c r="A15" s="180" t="s">
        <v>350</v>
      </c>
      <c r="B15" s="38">
        <v>1</v>
      </c>
      <c r="C15" s="229">
        <v>0.25</v>
      </c>
      <c r="D15" s="38">
        <v>0</v>
      </c>
      <c r="E15" s="229">
        <v>0</v>
      </c>
      <c r="F15" s="38">
        <v>0</v>
      </c>
      <c r="G15" s="229">
        <v>0</v>
      </c>
      <c r="H15" s="38">
        <v>0</v>
      </c>
      <c r="I15" s="229">
        <v>0</v>
      </c>
    </row>
    <row r="16" spans="1:33" x14ac:dyDescent="0.25">
      <c r="A16" s="180" t="s">
        <v>351</v>
      </c>
      <c r="B16" s="38">
        <v>0</v>
      </c>
      <c r="C16" s="229">
        <v>0</v>
      </c>
      <c r="D16" s="38">
        <v>5</v>
      </c>
      <c r="E16" s="229">
        <v>0.21740000000000001</v>
      </c>
      <c r="F16" s="38">
        <v>0</v>
      </c>
      <c r="G16" s="229">
        <v>0</v>
      </c>
      <c r="H16" s="38">
        <v>0</v>
      </c>
      <c r="I16" s="229">
        <v>0</v>
      </c>
    </row>
    <row r="17" spans="1:9" x14ac:dyDescent="0.25">
      <c r="A17" s="180" t="s">
        <v>53</v>
      </c>
      <c r="B17" s="38">
        <v>0</v>
      </c>
      <c r="C17" s="229">
        <v>0</v>
      </c>
      <c r="D17" s="38">
        <v>1</v>
      </c>
      <c r="E17" s="229">
        <v>4.3499999999999997E-2</v>
      </c>
      <c r="F17" s="38">
        <v>1</v>
      </c>
      <c r="G17" s="229">
        <v>3.5700000000000003E-2</v>
      </c>
      <c r="H17" s="38">
        <v>0</v>
      </c>
      <c r="I17" s="229">
        <v>0</v>
      </c>
    </row>
    <row r="18" spans="1:9" x14ac:dyDescent="0.25">
      <c r="A18" s="180" t="s">
        <v>52</v>
      </c>
      <c r="B18" s="38">
        <v>3</v>
      </c>
      <c r="C18" s="229">
        <v>0.75</v>
      </c>
      <c r="D18" s="38">
        <v>17</v>
      </c>
      <c r="E18" s="229">
        <v>0.73909999999999998</v>
      </c>
      <c r="F18" s="38">
        <v>27</v>
      </c>
      <c r="G18" s="229">
        <v>0.96430000000000005</v>
      </c>
      <c r="H18" s="38">
        <v>1</v>
      </c>
      <c r="I18" s="229">
        <v>1</v>
      </c>
    </row>
    <row r="19" spans="1:9" x14ac:dyDescent="0.25">
      <c r="A19" s="158"/>
      <c r="B19" s="99"/>
      <c r="C19" s="144"/>
      <c r="D19" s="30"/>
    </row>
    <row r="20" spans="1:9" x14ac:dyDescent="0.25">
      <c r="A20" s="59" t="s">
        <v>308</v>
      </c>
      <c r="B20" s="53" t="s">
        <v>291</v>
      </c>
      <c r="C20" s="54" t="s">
        <v>205</v>
      </c>
      <c r="D20" s="26"/>
    </row>
    <row r="21" spans="1:9" x14ac:dyDescent="0.25">
      <c r="A21" s="68" t="s">
        <v>262</v>
      </c>
      <c r="B21" s="96">
        <v>11</v>
      </c>
      <c r="C21" s="81">
        <v>0.19640000000000002</v>
      </c>
      <c r="D21" s="30"/>
    </row>
    <row r="22" spans="1:9" x14ac:dyDescent="0.25">
      <c r="A22" s="68" t="s">
        <v>263</v>
      </c>
      <c r="B22" s="96">
        <v>21</v>
      </c>
      <c r="C22" s="81">
        <v>0.375</v>
      </c>
      <c r="D22" s="30"/>
    </row>
    <row r="23" spans="1:9" x14ac:dyDescent="0.25">
      <c r="A23" s="68" t="s">
        <v>264</v>
      </c>
      <c r="B23" s="96">
        <v>10</v>
      </c>
      <c r="C23" s="81">
        <v>0.17859999999999998</v>
      </c>
      <c r="D23" s="30"/>
    </row>
    <row r="24" spans="1:9" x14ac:dyDescent="0.25">
      <c r="A24" s="68" t="s">
        <v>265</v>
      </c>
      <c r="B24" s="96">
        <v>11</v>
      </c>
      <c r="C24" s="81">
        <v>0.19640000000000002</v>
      </c>
      <c r="D24" s="30"/>
    </row>
    <row r="25" spans="1:9" ht="17.25" customHeight="1" x14ac:dyDescent="0.25">
      <c r="A25" s="68" t="s">
        <v>266</v>
      </c>
      <c r="B25" s="96">
        <v>3</v>
      </c>
      <c r="C25" s="81">
        <v>5.3600000000000002E-2</v>
      </c>
      <c r="D25" s="30"/>
    </row>
    <row r="26" spans="1:9" ht="17.25" customHeight="1" x14ac:dyDescent="0.25">
      <c r="A26" s="295"/>
      <c r="B26" s="99"/>
      <c r="C26" s="144"/>
      <c r="D26" s="30"/>
    </row>
    <row r="27" spans="1:9" x14ac:dyDescent="0.25">
      <c r="A27" s="369" t="s">
        <v>424</v>
      </c>
      <c r="B27" s="352" t="s">
        <v>337</v>
      </c>
      <c r="C27" s="352"/>
      <c r="D27" s="352"/>
      <c r="E27" s="352"/>
      <c r="F27" s="352"/>
      <c r="G27" s="352"/>
      <c r="H27" s="352"/>
      <c r="I27" s="352"/>
    </row>
    <row r="28" spans="1:9" x14ac:dyDescent="0.25">
      <c r="A28" s="369"/>
      <c r="B28" s="352" t="s">
        <v>392</v>
      </c>
      <c r="C28" s="352"/>
      <c r="D28" s="375" t="s">
        <v>391</v>
      </c>
      <c r="E28" s="375"/>
      <c r="F28" s="352" t="s">
        <v>393</v>
      </c>
      <c r="G28" s="352"/>
      <c r="H28" s="352" t="s">
        <v>394</v>
      </c>
      <c r="I28" s="352"/>
    </row>
    <row r="29" spans="1:9" ht="17.25" customHeight="1" x14ac:dyDescent="0.25">
      <c r="A29" s="215" t="s">
        <v>368</v>
      </c>
      <c r="B29" s="169" t="s">
        <v>291</v>
      </c>
      <c r="C29" s="58" t="s">
        <v>205</v>
      </c>
      <c r="D29" s="169" t="s">
        <v>291</v>
      </c>
      <c r="E29" s="58" t="s">
        <v>205</v>
      </c>
      <c r="F29" s="169" t="s">
        <v>291</v>
      </c>
      <c r="G29" s="58" t="s">
        <v>205</v>
      </c>
      <c r="H29" s="169" t="s">
        <v>291</v>
      </c>
      <c r="I29" s="58" t="s">
        <v>363</v>
      </c>
    </row>
    <row r="30" spans="1:9" ht="17.25" customHeight="1" x14ac:dyDescent="0.25">
      <c r="A30" s="264" t="s">
        <v>262</v>
      </c>
      <c r="B30" s="186">
        <v>3</v>
      </c>
      <c r="C30" s="214">
        <v>0.75</v>
      </c>
      <c r="D30" s="186">
        <v>8</v>
      </c>
      <c r="E30" s="214">
        <v>0.3478</v>
      </c>
      <c r="F30" s="186">
        <v>0</v>
      </c>
      <c r="G30" s="214">
        <v>0</v>
      </c>
      <c r="H30" s="186">
        <v>0</v>
      </c>
      <c r="I30" s="214">
        <v>0</v>
      </c>
    </row>
    <row r="31" spans="1:9" x14ac:dyDescent="0.25">
      <c r="A31" s="180" t="s">
        <v>263</v>
      </c>
      <c r="B31" s="186">
        <v>0</v>
      </c>
      <c r="C31" s="214">
        <v>0</v>
      </c>
      <c r="D31" s="186">
        <v>14</v>
      </c>
      <c r="E31" s="214">
        <v>0.60870000000000002</v>
      </c>
      <c r="F31" s="186">
        <v>7</v>
      </c>
      <c r="G31" s="214">
        <v>0.25</v>
      </c>
      <c r="H31" s="186">
        <v>0</v>
      </c>
      <c r="I31" s="214">
        <v>0</v>
      </c>
    </row>
    <row r="32" spans="1:9" x14ac:dyDescent="0.25">
      <c r="A32" s="180" t="s">
        <v>264</v>
      </c>
      <c r="B32" s="186">
        <v>1</v>
      </c>
      <c r="C32" s="214">
        <v>0.25</v>
      </c>
      <c r="D32" s="186">
        <v>0</v>
      </c>
      <c r="E32" s="214">
        <v>0</v>
      </c>
      <c r="F32" s="186">
        <v>8</v>
      </c>
      <c r="G32" s="214">
        <v>0.28570000000000001</v>
      </c>
      <c r="H32" s="186">
        <v>1</v>
      </c>
      <c r="I32" s="214">
        <v>1</v>
      </c>
    </row>
    <row r="33" spans="1:11" x14ac:dyDescent="0.25">
      <c r="A33" s="180" t="s">
        <v>265</v>
      </c>
      <c r="B33" s="186">
        <v>0</v>
      </c>
      <c r="C33" s="214">
        <v>0</v>
      </c>
      <c r="D33" s="186">
        <v>0</v>
      </c>
      <c r="E33" s="214">
        <v>0</v>
      </c>
      <c r="F33" s="186">
        <v>11</v>
      </c>
      <c r="G33" s="214">
        <v>0.39290000000000003</v>
      </c>
      <c r="H33" s="186">
        <v>0</v>
      </c>
      <c r="I33" s="214">
        <v>0</v>
      </c>
    </row>
    <row r="34" spans="1:11" x14ac:dyDescent="0.25">
      <c r="A34" s="180" t="s">
        <v>266</v>
      </c>
      <c r="B34" s="186">
        <v>0</v>
      </c>
      <c r="C34" s="214">
        <v>0</v>
      </c>
      <c r="D34" s="186">
        <v>1</v>
      </c>
      <c r="E34" s="214">
        <v>4.3499999999999997E-2</v>
      </c>
      <c r="F34" s="186">
        <v>2</v>
      </c>
      <c r="G34" s="214">
        <v>7.1400000000000005E-2</v>
      </c>
      <c r="H34" s="186">
        <v>0</v>
      </c>
      <c r="I34" s="213">
        <v>0</v>
      </c>
    </row>
    <row r="35" spans="1:11" x14ac:dyDescent="0.25">
      <c r="A35" s="159"/>
      <c r="B35" s="171"/>
      <c r="C35" s="171"/>
      <c r="D35" s="29"/>
      <c r="E35" s="29"/>
    </row>
    <row r="36" spans="1:11" x14ac:dyDescent="0.25">
      <c r="A36" s="52" t="s">
        <v>309</v>
      </c>
      <c r="B36" s="53" t="s">
        <v>291</v>
      </c>
      <c r="C36" s="54" t="s">
        <v>205</v>
      </c>
      <c r="D36" s="26"/>
    </row>
    <row r="37" spans="1:11" x14ac:dyDescent="0.25">
      <c r="A37" s="68" t="s">
        <v>262</v>
      </c>
      <c r="B37" s="96">
        <v>4</v>
      </c>
      <c r="C37" s="81">
        <v>7.1399999999999991E-2</v>
      </c>
      <c r="D37" s="30"/>
    </row>
    <row r="38" spans="1:11" x14ac:dyDescent="0.25">
      <c r="A38" s="68" t="s">
        <v>263</v>
      </c>
      <c r="B38" s="96">
        <v>19</v>
      </c>
      <c r="C38" s="81">
        <v>0.33929999999999999</v>
      </c>
      <c r="D38" s="30"/>
    </row>
    <row r="39" spans="1:11" x14ac:dyDescent="0.25">
      <c r="A39" s="68" t="s">
        <v>264</v>
      </c>
      <c r="B39" s="96">
        <v>10</v>
      </c>
      <c r="C39" s="81">
        <v>0.17859999999999998</v>
      </c>
      <c r="D39" s="30"/>
    </row>
    <row r="40" spans="1:11" x14ac:dyDescent="0.25">
      <c r="A40" s="68" t="s">
        <v>265</v>
      </c>
      <c r="B40" s="96">
        <v>14</v>
      </c>
      <c r="C40" s="81">
        <v>0.25</v>
      </c>
      <c r="D40" s="30"/>
    </row>
    <row r="41" spans="1:11" x14ac:dyDescent="0.25">
      <c r="A41" s="68" t="s">
        <v>266</v>
      </c>
      <c r="B41" s="96">
        <v>9</v>
      </c>
      <c r="C41" s="81">
        <v>0.16070000000000001</v>
      </c>
      <c r="D41" s="30"/>
    </row>
    <row r="42" spans="1:11" x14ac:dyDescent="0.25">
      <c r="A42" s="158"/>
      <c r="B42" s="99"/>
      <c r="C42" s="144"/>
      <c r="D42" s="30"/>
    </row>
    <row r="43" spans="1:11" x14ac:dyDescent="0.25">
      <c r="A43" s="367" t="s">
        <v>425</v>
      </c>
      <c r="B43" s="352" t="s">
        <v>337</v>
      </c>
      <c r="C43" s="352"/>
      <c r="D43" s="352"/>
      <c r="E43" s="352"/>
      <c r="F43" s="352"/>
      <c r="G43" s="352"/>
      <c r="H43" s="352"/>
      <c r="I43" s="352"/>
      <c r="K43" s="29"/>
    </row>
    <row r="44" spans="1:11" x14ac:dyDescent="0.25">
      <c r="A44" s="368"/>
      <c r="B44" s="352" t="s">
        <v>392</v>
      </c>
      <c r="C44" s="352"/>
      <c r="D44" s="375" t="s">
        <v>391</v>
      </c>
      <c r="E44" s="375"/>
      <c r="F44" s="352" t="s">
        <v>393</v>
      </c>
      <c r="G44" s="352"/>
      <c r="H44" s="352" t="s">
        <v>394</v>
      </c>
      <c r="I44" s="352"/>
      <c r="K44" s="99"/>
    </row>
    <row r="45" spans="1:11" x14ac:dyDescent="0.25">
      <c r="A45" s="179" t="s">
        <v>389</v>
      </c>
      <c r="B45" s="181" t="s">
        <v>291</v>
      </c>
      <c r="C45" s="182" t="s">
        <v>205</v>
      </c>
      <c r="D45" s="181" t="s">
        <v>291</v>
      </c>
      <c r="E45" s="182" t="s">
        <v>205</v>
      </c>
      <c r="F45" s="181" t="s">
        <v>291</v>
      </c>
      <c r="G45" s="182" t="s">
        <v>205</v>
      </c>
      <c r="H45" s="181" t="s">
        <v>291</v>
      </c>
      <c r="I45" s="182" t="s">
        <v>205</v>
      </c>
      <c r="K45" s="99"/>
    </row>
    <row r="46" spans="1:11" x14ac:dyDescent="0.25">
      <c r="A46" s="180" t="s">
        <v>366</v>
      </c>
      <c r="B46" s="186">
        <v>1</v>
      </c>
      <c r="C46" s="214">
        <v>0.25</v>
      </c>
      <c r="D46" s="186">
        <v>2</v>
      </c>
      <c r="E46" s="214">
        <v>8.6999999999999994E-2</v>
      </c>
      <c r="F46" s="186">
        <v>1</v>
      </c>
      <c r="G46" s="214">
        <v>3.5700000000000003E-2</v>
      </c>
      <c r="H46" s="186">
        <v>0</v>
      </c>
      <c r="I46" s="214">
        <v>0</v>
      </c>
      <c r="K46" s="99"/>
    </row>
    <row r="47" spans="1:11" x14ac:dyDescent="0.25">
      <c r="A47" s="180" t="s">
        <v>263</v>
      </c>
      <c r="B47" s="186">
        <v>2</v>
      </c>
      <c r="C47" s="214">
        <v>0.5</v>
      </c>
      <c r="D47" s="186">
        <v>16</v>
      </c>
      <c r="E47" s="214">
        <v>0.69569999999999999</v>
      </c>
      <c r="F47" s="186">
        <v>1</v>
      </c>
      <c r="G47" s="214">
        <v>3.5700000000000003E-2</v>
      </c>
      <c r="H47" s="186">
        <v>0</v>
      </c>
      <c r="I47" s="214">
        <v>0</v>
      </c>
      <c r="K47" s="99"/>
    </row>
    <row r="48" spans="1:11" x14ac:dyDescent="0.25">
      <c r="A48" s="180" t="s">
        <v>264</v>
      </c>
      <c r="B48" s="186">
        <v>1</v>
      </c>
      <c r="C48" s="214">
        <v>0.25</v>
      </c>
      <c r="D48" s="186">
        <v>4</v>
      </c>
      <c r="E48" s="214">
        <v>0.1739</v>
      </c>
      <c r="F48" s="186">
        <v>4</v>
      </c>
      <c r="G48" s="214">
        <v>0.1429</v>
      </c>
      <c r="H48" s="186">
        <v>1</v>
      </c>
      <c r="I48" s="214">
        <v>1</v>
      </c>
    </row>
    <row r="49" spans="1:10" x14ac:dyDescent="0.25">
      <c r="A49" s="180" t="s">
        <v>265</v>
      </c>
      <c r="B49" s="186">
        <v>0</v>
      </c>
      <c r="C49" s="214">
        <v>0</v>
      </c>
      <c r="D49" s="186">
        <v>1</v>
      </c>
      <c r="E49" s="214">
        <v>4.3499999999999997E-2</v>
      </c>
      <c r="F49" s="186">
        <v>13</v>
      </c>
      <c r="G49" s="214">
        <v>0.46429999999999999</v>
      </c>
      <c r="H49" s="186">
        <v>0</v>
      </c>
      <c r="I49" s="214">
        <v>0</v>
      </c>
    </row>
    <row r="50" spans="1:10" x14ac:dyDescent="0.25">
      <c r="A50" s="180" t="s">
        <v>266</v>
      </c>
      <c r="B50" s="186">
        <v>0</v>
      </c>
      <c r="C50" s="214">
        <v>0</v>
      </c>
      <c r="D50" s="186">
        <v>0</v>
      </c>
      <c r="E50" s="214">
        <v>0</v>
      </c>
      <c r="F50" s="186">
        <v>9</v>
      </c>
      <c r="G50" s="214">
        <v>0.32140000000000002</v>
      </c>
      <c r="H50" s="186">
        <v>0</v>
      </c>
      <c r="I50" s="214">
        <v>0</v>
      </c>
    </row>
    <row r="51" spans="1:10" x14ac:dyDescent="0.25">
      <c r="C51" s="66"/>
      <c r="D51" s="30"/>
    </row>
    <row r="52" spans="1:10" x14ac:dyDescent="0.25">
      <c r="A52" s="52" t="s">
        <v>310</v>
      </c>
      <c r="B52" s="53" t="s">
        <v>291</v>
      </c>
      <c r="C52" s="54" t="s">
        <v>205</v>
      </c>
      <c r="D52" s="26"/>
    </row>
    <row r="53" spans="1:10" x14ac:dyDescent="0.25">
      <c r="A53" s="68" t="s">
        <v>261</v>
      </c>
      <c r="B53" s="96">
        <v>14</v>
      </c>
      <c r="C53" s="81">
        <v>0.25</v>
      </c>
      <c r="D53" s="30"/>
    </row>
    <row r="54" spans="1:10" x14ac:dyDescent="0.25">
      <c r="A54" s="68" t="s">
        <v>260</v>
      </c>
      <c r="B54" s="96">
        <v>4</v>
      </c>
      <c r="C54" s="81">
        <v>7.1399999999999991E-2</v>
      </c>
      <c r="D54" s="30"/>
    </row>
    <row r="55" spans="1:10" x14ac:dyDescent="0.25">
      <c r="A55" s="68" t="s">
        <v>259</v>
      </c>
      <c r="B55" s="96">
        <v>4</v>
      </c>
      <c r="C55" s="81">
        <v>7.1399999999999991E-2</v>
      </c>
      <c r="D55" s="30"/>
    </row>
    <row r="56" spans="1:10" x14ac:dyDescent="0.25">
      <c r="A56" s="68" t="s">
        <v>258</v>
      </c>
      <c r="B56" s="96">
        <v>2</v>
      </c>
      <c r="C56" s="81">
        <v>3.5699999999999996E-2</v>
      </c>
      <c r="D56" s="30"/>
    </row>
    <row r="57" spans="1:10" x14ac:dyDescent="0.25">
      <c r="A57" s="68" t="s">
        <v>257</v>
      </c>
      <c r="B57" s="96">
        <v>0</v>
      </c>
      <c r="C57" s="81">
        <v>0</v>
      </c>
      <c r="D57" s="30"/>
    </row>
    <row r="58" spans="1:10" x14ac:dyDescent="0.25">
      <c r="A58" s="68" t="s">
        <v>256</v>
      </c>
      <c r="B58" s="96">
        <v>30</v>
      </c>
      <c r="C58" s="81">
        <v>0.53569999999999995</v>
      </c>
      <c r="D58" s="30"/>
    </row>
    <row r="59" spans="1:10" x14ac:dyDescent="0.25">
      <c r="A59" s="68" t="s">
        <v>292</v>
      </c>
      <c r="B59" s="96">
        <v>2</v>
      </c>
      <c r="C59" s="81">
        <v>3.5699999999999996E-2</v>
      </c>
      <c r="D59" s="30"/>
    </row>
    <row r="60" spans="1:10" x14ac:dyDescent="0.25">
      <c r="A60" s="68" t="s">
        <v>255</v>
      </c>
      <c r="B60" s="96">
        <v>0</v>
      </c>
      <c r="C60" s="81">
        <v>0</v>
      </c>
      <c r="D60" s="30"/>
    </row>
    <row r="61" spans="1:10" x14ac:dyDescent="0.25">
      <c r="A61" s="158"/>
      <c r="B61" s="99"/>
      <c r="C61" s="144"/>
      <c r="D61" s="30"/>
    </row>
    <row r="62" spans="1:10" x14ac:dyDescent="0.25">
      <c r="A62" s="367" t="s">
        <v>426</v>
      </c>
      <c r="B62" s="352" t="s">
        <v>337</v>
      </c>
      <c r="C62" s="352"/>
      <c r="D62" s="352"/>
      <c r="E62" s="352"/>
      <c r="F62" s="352"/>
      <c r="G62" s="352"/>
      <c r="H62" s="352"/>
      <c r="I62" s="352"/>
    </row>
    <row r="63" spans="1:10" x14ac:dyDescent="0.25">
      <c r="A63" s="368"/>
      <c r="B63" s="352" t="s">
        <v>392</v>
      </c>
      <c r="C63" s="352"/>
      <c r="D63" s="375" t="s">
        <v>391</v>
      </c>
      <c r="E63" s="375"/>
      <c r="F63" s="352" t="s">
        <v>393</v>
      </c>
      <c r="G63" s="352"/>
      <c r="H63" s="352" t="s">
        <v>394</v>
      </c>
      <c r="I63" s="352"/>
      <c r="J63" s="29"/>
    </row>
    <row r="64" spans="1:10" x14ac:dyDescent="0.25">
      <c r="A64" s="176" t="s">
        <v>390</v>
      </c>
      <c r="B64" s="292" t="s">
        <v>291</v>
      </c>
      <c r="C64" s="293" t="s">
        <v>205</v>
      </c>
      <c r="D64" s="292" t="s">
        <v>291</v>
      </c>
      <c r="E64" s="293" t="s">
        <v>205</v>
      </c>
      <c r="F64" s="292" t="s">
        <v>291</v>
      </c>
      <c r="G64" s="293" t="s">
        <v>205</v>
      </c>
      <c r="H64" s="292" t="s">
        <v>291</v>
      </c>
      <c r="I64" s="293" t="s">
        <v>205</v>
      </c>
      <c r="J64" s="183"/>
    </row>
    <row r="65" spans="1:10" x14ac:dyDescent="0.25">
      <c r="A65" s="180" t="s">
        <v>364</v>
      </c>
      <c r="B65" s="123">
        <v>2</v>
      </c>
      <c r="C65" s="196">
        <v>0.5</v>
      </c>
      <c r="D65" s="186">
        <v>10</v>
      </c>
      <c r="E65" s="196">
        <v>0.45450000000000002</v>
      </c>
      <c r="F65" s="186">
        <v>1</v>
      </c>
      <c r="G65" s="196">
        <v>3.5699999999999996E-2</v>
      </c>
      <c r="H65" s="186">
        <v>1</v>
      </c>
      <c r="I65" s="282">
        <v>1</v>
      </c>
      <c r="J65" s="183"/>
    </row>
    <row r="66" spans="1:10" x14ac:dyDescent="0.25">
      <c r="A66" s="180" t="s">
        <v>260</v>
      </c>
      <c r="B66" s="123">
        <v>0</v>
      </c>
      <c r="C66" s="196">
        <v>0</v>
      </c>
      <c r="D66" s="186">
        <v>2</v>
      </c>
      <c r="E66" s="196">
        <v>9.0899999999999995E-2</v>
      </c>
      <c r="F66" s="186">
        <v>1</v>
      </c>
      <c r="G66" s="196">
        <v>3.5699999999999996E-2</v>
      </c>
      <c r="H66" s="186">
        <v>0</v>
      </c>
      <c r="I66" s="282">
        <v>0</v>
      </c>
      <c r="J66" s="183"/>
    </row>
    <row r="67" spans="1:10" x14ac:dyDescent="0.25">
      <c r="A67" s="180" t="s">
        <v>259</v>
      </c>
      <c r="B67" s="123">
        <v>0</v>
      </c>
      <c r="C67" s="196">
        <v>0</v>
      </c>
      <c r="D67" s="186">
        <v>4</v>
      </c>
      <c r="E67" s="196">
        <v>0.18179999999999999</v>
      </c>
      <c r="F67" s="186">
        <v>0</v>
      </c>
      <c r="G67" s="196">
        <v>0</v>
      </c>
      <c r="H67" s="186">
        <v>0</v>
      </c>
      <c r="I67" s="282">
        <v>0</v>
      </c>
      <c r="J67" s="183"/>
    </row>
    <row r="68" spans="1:10" x14ac:dyDescent="0.25">
      <c r="A68" s="180" t="s">
        <v>258</v>
      </c>
      <c r="B68" s="123">
        <v>1</v>
      </c>
      <c r="C68" s="196">
        <v>0.25</v>
      </c>
      <c r="D68" s="186">
        <v>1</v>
      </c>
      <c r="E68" s="196">
        <v>4.5499999999999999E-2</v>
      </c>
      <c r="F68" s="186">
        <v>0</v>
      </c>
      <c r="G68" s="196">
        <v>0</v>
      </c>
      <c r="H68" s="186">
        <v>0</v>
      </c>
      <c r="I68" s="282">
        <v>0</v>
      </c>
      <c r="J68" s="183"/>
    </row>
    <row r="69" spans="1:10" x14ac:dyDescent="0.25">
      <c r="A69" s="180" t="s">
        <v>257</v>
      </c>
      <c r="B69" s="123">
        <v>0</v>
      </c>
      <c r="C69" s="196">
        <v>0</v>
      </c>
      <c r="D69" s="186">
        <v>0</v>
      </c>
      <c r="E69" s="196">
        <v>0</v>
      </c>
      <c r="F69" s="186">
        <v>0</v>
      </c>
      <c r="G69" s="196">
        <v>0</v>
      </c>
      <c r="H69" s="186">
        <v>0</v>
      </c>
      <c r="I69" s="282">
        <v>0</v>
      </c>
      <c r="J69" s="183"/>
    </row>
    <row r="70" spans="1:10" x14ac:dyDescent="0.25">
      <c r="A70" s="180" t="s">
        <v>256</v>
      </c>
      <c r="B70" s="123">
        <v>0</v>
      </c>
      <c r="C70" s="196">
        <v>0</v>
      </c>
      <c r="D70" s="186">
        <v>4</v>
      </c>
      <c r="E70" s="196">
        <v>0.18179999999999999</v>
      </c>
      <c r="F70" s="186">
        <v>26</v>
      </c>
      <c r="G70" s="196">
        <v>0.92859999999999998</v>
      </c>
      <c r="H70" s="186">
        <v>0</v>
      </c>
      <c r="I70" s="282">
        <v>0</v>
      </c>
      <c r="J70" s="183"/>
    </row>
    <row r="71" spans="1:10" x14ac:dyDescent="0.25">
      <c r="A71" s="180" t="s">
        <v>292</v>
      </c>
      <c r="B71" s="123">
        <v>1</v>
      </c>
      <c r="C71" s="196">
        <v>0.25</v>
      </c>
      <c r="D71" s="186">
        <v>1</v>
      </c>
      <c r="E71" s="196">
        <v>4.5499999999999999E-2</v>
      </c>
      <c r="F71" s="186">
        <v>0</v>
      </c>
      <c r="G71" s="196">
        <v>0</v>
      </c>
      <c r="H71" s="186">
        <v>0</v>
      </c>
      <c r="I71" s="282">
        <v>0</v>
      </c>
      <c r="J71" s="183"/>
    </row>
    <row r="72" spans="1:10" x14ac:dyDescent="0.25">
      <c r="A72" s="180" t="s">
        <v>255</v>
      </c>
      <c r="B72" s="123">
        <v>0</v>
      </c>
      <c r="C72" s="196">
        <v>0</v>
      </c>
      <c r="D72" s="186">
        <v>0</v>
      </c>
      <c r="E72" s="196">
        <v>0</v>
      </c>
      <c r="F72" s="186">
        <v>0</v>
      </c>
      <c r="G72" s="186">
        <v>0</v>
      </c>
      <c r="H72" s="186">
        <v>0</v>
      </c>
      <c r="I72" s="282">
        <v>0</v>
      </c>
      <c r="J72" s="183"/>
    </row>
    <row r="73" spans="1:10" x14ac:dyDescent="0.25">
      <c r="C73" s="66"/>
      <c r="D73" s="30"/>
    </row>
    <row r="74" spans="1:10" x14ac:dyDescent="0.25">
      <c r="A74" s="52" t="s">
        <v>215</v>
      </c>
      <c r="B74" s="53" t="s">
        <v>291</v>
      </c>
      <c r="C74" s="54" t="s">
        <v>205</v>
      </c>
      <c r="D74" s="26"/>
    </row>
    <row r="75" spans="1:10" x14ac:dyDescent="0.25">
      <c r="A75" s="68" t="s">
        <v>261</v>
      </c>
      <c r="B75" s="96">
        <v>21</v>
      </c>
      <c r="C75" s="81">
        <v>0.375</v>
      </c>
      <c r="D75" s="30"/>
    </row>
    <row r="76" spans="1:10" x14ac:dyDescent="0.25">
      <c r="A76" s="68" t="s">
        <v>260</v>
      </c>
      <c r="B76" s="96">
        <v>1</v>
      </c>
      <c r="C76" s="81">
        <v>1.7899999999999999E-2</v>
      </c>
      <c r="D76" s="30"/>
    </row>
    <row r="77" spans="1:10" x14ac:dyDescent="0.25">
      <c r="A77" s="68" t="s">
        <v>259</v>
      </c>
      <c r="B77" s="96">
        <v>0</v>
      </c>
      <c r="C77" s="81">
        <v>0</v>
      </c>
      <c r="D77" s="30"/>
    </row>
    <row r="78" spans="1:10" x14ac:dyDescent="0.25">
      <c r="A78" s="68" t="s">
        <v>258</v>
      </c>
      <c r="B78" s="96">
        <v>6</v>
      </c>
      <c r="C78" s="81">
        <v>0.10710000000000001</v>
      </c>
      <c r="D78" s="30"/>
    </row>
    <row r="79" spans="1:10" x14ac:dyDescent="0.25">
      <c r="A79" s="68" t="s">
        <v>257</v>
      </c>
      <c r="B79" s="96">
        <v>0</v>
      </c>
      <c r="C79" s="81">
        <v>0</v>
      </c>
      <c r="D79" s="30"/>
    </row>
    <row r="80" spans="1:10" x14ac:dyDescent="0.25">
      <c r="A80" s="68" t="s">
        <v>256</v>
      </c>
      <c r="B80" s="96">
        <v>7</v>
      </c>
      <c r="C80" s="81">
        <v>0.125</v>
      </c>
      <c r="D80" s="30"/>
    </row>
    <row r="81" spans="1:17" x14ac:dyDescent="0.25">
      <c r="A81" s="68" t="s">
        <v>292</v>
      </c>
      <c r="B81" s="96">
        <v>21</v>
      </c>
      <c r="C81" s="81">
        <v>0.375</v>
      </c>
    </row>
    <row r="82" spans="1:17" x14ac:dyDescent="0.25">
      <c r="A82" s="68" t="s">
        <v>255</v>
      </c>
      <c r="B82" s="96">
        <v>0</v>
      </c>
      <c r="C82" s="81">
        <v>0</v>
      </c>
    </row>
    <row r="83" spans="1:17" x14ac:dyDescent="0.25">
      <c r="D83" s="238"/>
    </row>
    <row r="84" spans="1:17" x14ac:dyDescent="0.25">
      <c r="A84" s="371" t="s">
        <v>427</v>
      </c>
      <c r="B84" s="370" t="s">
        <v>403</v>
      </c>
      <c r="C84" s="370"/>
      <c r="D84" s="370"/>
      <c r="E84" s="370"/>
      <c r="F84" s="370"/>
      <c r="G84" s="370"/>
      <c r="H84" s="370"/>
      <c r="I84" s="370"/>
      <c r="J84" s="370"/>
      <c r="K84" s="370"/>
      <c r="L84" s="370"/>
      <c r="M84" s="370"/>
      <c r="N84" s="370"/>
      <c r="O84" s="370"/>
      <c r="P84" s="370"/>
      <c r="Q84" s="370"/>
    </row>
    <row r="85" spans="1:17" ht="32.25" customHeight="1" x14ac:dyDescent="0.25">
      <c r="A85" s="372"/>
      <c r="B85" s="373" t="s">
        <v>261</v>
      </c>
      <c r="C85" s="374"/>
      <c r="D85" s="373" t="s">
        <v>260</v>
      </c>
      <c r="E85" s="374"/>
      <c r="F85" s="373" t="s">
        <v>359</v>
      </c>
      <c r="G85" s="374"/>
      <c r="H85" s="373" t="s">
        <v>258</v>
      </c>
      <c r="I85" s="374"/>
      <c r="J85" s="373" t="s">
        <v>257</v>
      </c>
      <c r="K85" s="374"/>
      <c r="L85" s="373" t="s">
        <v>256</v>
      </c>
      <c r="M85" s="374"/>
      <c r="N85" s="365" t="s">
        <v>360</v>
      </c>
      <c r="O85" s="365"/>
      <c r="P85" s="365" t="s">
        <v>255</v>
      </c>
      <c r="Q85" s="365"/>
    </row>
    <row r="86" spans="1:17" x14ac:dyDescent="0.25">
      <c r="A86" s="188" t="s">
        <v>404</v>
      </c>
      <c r="B86" s="292" t="s">
        <v>291</v>
      </c>
      <c r="C86" s="292" t="s">
        <v>205</v>
      </c>
      <c r="D86" s="292" t="s">
        <v>291</v>
      </c>
      <c r="E86" s="292" t="s">
        <v>205</v>
      </c>
      <c r="F86" s="292" t="s">
        <v>291</v>
      </c>
      <c r="G86" s="292" t="s">
        <v>205</v>
      </c>
      <c r="H86" s="292" t="s">
        <v>291</v>
      </c>
      <c r="I86" s="292" t="s">
        <v>205</v>
      </c>
      <c r="J86" s="292" t="s">
        <v>291</v>
      </c>
      <c r="K86" s="292" t="s">
        <v>205</v>
      </c>
      <c r="L86" s="292" t="s">
        <v>291</v>
      </c>
      <c r="M86" s="292" t="s">
        <v>205</v>
      </c>
      <c r="N86" s="292" t="s">
        <v>291</v>
      </c>
      <c r="O86" s="292" t="s">
        <v>205</v>
      </c>
      <c r="P86" s="292" t="s">
        <v>291</v>
      </c>
      <c r="Q86" s="292" t="s">
        <v>205</v>
      </c>
    </row>
    <row r="87" spans="1:17" x14ac:dyDescent="0.25">
      <c r="A87" s="180" t="s">
        <v>261</v>
      </c>
      <c r="B87" s="206">
        <v>3</v>
      </c>
      <c r="C87" s="196">
        <f>ROUND(B87/23 *100, 2)/100</f>
        <v>0.13039999999999999</v>
      </c>
      <c r="D87" s="218">
        <v>0</v>
      </c>
      <c r="E87" s="217">
        <v>0</v>
      </c>
      <c r="F87" s="218">
        <v>0</v>
      </c>
      <c r="G87" s="217">
        <v>0</v>
      </c>
      <c r="H87" s="218">
        <v>0</v>
      </c>
      <c r="I87" s="217">
        <v>0</v>
      </c>
      <c r="J87" s="218">
        <v>0</v>
      </c>
      <c r="K87" s="217">
        <v>0</v>
      </c>
      <c r="L87" s="216">
        <v>0</v>
      </c>
      <c r="M87" s="217">
        <f>ROUND(L87/23 *100, 2)/100</f>
        <v>0</v>
      </c>
      <c r="N87" s="216">
        <v>7</v>
      </c>
      <c r="O87" s="217">
        <f>ROUND(N87/23 *100, 2)/100</f>
        <v>0.30430000000000001</v>
      </c>
      <c r="P87" s="218">
        <v>0</v>
      </c>
      <c r="Q87" s="217">
        <v>0</v>
      </c>
    </row>
    <row r="88" spans="1:17" x14ac:dyDescent="0.25">
      <c r="A88" s="180" t="s">
        <v>260</v>
      </c>
      <c r="B88" s="206">
        <v>2</v>
      </c>
      <c r="C88" s="196">
        <f t="shared" ref="C88:C93" si="0">ROUND(B88/23 *100, 2)/100</f>
        <v>8.6999999999999994E-2</v>
      </c>
      <c r="D88" s="218">
        <v>0</v>
      </c>
      <c r="E88" s="217">
        <v>0</v>
      </c>
      <c r="F88" s="218">
        <v>0</v>
      </c>
      <c r="G88" s="217">
        <v>0</v>
      </c>
      <c r="H88" s="218">
        <v>0</v>
      </c>
      <c r="I88" s="217">
        <v>0</v>
      </c>
      <c r="J88" s="218">
        <v>0</v>
      </c>
      <c r="K88" s="217">
        <v>0</v>
      </c>
      <c r="L88" s="216">
        <v>0</v>
      </c>
      <c r="M88" s="217">
        <f t="shared" ref="M88:M92" si="1">ROUND(L88/23 *100, 2)/100</f>
        <v>0</v>
      </c>
      <c r="N88" s="216">
        <v>1</v>
      </c>
      <c r="O88" s="217">
        <f t="shared" ref="O88:O94" si="2">ROUND(N88/23 *100, 2)/100</f>
        <v>4.3499999999999997E-2</v>
      </c>
      <c r="P88" s="218">
        <v>0</v>
      </c>
      <c r="Q88" s="217">
        <v>0</v>
      </c>
    </row>
    <row r="89" spans="1:17" x14ac:dyDescent="0.25">
      <c r="A89" s="180" t="s">
        <v>259</v>
      </c>
      <c r="B89" s="206">
        <v>3</v>
      </c>
      <c r="C89" s="196">
        <f t="shared" si="0"/>
        <v>0.13039999999999999</v>
      </c>
      <c r="D89" s="218">
        <v>0</v>
      </c>
      <c r="E89" s="217">
        <v>0</v>
      </c>
      <c r="F89" s="218">
        <v>0</v>
      </c>
      <c r="G89" s="217">
        <v>0</v>
      </c>
      <c r="H89" s="218">
        <v>0</v>
      </c>
      <c r="I89" s="217">
        <v>0</v>
      </c>
      <c r="J89" s="218">
        <v>0</v>
      </c>
      <c r="K89" s="217">
        <v>0</v>
      </c>
      <c r="L89" s="216">
        <v>0</v>
      </c>
      <c r="M89" s="217">
        <f t="shared" si="1"/>
        <v>0</v>
      </c>
      <c r="N89" s="216">
        <v>1</v>
      </c>
      <c r="O89" s="217">
        <f t="shared" si="2"/>
        <v>4.3499999999999997E-2</v>
      </c>
      <c r="P89" s="218">
        <v>0</v>
      </c>
      <c r="Q89" s="217">
        <v>0</v>
      </c>
    </row>
    <row r="90" spans="1:17" x14ac:dyDescent="0.25">
      <c r="A90" s="180" t="s">
        <v>258</v>
      </c>
      <c r="B90" s="206">
        <v>0</v>
      </c>
      <c r="C90" s="196">
        <f t="shared" si="0"/>
        <v>0</v>
      </c>
      <c r="D90" s="218">
        <v>0</v>
      </c>
      <c r="E90" s="217">
        <v>0</v>
      </c>
      <c r="F90" s="218">
        <v>0</v>
      </c>
      <c r="G90" s="217">
        <v>0</v>
      </c>
      <c r="H90" s="218">
        <v>0</v>
      </c>
      <c r="I90" s="217">
        <v>0</v>
      </c>
      <c r="J90" s="218">
        <v>0</v>
      </c>
      <c r="K90" s="217">
        <v>0</v>
      </c>
      <c r="L90" s="216">
        <v>0</v>
      </c>
      <c r="M90" s="217">
        <f t="shared" si="1"/>
        <v>0</v>
      </c>
      <c r="N90" s="216">
        <v>1</v>
      </c>
      <c r="O90" s="217">
        <f t="shared" si="2"/>
        <v>4.3499999999999997E-2</v>
      </c>
      <c r="P90" s="218">
        <v>0</v>
      </c>
      <c r="Q90" s="217">
        <v>0</v>
      </c>
    </row>
    <row r="91" spans="1:17" x14ac:dyDescent="0.25">
      <c r="A91" s="180" t="s">
        <v>257</v>
      </c>
      <c r="B91" s="206">
        <v>0</v>
      </c>
      <c r="C91" s="196">
        <v>0</v>
      </c>
      <c r="D91" s="218">
        <v>0</v>
      </c>
      <c r="E91" s="217">
        <v>0</v>
      </c>
      <c r="F91" s="218">
        <v>0</v>
      </c>
      <c r="G91" s="217">
        <v>0</v>
      </c>
      <c r="H91" s="218">
        <v>0</v>
      </c>
      <c r="I91" s="217">
        <v>0</v>
      </c>
      <c r="J91" s="218">
        <v>0</v>
      </c>
      <c r="K91" s="217">
        <v>0</v>
      </c>
      <c r="L91" s="216">
        <v>0</v>
      </c>
      <c r="M91" s="217">
        <f t="shared" si="1"/>
        <v>0</v>
      </c>
      <c r="N91" s="216">
        <v>0</v>
      </c>
      <c r="O91" s="217">
        <f t="shared" si="2"/>
        <v>0</v>
      </c>
      <c r="P91" s="218">
        <v>0</v>
      </c>
      <c r="Q91" s="217">
        <v>0</v>
      </c>
    </row>
    <row r="92" spans="1:17" x14ac:dyDescent="0.25">
      <c r="A92" s="180" t="s">
        <v>256</v>
      </c>
      <c r="B92" s="206">
        <v>1</v>
      </c>
      <c r="C92" s="196">
        <f t="shared" si="0"/>
        <v>4.3499999999999997E-2</v>
      </c>
      <c r="D92" s="218">
        <v>0</v>
      </c>
      <c r="E92" s="217">
        <v>0</v>
      </c>
      <c r="F92" s="218">
        <v>0</v>
      </c>
      <c r="G92" s="217">
        <v>0</v>
      </c>
      <c r="H92" s="218">
        <v>0</v>
      </c>
      <c r="I92" s="217">
        <v>0</v>
      </c>
      <c r="J92" s="218">
        <v>0</v>
      </c>
      <c r="K92" s="217">
        <v>0</v>
      </c>
      <c r="L92" s="216">
        <v>1</v>
      </c>
      <c r="M92" s="217">
        <f t="shared" si="1"/>
        <v>4.3499999999999997E-2</v>
      </c>
      <c r="N92" s="216">
        <v>2</v>
      </c>
      <c r="O92" s="217">
        <f t="shared" si="2"/>
        <v>8.6999999999999994E-2</v>
      </c>
      <c r="P92" s="218">
        <v>0</v>
      </c>
      <c r="Q92" s="217">
        <v>0</v>
      </c>
    </row>
    <row r="93" spans="1:17" x14ac:dyDescent="0.25">
      <c r="A93" s="180" t="s">
        <v>292</v>
      </c>
      <c r="B93" s="206">
        <v>0</v>
      </c>
      <c r="C93" s="196">
        <f t="shared" si="0"/>
        <v>0</v>
      </c>
      <c r="D93" s="218">
        <v>0</v>
      </c>
      <c r="E93" s="217">
        <v>0</v>
      </c>
      <c r="F93" s="218">
        <v>0</v>
      </c>
      <c r="G93" s="217">
        <v>0</v>
      </c>
      <c r="H93" s="218">
        <v>0</v>
      </c>
      <c r="I93" s="217">
        <v>0</v>
      </c>
      <c r="J93" s="218">
        <v>0</v>
      </c>
      <c r="K93" s="217">
        <v>0</v>
      </c>
      <c r="L93" s="216">
        <v>0</v>
      </c>
      <c r="M93" s="217">
        <f>ROUND(L93/23 *100, 2)/100</f>
        <v>0</v>
      </c>
      <c r="N93" s="216">
        <v>1</v>
      </c>
      <c r="O93" s="217">
        <f t="shared" si="2"/>
        <v>4.3499999999999997E-2</v>
      </c>
      <c r="P93" s="218">
        <v>0</v>
      </c>
      <c r="Q93" s="217">
        <v>0</v>
      </c>
    </row>
    <row r="94" spans="1:17" x14ac:dyDescent="0.25">
      <c r="A94" s="180" t="s">
        <v>255</v>
      </c>
      <c r="B94" s="206">
        <v>0</v>
      </c>
      <c r="C94" s="196">
        <v>0</v>
      </c>
      <c r="D94" s="218">
        <v>0</v>
      </c>
      <c r="E94" s="217">
        <v>0</v>
      </c>
      <c r="F94" s="218">
        <v>0</v>
      </c>
      <c r="G94" s="217">
        <v>0</v>
      </c>
      <c r="H94" s="218">
        <v>0</v>
      </c>
      <c r="I94" s="217">
        <v>0</v>
      </c>
      <c r="J94" s="218">
        <v>0</v>
      </c>
      <c r="K94" s="217">
        <v>0</v>
      </c>
      <c r="L94" s="216">
        <v>0</v>
      </c>
      <c r="M94" s="217">
        <f>ROUND(L94/23 *100, 2)/100</f>
        <v>0</v>
      </c>
      <c r="N94" s="216">
        <v>0</v>
      </c>
      <c r="O94" s="217">
        <f t="shared" si="2"/>
        <v>0</v>
      </c>
      <c r="P94" s="218">
        <v>0</v>
      </c>
      <c r="Q94" s="217">
        <v>0</v>
      </c>
    </row>
    <row r="96" spans="1:17" x14ac:dyDescent="0.25">
      <c r="A96" s="371" t="s">
        <v>428</v>
      </c>
      <c r="B96" s="370" t="s">
        <v>403</v>
      </c>
      <c r="C96" s="370"/>
      <c r="D96" s="370"/>
      <c r="E96" s="370"/>
      <c r="F96" s="370"/>
      <c r="G96" s="370"/>
      <c r="H96" s="370"/>
      <c r="I96" s="370"/>
      <c r="J96" s="370"/>
      <c r="K96" s="370"/>
      <c r="L96" s="370"/>
      <c r="M96" s="370"/>
      <c r="N96" s="370"/>
      <c r="O96" s="370"/>
      <c r="P96" s="370"/>
      <c r="Q96" s="370"/>
    </row>
    <row r="97" spans="1:17" ht="30" customHeight="1" x14ac:dyDescent="0.25">
      <c r="A97" s="372"/>
      <c r="B97" s="373" t="s">
        <v>261</v>
      </c>
      <c r="C97" s="374"/>
      <c r="D97" s="373" t="s">
        <v>260</v>
      </c>
      <c r="E97" s="374"/>
      <c r="F97" s="373" t="s">
        <v>359</v>
      </c>
      <c r="G97" s="374"/>
      <c r="H97" s="373" t="s">
        <v>258</v>
      </c>
      <c r="I97" s="374"/>
      <c r="J97" s="373" t="s">
        <v>257</v>
      </c>
      <c r="K97" s="374"/>
      <c r="L97" s="373" t="s">
        <v>256</v>
      </c>
      <c r="M97" s="374"/>
      <c r="N97" s="365" t="s">
        <v>360</v>
      </c>
      <c r="O97" s="365"/>
      <c r="P97" s="365" t="s">
        <v>255</v>
      </c>
      <c r="Q97" s="365"/>
    </row>
    <row r="98" spans="1:17" x14ac:dyDescent="0.25">
      <c r="A98" s="188" t="s">
        <v>404</v>
      </c>
      <c r="B98" s="292" t="s">
        <v>291</v>
      </c>
      <c r="C98" s="292" t="s">
        <v>205</v>
      </c>
      <c r="D98" s="292" t="s">
        <v>291</v>
      </c>
      <c r="E98" s="292" t="s">
        <v>205</v>
      </c>
      <c r="F98" s="292" t="s">
        <v>291</v>
      </c>
      <c r="G98" s="292" t="s">
        <v>205</v>
      </c>
      <c r="H98" s="292" t="s">
        <v>291</v>
      </c>
      <c r="I98" s="292" t="s">
        <v>205</v>
      </c>
      <c r="J98" s="292" t="s">
        <v>291</v>
      </c>
      <c r="K98" s="292" t="s">
        <v>205</v>
      </c>
      <c r="L98" s="292" t="s">
        <v>291</v>
      </c>
      <c r="M98" s="292" t="s">
        <v>205</v>
      </c>
      <c r="N98" s="292" t="s">
        <v>291</v>
      </c>
      <c r="O98" s="292" t="s">
        <v>205</v>
      </c>
      <c r="P98" s="292" t="s">
        <v>291</v>
      </c>
      <c r="Q98" s="292" t="s">
        <v>205</v>
      </c>
    </row>
    <row r="99" spans="1:17" x14ac:dyDescent="0.25">
      <c r="A99" s="180" t="s">
        <v>261</v>
      </c>
      <c r="B99" s="218">
        <v>1</v>
      </c>
      <c r="C99" s="219">
        <v>3.5699999999999996E-2</v>
      </c>
      <c r="D99" s="218">
        <v>0</v>
      </c>
      <c r="E99" s="219">
        <v>0</v>
      </c>
      <c r="F99" s="218">
        <v>0</v>
      </c>
      <c r="G99" s="219">
        <v>0</v>
      </c>
      <c r="H99" s="218">
        <v>0</v>
      </c>
      <c r="I99" s="219">
        <v>0</v>
      </c>
      <c r="J99" s="218">
        <v>0</v>
      </c>
      <c r="K99" s="219">
        <v>0</v>
      </c>
      <c r="L99" s="218">
        <v>0</v>
      </c>
      <c r="M99" s="219">
        <v>0</v>
      </c>
      <c r="N99" s="218">
        <v>0</v>
      </c>
      <c r="O99" s="219">
        <v>0</v>
      </c>
      <c r="P99" s="218">
        <v>0</v>
      </c>
      <c r="Q99" s="219">
        <v>0</v>
      </c>
    </row>
    <row r="100" spans="1:17" x14ac:dyDescent="0.25">
      <c r="A100" s="180" t="s">
        <v>260</v>
      </c>
      <c r="B100" s="218">
        <v>0</v>
      </c>
      <c r="C100" s="219">
        <v>0</v>
      </c>
      <c r="D100" s="218">
        <v>0</v>
      </c>
      <c r="E100" s="219">
        <v>0</v>
      </c>
      <c r="F100" s="218">
        <v>0</v>
      </c>
      <c r="G100" s="219">
        <v>0</v>
      </c>
      <c r="H100" s="218">
        <v>0</v>
      </c>
      <c r="I100" s="219">
        <v>0</v>
      </c>
      <c r="J100" s="218">
        <v>0</v>
      </c>
      <c r="K100" s="219">
        <v>0</v>
      </c>
      <c r="L100" s="218">
        <v>0</v>
      </c>
      <c r="M100" s="219">
        <v>0</v>
      </c>
      <c r="N100" s="218">
        <v>1</v>
      </c>
      <c r="O100" s="219">
        <v>3.5699999999999996E-2</v>
      </c>
      <c r="P100" s="218">
        <v>0</v>
      </c>
      <c r="Q100" s="219">
        <v>0</v>
      </c>
    </row>
    <row r="101" spans="1:17" x14ac:dyDescent="0.25">
      <c r="A101" s="180" t="s">
        <v>259</v>
      </c>
      <c r="B101" s="218">
        <v>0</v>
      </c>
      <c r="C101" s="219">
        <v>0</v>
      </c>
      <c r="D101" s="218">
        <v>0</v>
      </c>
      <c r="E101" s="219">
        <v>0</v>
      </c>
      <c r="F101" s="218">
        <v>0</v>
      </c>
      <c r="G101" s="219">
        <v>0</v>
      </c>
      <c r="H101" s="218">
        <v>0</v>
      </c>
      <c r="I101" s="219">
        <v>0</v>
      </c>
      <c r="J101" s="218">
        <v>0</v>
      </c>
      <c r="K101" s="219">
        <v>0</v>
      </c>
      <c r="L101" s="218">
        <v>0</v>
      </c>
      <c r="M101" s="219">
        <v>0</v>
      </c>
      <c r="N101" s="218">
        <v>0</v>
      </c>
      <c r="O101" s="219">
        <v>0</v>
      </c>
      <c r="P101" s="218">
        <v>0</v>
      </c>
      <c r="Q101" s="219">
        <v>0</v>
      </c>
    </row>
    <row r="102" spans="1:17" x14ac:dyDescent="0.25">
      <c r="A102" s="180" t="s">
        <v>258</v>
      </c>
      <c r="B102" s="218">
        <v>0</v>
      </c>
      <c r="C102" s="219">
        <v>0</v>
      </c>
      <c r="D102" s="218">
        <v>0</v>
      </c>
      <c r="E102" s="219">
        <v>0</v>
      </c>
      <c r="F102" s="218">
        <v>0</v>
      </c>
      <c r="G102" s="219">
        <v>0</v>
      </c>
      <c r="H102" s="218">
        <v>0</v>
      </c>
      <c r="I102" s="219">
        <v>0</v>
      </c>
      <c r="J102" s="218">
        <v>0</v>
      </c>
      <c r="K102" s="219">
        <v>0</v>
      </c>
      <c r="L102" s="218">
        <v>0</v>
      </c>
      <c r="M102" s="219">
        <v>0</v>
      </c>
      <c r="N102" s="218">
        <v>0</v>
      </c>
      <c r="O102" s="219">
        <v>0</v>
      </c>
      <c r="P102" s="218">
        <v>0</v>
      </c>
      <c r="Q102" s="219">
        <v>0</v>
      </c>
    </row>
    <row r="103" spans="1:17" x14ac:dyDescent="0.25">
      <c r="A103" s="180" t="s">
        <v>257</v>
      </c>
      <c r="B103" s="218">
        <v>0</v>
      </c>
      <c r="C103" s="219">
        <v>0</v>
      </c>
      <c r="D103" s="218">
        <v>0</v>
      </c>
      <c r="E103" s="219">
        <v>0</v>
      </c>
      <c r="F103" s="218">
        <v>0</v>
      </c>
      <c r="G103" s="219">
        <v>0</v>
      </c>
      <c r="H103" s="218">
        <v>0</v>
      </c>
      <c r="I103" s="219">
        <v>0</v>
      </c>
      <c r="J103" s="218">
        <v>0</v>
      </c>
      <c r="K103" s="219">
        <v>0</v>
      </c>
      <c r="L103" s="218">
        <v>0</v>
      </c>
      <c r="M103" s="219">
        <v>0</v>
      </c>
      <c r="N103" s="218">
        <v>0</v>
      </c>
      <c r="O103" s="219">
        <v>0</v>
      </c>
      <c r="P103" s="218">
        <v>0</v>
      </c>
      <c r="Q103" s="219">
        <v>0</v>
      </c>
    </row>
    <row r="104" spans="1:17" x14ac:dyDescent="0.25">
      <c r="A104" s="180" t="s">
        <v>256</v>
      </c>
      <c r="B104" s="218">
        <v>9</v>
      </c>
      <c r="C104" s="219">
        <v>0.32140000000000002</v>
      </c>
      <c r="D104" s="218">
        <v>1</v>
      </c>
      <c r="E104" s="219">
        <v>3.5699999999999996E-2</v>
      </c>
      <c r="F104" s="218">
        <v>0</v>
      </c>
      <c r="G104" s="219">
        <v>0</v>
      </c>
      <c r="H104" s="218">
        <v>6</v>
      </c>
      <c r="I104" s="219">
        <v>0.21429999999999999</v>
      </c>
      <c r="J104" s="218">
        <v>0</v>
      </c>
      <c r="K104" s="219">
        <v>0</v>
      </c>
      <c r="L104" s="218">
        <v>5</v>
      </c>
      <c r="M104" s="219">
        <v>0.17859999999999998</v>
      </c>
      <c r="N104" s="218">
        <v>5</v>
      </c>
      <c r="O104" s="219">
        <v>0.17859999999999998</v>
      </c>
      <c r="P104" s="218">
        <v>0</v>
      </c>
      <c r="Q104" s="219">
        <v>0</v>
      </c>
    </row>
    <row r="105" spans="1:17" x14ac:dyDescent="0.25">
      <c r="A105" s="180" t="s">
        <v>292</v>
      </c>
      <c r="B105" s="218">
        <v>0</v>
      </c>
      <c r="C105" s="219">
        <v>0</v>
      </c>
      <c r="D105" s="218">
        <v>0</v>
      </c>
      <c r="E105" s="219">
        <v>0</v>
      </c>
      <c r="F105" s="218">
        <v>0</v>
      </c>
      <c r="G105" s="219">
        <v>0</v>
      </c>
      <c r="H105" s="218">
        <v>0</v>
      </c>
      <c r="I105" s="219">
        <v>0</v>
      </c>
      <c r="J105" s="218">
        <v>0</v>
      </c>
      <c r="K105" s="219">
        <v>0</v>
      </c>
      <c r="L105" s="218">
        <v>0</v>
      </c>
      <c r="M105" s="219">
        <v>0</v>
      </c>
      <c r="N105" s="218">
        <v>0</v>
      </c>
      <c r="O105" s="219">
        <v>0</v>
      </c>
      <c r="P105" s="218">
        <v>0</v>
      </c>
      <c r="Q105" s="219">
        <v>0</v>
      </c>
    </row>
    <row r="106" spans="1:17" x14ac:dyDescent="0.25">
      <c r="A106" s="180" t="s">
        <v>255</v>
      </c>
      <c r="B106" s="218">
        <v>0</v>
      </c>
      <c r="C106" s="219">
        <v>0</v>
      </c>
      <c r="D106" s="218">
        <v>0</v>
      </c>
      <c r="E106" s="219">
        <v>0</v>
      </c>
      <c r="F106" s="218">
        <v>0</v>
      </c>
      <c r="G106" s="219">
        <v>0</v>
      </c>
      <c r="H106" s="218">
        <v>0</v>
      </c>
      <c r="I106" s="219">
        <v>0</v>
      </c>
      <c r="J106" s="218">
        <v>0</v>
      </c>
      <c r="K106" s="219">
        <v>0</v>
      </c>
      <c r="L106" s="218">
        <v>0</v>
      </c>
      <c r="M106" s="219">
        <v>0</v>
      </c>
      <c r="N106" s="218">
        <v>0</v>
      </c>
      <c r="O106" s="219">
        <v>0</v>
      </c>
      <c r="P106" s="218">
        <v>0</v>
      </c>
      <c r="Q106" s="219">
        <v>0</v>
      </c>
    </row>
  </sheetData>
  <mergeCells count="46">
    <mergeCell ref="A4:B4"/>
    <mergeCell ref="A1:H1"/>
    <mergeCell ref="A12:A13"/>
    <mergeCell ref="H28:I28"/>
    <mergeCell ref="H13:I13"/>
    <mergeCell ref="B13:C13"/>
    <mergeCell ref="D13:E13"/>
    <mergeCell ref="F13:G13"/>
    <mergeCell ref="B12:I12"/>
    <mergeCell ref="B84:Q84"/>
    <mergeCell ref="A84:A85"/>
    <mergeCell ref="F85:G85"/>
    <mergeCell ref="H85:I85"/>
    <mergeCell ref="B28:C28"/>
    <mergeCell ref="D28:E28"/>
    <mergeCell ref="F28:G28"/>
    <mergeCell ref="B63:C63"/>
    <mergeCell ref="D63:E63"/>
    <mergeCell ref="F63:G63"/>
    <mergeCell ref="H63:I63"/>
    <mergeCell ref="B44:C44"/>
    <mergeCell ref="D44:E44"/>
    <mergeCell ref="F44:G44"/>
    <mergeCell ref="H44:I44"/>
    <mergeCell ref="B62:I62"/>
    <mergeCell ref="B96:Q96"/>
    <mergeCell ref="A96:A97"/>
    <mergeCell ref="J85:K85"/>
    <mergeCell ref="L85:M85"/>
    <mergeCell ref="N85:O85"/>
    <mergeCell ref="P85:Q85"/>
    <mergeCell ref="B97:C97"/>
    <mergeCell ref="D97:E97"/>
    <mergeCell ref="F97:G97"/>
    <mergeCell ref="H97:I97"/>
    <mergeCell ref="J97:K97"/>
    <mergeCell ref="L97:M97"/>
    <mergeCell ref="N97:O97"/>
    <mergeCell ref="P97:Q97"/>
    <mergeCell ref="B85:C85"/>
    <mergeCell ref="D85:E85"/>
    <mergeCell ref="A62:A63"/>
    <mergeCell ref="B43:I43"/>
    <mergeCell ref="A43:A44"/>
    <mergeCell ref="B27:I27"/>
    <mergeCell ref="A27:A28"/>
  </mergeCells>
  <pageMargins left="0.7" right="0.7" top="0.75" bottom="0.75" header="0.3" footer="0.3"/>
  <pageSetup paperSize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AK118"/>
  <sheetViews>
    <sheetView topLeftCell="A40" zoomScale="70" zoomScaleNormal="70" workbookViewId="0">
      <selection activeCell="E78" sqref="E78"/>
    </sheetView>
  </sheetViews>
  <sheetFormatPr defaultColWidth="9.140625" defaultRowHeight="15" x14ac:dyDescent="0.25"/>
  <cols>
    <col min="1" max="1" width="53.7109375" style="30" customWidth="1"/>
    <col min="2" max="2" width="13.85546875" style="42" bestFit="1" customWidth="1"/>
    <col min="3" max="3" width="10.7109375" style="42" bestFit="1" customWidth="1"/>
    <col min="4" max="4" width="13.85546875" style="57" bestFit="1" customWidth="1"/>
    <col min="5" max="5" width="10.7109375" style="42" bestFit="1" customWidth="1"/>
    <col min="6" max="6" width="13.85546875" style="42" bestFit="1" customWidth="1"/>
    <col min="7" max="7" width="10.7109375" style="42" bestFit="1" customWidth="1"/>
    <col min="8" max="8" width="13.85546875" style="42" bestFit="1" customWidth="1"/>
    <col min="9" max="9" width="10.7109375" style="42" customWidth="1"/>
    <col min="10" max="10" width="13.85546875" style="42" bestFit="1" customWidth="1"/>
    <col min="11" max="11" width="10.7109375" style="42" bestFit="1" customWidth="1"/>
    <col min="12" max="12" width="13.85546875" style="42" bestFit="1" customWidth="1"/>
    <col min="13" max="13" width="10.7109375" style="42" bestFit="1" customWidth="1"/>
    <col min="14" max="14" width="13.85546875" style="42" bestFit="1" customWidth="1"/>
    <col min="15" max="15" width="10.7109375" style="42" bestFit="1" customWidth="1"/>
    <col min="16" max="16" width="13.85546875" style="42" bestFit="1" customWidth="1"/>
    <col min="17" max="17" width="10.7109375" style="42" bestFit="1" customWidth="1"/>
    <col min="18" max="19" width="9.140625" style="42"/>
    <col min="20" max="16384" width="9.140625" style="30"/>
  </cols>
  <sheetData>
    <row r="1" spans="1:37" ht="15" customHeight="1" x14ac:dyDescent="0.25">
      <c r="A1" s="355" t="s">
        <v>311</v>
      </c>
      <c r="B1" s="355"/>
      <c r="C1" s="355"/>
      <c r="D1" s="355"/>
      <c r="E1" s="355"/>
      <c r="F1" s="355"/>
      <c r="G1" s="355"/>
      <c r="H1" s="355"/>
      <c r="I1" s="297"/>
    </row>
    <row r="2" spans="1:37" x14ac:dyDescent="0.25">
      <c r="A2" s="59" t="s">
        <v>452</v>
      </c>
      <c r="B2" s="292" t="s">
        <v>194</v>
      </c>
      <c r="C2" s="99"/>
      <c r="D2" s="31"/>
      <c r="E2" s="31"/>
      <c r="F2" s="31"/>
    </row>
    <row r="3" spans="1:37" s="32" customFormat="1" x14ac:dyDescent="0.25">
      <c r="A3" s="6"/>
      <c r="B3" s="96">
        <v>45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7" s="29" customFormat="1" x14ac:dyDescent="0.25">
      <c r="A4" s="345" t="s">
        <v>453</v>
      </c>
      <c r="B4" s="366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</row>
    <row r="5" spans="1:37" s="29" customFormat="1" x14ac:dyDescent="0.25">
      <c r="A5" s="63"/>
      <c r="B5" s="31"/>
      <c r="C5" s="31"/>
      <c r="D5" s="57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</row>
    <row r="6" spans="1:37" x14ac:dyDescent="0.25">
      <c r="A6" s="59" t="s">
        <v>317</v>
      </c>
      <c r="B6" s="292" t="s">
        <v>291</v>
      </c>
      <c r="C6" s="294" t="s">
        <v>205</v>
      </c>
      <c r="D6" s="104"/>
    </row>
    <row r="7" spans="1:37" x14ac:dyDescent="0.25">
      <c r="A7" s="68" t="s">
        <v>350</v>
      </c>
      <c r="B7" s="96">
        <v>6</v>
      </c>
      <c r="C7" s="81">
        <v>0.1333</v>
      </c>
      <c r="D7" s="42"/>
    </row>
    <row r="8" spans="1:37" x14ac:dyDescent="0.25">
      <c r="A8" s="68" t="s">
        <v>351</v>
      </c>
      <c r="B8" s="96">
        <v>3</v>
      </c>
      <c r="C8" s="81">
        <v>6.6699999999999995E-2</v>
      </c>
      <c r="D8" s="42"/>
    </row>
    <row r="9" spans="1:37" x14ac:dyDescent="0.25">
      <c r="A9" s="68" t="s">
        <v>53</v>
      </c>
      <c r="B9" s="96">
        <v>16</v>
      </c>
      <c r="C9" s="81">
        <v>0.35560000000000003</v>
      </c>
      <c r="D9" s="42"/>
    </row>
    <row r="10" spans="1:37" x14ac:dyDescent="0.25">
      <c r="A10" s="68" t="s">
        <v>52</v>
      </c>
      <c r="B10" s="96">
        <v>20</v>
      </c>
      <c r="C10" s="81">
        <v>0.44439999999999996</v>
      </c>
      <c r="D10" s="42"/>
    </row>
    <row r="11" spans="1:37" x14ac:dyDescent="0.25">
      <c r="D11" s="42"/>
      <c r="K11" s="31"/>
    </row>
    <row r="12" spans="1:37" x14ac:dyDescent="0.25">
      <c r="A12" s="376" t="s">
        <v>431</v>
      </c>
      <c r="B12" s="352" t="s">
        <v>395</v>
      </c>
      <c r="C12" s="352"/>
      <c r="D12" s="352"/>
      <c r="E12" s="352"/>
      <c r="F12" s="352"/>
      <c r="G12" s="352"/>
      <c r="H12" s="352"/>
      <c r="I12" s="352"/>
      <c r="K12" s="31"/>
    </row>
    <row r="13" spans="1:37" x14ac:dyDescent="0.25">
      <c r="A13" s="377"/>
      <c r="B13" s="380" t="s">
        <v>397</v>
      </c>
      <c r="C13" s="381"/>
      <c r="D13" s="380" t="s">
        <v>398</v>
      </c>
      <c r="E13" s="381"/>
      <c r="F13" s="378" t="s">
        <v>399</v>
      </c>
      <c r="G13" s="379"/>
      <c r="H13" s="378" t="s">
        <v>400</v>
      </c>
      <c r="I13" s="379"/>
      <c r="K13" s="99"/>
    </row>
    <row r="14" spans="1:37" x14ac:dyDescent="0.25">
      <c r="A14" s="187" t="s">
        <v>396</v>
      </c>
      <c r="B14" s="233" t="s">
        <v>291</v>
      </c>
      <c r="C14" s="233" t="s">
        <v>205</v>
      </c>
      <c r="D14" s="233" t="s">
        <v>291</v>
      </c>
      <c r="E14" s="233" t="s">
        <v>205</v>
      </c>
      <c r="F14" s="233" t="s">
        <v>291</v>
      </c>
      <c r="G14" s="233" t="s">
        <v>205</v>
      </c>
      <c r="H14" s="233" t="s">
        <v>291</v>
      </c>
      <c r="I14" s="233" t="s">
        <v>205</v>
      </c>
      <c r="K14" s="99"/>
    </row>
    <row r="15" spans="1:37" x14ac:dyDescent="0.25">
      <c r="A15" s="180" t="s">
        <v>350</v>
      </c>
      <c r="B15" s="96">
        <v>5</v>
      </c>
      <c r="C15" s="81">
        <v>0.29410000000000003</v>
      </c>
      <c r="D15" s="38">
        <v>1</v>
      </c>
      <c r="E15" s="229">
        <v>3.85E-2</v>
      </c>
      <c r="F15" s="38">
        <v>0</v>
      </c>
      <c r="G15" s="229">
        <v>0</v>
      </c>
      <c r="H15" s="38" t="s">
        <v>369</v>
      </c>
      <c r="I15" s="38" t="s">
        <v>369</v>
      </c>
      <c r="K15" s="99"/>
    </row>
    <row r="16" spans="1:37" x14ac:dyDescent="0.25">
      <c r="A16" s="180" t="s">
        <v>351</v>
      </c>
      <c r="B16" s="96">
        <v>1</v>
      </c>
      <c r="C16" s="81">
        <v>5.8799999999999998E-2</v>
      </c>
      <c r="D16" s="38">
        <v>2</v>
      </c>
      <c r="E16" s="229">
        <v>7.690000000000001E-2</v>
      </c>
      <c r="F16" s="38">
        <v>0</v>
      </c>
      <c r="G16" s="229">
        <v>0</v>
      </c>
      <c r="H16" s="38" t="s">
        <v>369</v>
      </c>
      <c r="I16" s="38" t="s">
        <v>369</v>
      </c>
      <c r="K16" s="99"/>
    </row>
    <row r="17" spans="1:11" x14ac:dyDescent="0.25">
      <c r="A17" s="180" t="s">
        <v>53</v>
      </c>
      <c r="B17" s="96">
        <v>8</v>
      </c>
      <c r="C17" s="81">
        <v>0.47060000000000002</v>
      </c>
      <c r="D17" s="38">
        <v>7</v>
      </c>
      <c r="E17" s="229">
        <v>0.26919999999999999</v>
      </c>
      <c r="F17" s="38">
        <v>1</v>
      </c>
      <c r="G17" s="229">
        <v>0.5</v>
      </c>
      <c r="H17" s="38" t="s">
        <v>369</v>
      </c>
      <c r="I17" s="38" t="s">
        <v>369</v>
      </c>
      <c r="K17" s="31"/>
    </row>
    <row r="18" spans="1:11" x14ac:dyDescent="0.25">
      <c r="A18" s="180" t="s">
        <v>365</v>
      </c>
      <c r="B18" s="96">
        <v>3</v>
      </c>
      <c r="C18" s="81">
        <v>0.17649999999999999</v>
      </c>
      <c r="D18" s="38">
        <v>16</v>
      </c>
      <c r="E18" s="229">
        <v>0.61539999999999995</v>
      </c>
      <c r="F18" s="38">
        <v>1</v>
      </c>
      <c r="G18" s="229">
        <v>0.5</v>
      </c>
      <c r="H18" s="38" t="s">
        <v>369</v>
      </c>
      <c r="I18" s="38" t="s">
        <v>369</v>
      </c>
    </row>
    <row r="19" spans="1:11" x14ac:dyDescent="0.25">
      <c r="C19" s="57"/>
      <c r="D19" s="42"/>
    </row>
    <row r="20" spans="1:11" x14ac:dyDescent="0.25">
      <c r="A20" s="59" t="s">
        <v>318</v>
      </c>
      <c r="B20" s="292" t="s">
        <v>291</v>
      </c>
      <c r="C20" s="294" t="s">
        <v>205</v>
      </c>
      <c r="D20" s="104"/>
    </row>
    <row r="21" spans="1:11" x14ac:dyDescent="0.25">
      <c r="A21" s="68" t="s">
        <v>262</v>
      </c>
      <c r="B21" s="96">
        <v>17</v>
      </c>
      <c r="C21" s="81">
        <v>0.37780000000000002</v>
      </c>
      <c r="D21" s="42"/>
    </row>
    <row r="22" spans="1:11" x14ac:dyDescent="0.25">
      <c r="A22" s="68" t="s">
        <v>263</v>
      </c>
      <c r="B22" s="96">
        <v>24</v>
      </c>
      <c r="C22" s="81">
        <v>0.5333</v>
      </c>
      <c r="D22" s="42"/>
    </row>
    <row r="23" spans="1:11" x14ac:dyDescent="0.25">
      <c r="A23" s="68" t="s">
        <v>264</v>
      </c>
      <c r="B23" s="96">
        <v>1</v>
      </c>
      <c r="C23" s="81">
        <v>2.2200000000000001E-2</v>
      </c>
      <c r="D23" s="42"/>
    </row>
    <row r="24" spans="1:11" x14ac:dyDescent="0.25">
      <c r="A24" s="68" t="s">
        <v>265</v>
      </c>
      <c r="B24" s="96">
        <v>2</v>
      </c>
      <c r="C24" s="81">
        <v>4.4400000000000002E-2</v>
      </c>
      <c r="D24" s="42"/>
    </row>
    <row r="25" spans="1:11" x14ac:dyDescent="0.25">
      <c r="A25" s="68" t="s">
        <v>266</v>
      </c>
      <c r="B25" s="96">
        <v>1</v>
      </c>
      <c r="C25" s="81">
        <v>2.2200000000000001E-2</v>
      </c>
      <c r="D25" s="42"/>
    </row>
    <row r="26" spans="1:11" x14ac:dyDescent="0.25">
      <c r="A26" s="158"/>
      <c r="B26" s="99"/>
      <c r="C26" s="144"/>
      <c r="D26" s="42"/>
    </row>
    <row r="27" spans="1:11" x14ac:dyDescent="0.25">
      <c r="A27" s="369" t="s">
        <v>424</v>
      </c>
      <c r="B27" s="365" t="s">
        <v>395</v>
      </c>
      <c r="C27" s="365"/>
      <c r="D27" s="365"/>
      <c r="E27" s="365"/>
      <c r="F27" s="365"/>
      <c r="G27" s="365"/>
      <c r="H27" s="365"/>
      <c r="I27" s="365"/>
    </row>
    <row r="28" spans="1:11" x14ac:dyDescent="0.25">
      <c r="A28" s="369"/>
      <c r="B28" s="380" t="s">
        <v>397</v>
      </c>
      <c r="C28" s="381"/>
      <c r="D28" s="380" t="s">
        <v>398</v>
      </c>
      <c r="E28" s="381"/>
      <c r="F28" s="378" t="s">
        <v>399</v>
      </c>
      <c r="G28" s="379"/>
      <c r="H28" s="378" t="s">
        <v>400</v>
      </c>
      <c r="I28" s="379"/>
    </row>
    <row r="29" spans="1:11" x14ac:dyDescent="0.25">
      <c r="A29" s="176" t="s">
        <v>401</v>
      </c>
      <c r="B29" s="292" t="s">
        <v>291</v>
      </c>
      <c r="C29" s="292" t="s">
        <v>205</v>
      </c>
      <c r="D29" s="292" t="s">
        <v>291</v>
      </c>
      <c r="E29" s="292" t="s">
        <v>205</v>
      </c>
      <c r="F29" s="292" t="s">
        <v>291</v>
      </c>
      <c r="G29" s="292" t="s">
        <v>205</v>
      </c>
      <c r="H29" s="292" t="s">
        <v>291</v>
      </c>
      <c r="I29" s="292" t="s">
        <v>205</v>
      </c>
    </row>
    <row r="30" spans="1:11" x14ac:dyDescent="0.25">
      <c r="A30" s="209" t="s">
        <v>367</v>
      </c>
      <c r="B30" s="123">
        <v>17</v>
      </c>
      <c r="C30" s="224">
        <v>1</v>
      </c>
      <c r="D30" s="123">
        <v>0</v>
      </c>
      <c r="E30" s="224">
        <v>0</v>
      </c>
      <c r="F30" s="123">
        <v>0</v>
      </c>
      <c r="G30" s="224">
        <v>0</v>
      </c>
      <c r="H30" s="38" t="s">
        <v>369</v>
      </c>
      <c r="I30" s="38" t="s">
        <v>369</v>
      </c>
    </row>
    <row r="31" spans="1:11" x14ac:dyDescent="0.25">
      <c r="A31" s="180" t="s">
        <v>263</v>
      </c>
      <c r="B31" s="186">
        <v>0</v>
      </c>
      <c r="C31" s="225">
        <v>0</v>
      </c>
      <c r="D31" s="186">
        <v>22</v>
      </c>
      <c r="E31" s="225">
        <v>0.84620000000000006</v>
      </c>
      <c r="F31" s="186">
        <v>2</v>
      </c>
      <c r="G31" s="225">
        <v>1</v>
      </c>
      <c r="H31" s="38" t="s">
        <v>369</v>
      </c>
      <c r="I31" s="38" t="s">
        <v>369</v>
      </c>
    </row>
    <row r="32" spans="1:11" x14ac:dyDescent="0.25">
      <c r="A32" s="180" t="s">
        <v>264</v>
      </c>
      <c r="B32" s="123">
        <v>0</v>
      </c>
      <c r="C32" s="224">
        <v>0</v>
      </c>
      <c r="D32" s="123">
        <v>1</v>
      </c>
      <c r="E32" s="224">
        <v>3.85E-2</v>
      </c>
      <c r="F32" s="123">
        <v>0</v>
      </c>
      <c r="G32" s="224">
        <v>0</v>
      </c>
      <c r="H32" s="38" t="s">
        <v>369</v>
      </c>
      <c r="I32" s="38" t="s">
        <v>369</v>
      </c>
    </row>
    <row r="33" spans="1:9" x14ac:dyDescent="0.25">
      <c r="A33" s="180" t="s">
        <v>265</v>
      </c>
      <c r="B33" s="123">
        <v>0</v>
      </c>
      <c r="C33" s="224">
        <v>0</v>
      </c>
      <c r="D33" s="123">
        <v>2</v>
      </c>
      <c r="E33" s="224">
        <v>7.690000000000001E-2</v>
      </c>
      <c r="F33" s="186">
        <v>0</v>
      </c>
      <c r="G33" s="225">
        <v>0</v>
      </c>
      <c r="H33" s="38" t="s">
        <v>369</v>
      </c>
      <c r="I33" s="38" t="s">
        <v>369</v>
      </c>
    </row>
    <row r="34" spans="1:9" x14ac:dyDescent="0.25">
      <c r="A34" s="180" t="s">
        <v>266</v>
      </c>
      <c r="B34" s="123">
        <v>0</v>
      </c>
      <c r="C34" s="224">
        <v>0</v>
      </c>
      <c r="D34" s="123">
        <v>1</v>
      </c>
      <c r="E34" s="224">
        <v>3.85E-2</v>
      </c>
      <c r="F34" s="186">
        <v>0</v>
      </c>
      <c r="G34" s="225">
        <v>0</v>
      </c>
      <c r="H34" s="38" t="s">
        <v>369</v>
      </c>
      <c r="I34" s="38" t="s">
        <v>369</v>
      </c>
    </row>
    <row r="35" spans="1:9" x14ac:dyDescent="0.25">
      <c r="A35" s="159"/>
      <c r="B35" s="185"/>
      <c r="C35" s="185"/>
      <c r="D35" s="33"/>
      <c r="E35" s="33"/>
    </row>
    <row r="36" spans="1:9" x14ac:dyDescent="0.25">
      <c r="A36" s="52" t="s">
        <v>319</v>
      </c>
      <c r="B36" s="292" t="s">
        <v>291</v>
      </c>
      <c r="C36" s="294" t="s">
        <v>205</v>
      </c>
      <c r="D36" s="104"/>
    </row>
    <row r="37" spans="1:9" x14ac:dyDescent="0.25">
      <c r="A37" s="68" t="s">
        <v>262</v>
      </c>
      <c r="B37" s="96">
        <v>15</v>
      </c>
      <c r="C37" s="81">
        <v>0.33329999999999999</v>
      </c>
      <c r="D37" s="42"/>
    </row>
    <row r="38" spans="1:9" x14ac:dyDescent="0.25">
      <c r="A38" s="68" t="s">
        <v>263</v>
      </c>
      <c r="B38" s="96">
        <v>25</v>
      </c>
      <c r="C38" s="81">
        <v>0.55559999999999998</v>
      </c>
      <c r="D38" s="42"/>
    </row>
    <row r="39" spans="1:9" x14ac:dyDescent="0.25">
      <c r="A39" s="68" t="s">
        <v>264</v>
      </c>
      <c r="B39" s="96">
        <v>5</v>
      </c>
      <c r="C39" s="81">
        <v>0.11109999999999999</v>
      </c>
      <c r="D39" s="42"/>
    </row>
    <row r="40" spans="1:9" x14ac:dyDescent="0.25">
      <c r="A40" s="68" t="s">
        <v>265</v>
      </c>
      <c r="B40" s="96">
        <v>0</v>
      </c>
      <c r="C40" s="81">
        <v>0</v>
      </c>
      <c r="D40" s="42"/>
    </row>
    <row r="41" spans="1:9" x14ac:dyDescent="0.25">
      <c r="A41" s="68" t="s">
        <v>266</v>
      </c>
      <c r="B41" s="96">
        <v>0</v>
      </c>
      <c r="C41" s="81">
        <v>0</v>
      </c>
      <c r="D41" s="42"/>
    </row>
    <row r="42" spans="1:9" x14ac:dyDescent="0.25">
      <c r="A42" s="158"/>
      <c r="B42" s="99"/>
      <c r="C42" s="144"/>
      <c r="D42" s="42"/>
    </row>
    <row r="43" spans="1:9" x14ac:dyDescent="0.25">
      <c r="A43" s="367" t="s">
        <v>425</v>
      </c>
      <c r="B43" s="352" t="s">
        <v>395</v>
      </c>
      <c r="C43" s="352"/>
      <c r="D43" s="352"/>
      <c r="E43" s="352"/>
      <c r="F43" s="352"/>
      <c r="G43" s="352"/>
      <c r="H43" s="352"/>
      <c r="I43" s="352"/>
    </row>
    <row r="44" spans="1:9" x14ac:dyDescent="0.25">
      <c r="A44" s="368"/>
      <c r="B44" s="380" t="s">
        <v>397</v>
      </c>
      <c r="C44" s="381"/>
      <c r="D44" s="380" t="s">
        <v>398</v>
      </c>
      <c r="E44" s="381"/>
      <c r="F44" s="378" t="s">
        <v>399</v>
      </c>
      <c r="G44" s="379"/>
      <c r="H44" s="378" t="s">
        <v>400</v>
      </c>
      <c r="I44" s="379"/>
    </row>
    <row r="45" spans="1:9" x14ac:dyDescent="0.25">
      <c r="A45" s="179" t="s">
        <v>389</v>
      </c>
      <c r="B45" s="292" t="s">
        <v>291</v>
      </c>
      <c r="C45" s="233" t="s">
        <v>205</v>
      </c>
      <c r="D45" s="292" t="s">
        <v>291</v>
      </c>
      <c r="E45" s="233" t="s">
        <v>205</v>
      </c>
      <c r="F45" s="292" t="s">
        <v>291</v>
      </c>
      <c r="G45" s="233" t="s">
        <v>205</v>
      </c>
      <c r="H45" s="292" t="s">
        <v>291</v>
      </c>
      <c r="I45" s="233" t="s">
        <v>205</v>
      </c>
    </row>
    <row r="46" spans="1:9" x14ac:dyDescent="0.25">
      <c r="A46" s="180" t="s">
        <v>262</v>
      </c>
      <c r="B46" s="186">
        <v>14</v>
      </c>
      <c r="C46" s="214">
        <v>0.8234999999999999</v>
      </c>
      <c r="D46" s="186">
        <v>1</v>
      </c>
      <c r="E46" s="214">
        <v>3.85E-2</v>
      </c>
      <c r="F46" s="186">
        <v>0</v>
      </c>
      <c r="G46" s="214">
        <v>0</v>
      </c>
      <c r="H46" s="38" t="s">
        <v>369</v>
      </c>
      <c r="I46" s="38" t="s">
        <v>369</v>
      </c>
    </row>
    <row r="47" spans="1:9" x14ac:dyDescent="0.25">
      <c r="A47" s="180" t="s">
        <v>263</v>
      </c>
      <c r="B47" s="186">
        <v>3</v>
      </c>
      <c r="C47" s="225">
        <v>0.17649999999999999</v>
      </c>
      <c r="D47" s="186">
        <v>21</v>
      </c>
      <c r="E47" s="225">
        <v>0.80769999999999997</v>
      </c>
      <c r="F47" s="186">
        <v>1</v>
      </c>
      <c r="G47" s="225">
        <v>0.5</v>
      </c>
      <c r="H47" s="38" t="s">
        <v>369</v>
      </c>
      <c r="I47" s="38" t="s">
        <v>369</v>
      </c>
    </row>
    <row r="48" spans="1:9" x14ac:dyDescent="0.25">
      <c r="A48" s="180" t="s">
        <v>264</v>
      </c>
      <c r="B48" s="186">
        <v>0</v>
      </c>
      <c r="C48" s="225">
        <v>0</v>
      </c>
      <c r="D48" s="186">
        <v>4</v>
      </c>
      <c r="E48" s="225">
        <v>0.15380000000000002</v>
      </c>
      <c r="F48" s="186">
        <v>1</v>
      </c>
      <c r="G48" s="225">
        <v>0.5</v>
      </c>
      <c r="H48" s="38" t="s">
        <v>369</v>
      </c>
      <c r="I48" s="38" t="s">
        <v>369</v>
      </c>
    </row>
    <row r="49" spans="1:9" x14ac:dyDescent="0.25">
      <c r="A49" s="180" t="s">
        <v>265</v>
      </c>
      <c r="B49" s="186">
        <v>0</v>
      </c>
      <c r="C49" s="225">
        <v>0</v>
      </c>
      <c r="D49" s="186">
        <v>0</v>
      </c>
      <c r="E49" s="225">
        <v>0</v>
      </c>
      <c r="F49" s="186">
        <v>0</v>
      </c>
      <c r="G49" s="225">
        <v>0</v>
      </c>
      <c r="H49" s="38" t="s">
        <v>369</v>
      </c>
      <c r="I49" s="38" t="s">
        <v>369</v>
      </c>
    </row>
    <row r="50" spans="1:9" x14ac:dyDescent="0.25">
      <c r="A50" s="180" t="s">
        <v>266</v>
      </c>
      <c r="B50" s="186">
        <v>0</v>
      </c>
      <c r="C50" s="225">
        <v>0</v>
      </c>
      <c r="D50" s="186">
        <v>0</v>
      </c>
      <c r="E50" s="225">
        <v>0</v>
      </c>
      <c r="F50" s="186">
        <v>0</v>
      </c>
      <c r="G50" s="225">
        <v>0</v>
      </c>
      <c r="H50" s="38" t="s">
        <v>369</v>
      </c>
      <c r="I50" s="38" t="s">
        <v>369</v>
      </c>
    </row>
    <row r="51" spans="1:9" x14ac:dyDescent="0.25">
      <c r="C51" s="57"/>
      <c r="D51" s="42"/>
    </row>
    <row r="52" spans="1:9" x14ac:dyDescent="0.25">
      <c r="A52" s="52" t="s">
        <v>310</v>
      </c>
      <c r="B52" s="292" t="s">
        <v>291</v>
      </c>
      <c r="C52" s="294" t="s">
        <v>205</v>
      </c>
      <c r="D52" s="296"/>
      <c r="G52" s="42" t="s">
        <v>282</v>
      </c>
    </row>
    <row r="53" spans="1:9" x14ac:dyDescent="0.25">
      <c r="A53" s="68" t="s">
        <v>261</v>
      </c>
      <c r="B53" s="96">
        <v>15</v>
      </c>
      <c r="C53" s="81">
        <v>0.33329999999999999</v>
      </c>
      <c r="D53" s="42"/>
    </row>
    <row r="54" spans="1:9" x14ac:dyDescent="0.25">
      <c r="A54" s="68" t="s">
        <v>260</v>
      </c>
      <c r="B54" s="96">
        <v>4</v>
      </c>
      <c r="C54" s="81">
        <v>8.8900000000000007E-2</v>
      </c>
      <c r="D54" s="42"/>
    </row>
    <row r="55" spans="1:9" x14ac:dyDescent="0.25">
      <c r="A55" s="68" t="s">
        <v>259</v>
      </c>
      <c r="B55" s="96">
        <v>5</v>
      </c>
      <c r="C55" s="81">
        <v>0.11109999999999999</v>
      </c>
      <c r="D55" s="42"/>
    </row>
    <row r="56" spans="1:9" x14ac:dyDescent="0.25">
      <c r="A56" s="68" t="s">
        <v>258</v>
      </c>
      <c r="B56" s="96">
        <v>4</v>
      </c>
      <c r="C56" s="81">
        <v>8.8900000000000007E-2</v>
      </c>
      <c r="D56" s="42"/>
    </row>
    <row r="57" spans="1:9" x14ac:dyDescent="0.25">
      <c r="A57" s="68" t="s">
        <v>257</v>
      </c>
      <c r="B57" s="96">
        <v>1</v>
      </c>
      <c r="C57" s="81">
        <v>2.2200000000000001E-2</v>
      </c>
      <c r="D57" s="42"/>
    </row>
    <row r="58" spans="1:9" x14ac:dyDescent="0.25">
      <c r="A58" s="68" t="s">
        <v>256</v>
      </c>
      <c r="B58" s="96">
        <v>3</v>
      </c>
      <c r="C58" s="81">
        <v>6.6699999999999995E-2</v>
      </c>
      <c r="D58" s="42"/>
    </row>
    <row r="59" spans="1:9" x14ac:dyDescent="0.25">
      <c r="A59" s="68" t="s">
        <v>293</v>
      </c>
      <c r="B59" s="96">
        <v>11</v>
      </c>
      <c r="C59" s="81">
        <v>0.24440000000000001</v>
      </c>
      <c r="D59" s="42"/>
    </row>
    <row r="60" spans="1:9" ht="17.25" customHeight="1" x14ac:dyDescent="0.25">
      <c r="A60" s="68" t="s">
        <v>255</v>
      </c>
      <c r="B60" s="96">
        <v>2</v>
      </c>
      <c r="C60" s="81">
        <v>4.4400000000000002E-2</v>
      </c>
      <c r="D60" s="42"/>
    </row>
    <row r="61" spans="1:9" ht="17.25" customHeight="1" x14ac:dyDescent="0.25">
      <c r="A61" s="158"/>
      <c r="B61" s="99"/>
      <c r="C61" s="144"/>
      <c r="D61" s="42"/>
    </row>
    <row r="62" spans="1:9" ht="17.25" customHeight="1" x14ac:dyDescent="0.25">
      <c r="A62" s="367" t="s">
        <v>426</v>
      </c>
      <c r="B62" s="352" t="s">
        <v>395</v>
      </c>
      <c r="C62" s="352"/>
      <c r="D62" s="352"/>
      <c r="E62" s="352"/>
      <c r="F62" s="352"/>
      <c r="G62" s="352"/>
      <c r="H62" s="352"/>
      <c r="I62" s="352"/>
    </row>
    <row r="63" spans="1:9" ht="17.25" customHeight="1" x14ac:dyDescent="0.25">
      <c r="A63" s="368"/>
      <c r="B63" s="380" t="s">
        <v>402</v>
      </c>
      <c r="C63" s="381"/>
      <c r="D63" s="380" t="s">
        <v>398</v>
      </c>
      <c r="E63" s="381"/>
      <c r="F63" s="378" t="s">
        <v>399</v>
      </c>
      <c r="G63" s="379"/>
      <c r="H63" s="378" t="s">
        <v>400</v>
      </c>
      <c r="I63" s="379"/>
    </row>
    <row r="64" spans="1:9" x14ac:dyDescent="0.25">
      <c r="A64" s="176" t="s">
        <v>390</v>
      </c>
      <c r="B64" s="292" t="s">
        <v>291</v>
      </c>
      <c r="C64" s="233" t="s">
        <v>205</v>
      </c>
      <c r="D64" s="292" t="s">
        <v>291</v>
      </c>
      <c r="E64" s="233" t="s">
        <v>205</v>
      </c>
      <c r="F64" s="292" t="s">
        <v>291</v>
      </c>
      <c r="G64" s="233" t="s">
        <v>205</v>
      </c>
      <c r="H64" s="292" t="s">
        <v>291</v>
      </c>
      <c r="I64" s="233" t="s">
        <v>205</v>
      </c>
    </row>
    <row r="65" spans="1:9" ht="17.25" customHeight="1" x14ac:dyDescent="0.25">
      <c r="A65" s="180" t="s">
        <v>364</v>
      </c>
      <c r="B65" s="123">
        <v>5</v>
      </c>
      <c r="C65" s="196">
        <v>0.29410000000000003</v>
      </c>
      <c r="D65" s="186">
        <v>10</v>
      </c>
      <c r="E65" s="225">
        <v>0.3846</v>
      </c>
      <c r="F65" s="186">
        <v>0</v>
      </c>
      <c r="G65" s="225">
        <v>0</v>
      </c>
      <c r="H65" s="38" t="s">
        <v>369</v>
      </c>
      <c r="I65" s="38" t="s">
        <v>369</v>
      </c>
    </row>
    <row r="66" spans="1:9" ht="17.25" customHeight="1" x14ac:dyDescent="0.25">
      <c r="A66" s="180" t="s">
        <v>260</v>
      </c>
      <c r="B66" s="123">
        <v>0</v>
      </c>
      <c r="C66" s="196">
        <v>0</v>
      </c>
      <c r="D66" s="186">
        <v>4</v>
      </c>
      <c r="E66" s="225">
        <v>0.15380000000000002</v>
      </c>
      <c r="F66" s="186">
        <v>0</v>
      </c>
      <c r="G66" s="225">
        <v>0</v>
      </c>
      <c r="H66" s="38" t="s">
        <v>369</v>
      </c>
      <c r="I66" s="38" t="s">
        <v>369</v>
      </c>
    </row>
    <row r="67" spans="1:9" ht="17.25" customHeight="1" x14ac:dyDescent="0.25">
      <c r="A67" s="180" t="s">
        <v>259</v>
      </c>
      <c r="B67" s="123">
        <v>0</v>
      </c>
      <c r="C67" s="196">
        <v>0</v>
      </c>
      <c r="D67" s="186">
        <v>5</v>
      </c>
      <c r="E67" s="225">
        <v>0.1923</v>
      </c>
      <c r="F67" s="186">
        <v>0</v>
      </c>
      <c r="G67" s="225">
        <v>0</v>
      </c>
      <c r="H67" s="38" t="s">
        <v>369</v>
      </c>
      <c r="I67" s="38" t="s">
        <v>369</v>
      </c>
    </row>
    <row r="68" spans="1:9" ht="17.25" customHeight="1" x14ac:dyDescent="0.25">
      <c r="A68" s="180" t="s">
        <v>258</v>
      </c>
      <c r="B68" s="123">
        <v>0</v>
      </c>
      <c r="C68" s="196">
        <v>0</v>
      </c>
      <c r="D68" s="186">
        <v>4</v>
      </c>
      <c r="E68" s="225">
        <v>0.15380000000000002</v>
      </c>
      <c r="F68" s="186">
        <v>0</v>
      </c>
      <c r="G68" s="225">
        <v>0</v>
      </c>
      <c r="H68" s="38" t="s">
        <v>369</v>
      </c>
      <c r="I68" s="38" t="s">
        <v>369</v>
      </c>
    </row>
    <row r="69" spans="1:9" ht="17.25" customHeight="1" x14ac:dyDescent="0.25">
      <c r="A69" s="180" t="s">
        <v>257</v>
      </c>
      <c r="B69" s="123">
        <v>0</v>
      </c>
      <c r="C69" s="196">
        <v>0</v>
      </c>
      <c r="D69" s="186">
        <v>1</v>
      </c>
      <c r="E69" s="225">
        <v>3.85E-2</v>
      </c>
      <c r="F69" s="186">
        <v>0</v>
      </c>
      <c r="G69" s="225">
        <v>0</v>
      </c>
      <c r="H69" s="38" t="s">
        <v>369</v>
      </c>
      <c r="I69" s="38" t="s">
        <v>369</v>
      </c>
    </row>
    <row r="70" spans="1:9" ht="17.25" customHeight="1" x14ac:dyDescent="0.25">
      <c r="A70" s="180" t="s">
        <v>256</v>
      </c>
      <c r="B70" s="123">
        <v>0</v>
      </c>
      <c r="C70" s="196">
        <v>0</v>
      </c>
      <c r="D70" s="186">
        <v>1</v>
      </c>
      <c r="E70" s="225">
        <v>3.85E-2</v>
      </c>
      <c r="F70" s="186">
        <v>2</v>
      </c>
      <c r="G70" s="225">
        <v>1</v>
      </c>
      <c r="H70" s="38" t="s">
        <v>369</v>
      </c>
      <c r="I70" s="38" t="s">
        <v>369</v>
      </c>
    </row>
    <row r="71" spans="1:9" ht="17.25" customHeight="1" x14ac:dyDescent="0.25">
      <c r="A71" s="180" t="s">
        <v>292</v>
      </c>
      <c r="B71" s="123">
        <v>10</v>
      </c>
      <c r="C71" s="196">
        <v>0.58820000000000006</v>
      </c>
      <c r="D71" s="186">
        <v>1</v>
      </c>
      <c r="E71" s="225">
        <v>3.85E-2</v>
      </c>
      <c r="F71" s="186">
        <v>0</v>
      </c>
      <c r="G71" s="225">
        <v>0</v>
      </c>
      <c r="H71" s="38" t="s">
        <v>369</v>
      </c>
      <c r="I71" s="38" t="s">
        <v>369</v>
      </c>
    </row>
    <row r="72" spans="1:9" ht="17.25" customHeight="1" x14ac:dyDescent="0.25">
      <c r="A72" s="180" t="s">
        <v>255</v>
      </c>
      <c r="B72" s="123">
        <v>2</v>
      </c>
      <c r="C72" s="196">
        <v>0.1176</v>
      </c>
      <c r="D72" s="186">
        <v>0</v>
      </c>
      <c r="E72" s="225">
        <v>0</v>
      </c>
      <c r="F72" s="186">
        <v>0</v>
      </c>
      <c r="G72" s="225">
        <v>0</v>
      </c>
      <c r="H72" s="38" t="s">
        <v>369</v>
      </c>
      <c r="I72" s="38" t="s">
        <v>369</v>
      </c>
    </row>
    <row r="73" spans="1:9" ht="17.25" customHeight="1" x14ac:dyDescent="0.25">
      <c r="C73" s="57"/>
      <c r="D73" s="42"/>
    </row>
    <row r="74" spans="1:9" x14ac:dyDescent="0.25">
      <c r="A74" s="52" t="s">
        <v>320</v>
      </c>
      <c r="B74" s="292" t="s">
        <v>291</v>
      </c>
      <c r="C74" s="294" t="s">
        <v>205</v>
      </c>
      <c r="D74" s="104"/>
    </row>
    <row r="75" spans="1:9" x14ac:dyDescent="0.25">
      <c r="A75" s="68" t="s">
        <v>261</v>
      </c>
      <c r="B75" s="96">
        <v>20</v>
      </c>
      <c r="C75" s="81">
        <v>0.44439999999999996</v>
      </c>
      <c r="D75" s="330"/>
      <c r="E75" s="330">
        <f>SUM(C82,C81)</f>
        <v>0.35549999999999998</v>
      </c>
      <c r="F75" s="42" t="s">
        <v>562</v>
      </c>
    </row>
    <row r="76" spans="1:9" x14ac:dyDescent="0.25">
      <c r="A76" s="68" t="s">
        <v>260</v>
      </c>
      <c r="B76" s="96">
        <v>6</v>
      </c>
      <c r="C76" s="81">
        <v>0.1333</v>
      </c>
      <c r="D76" s="42"/>
      <c r="E76" s="330">
        <f>SUM(C75,C77)</f>
        <v>0.46659999999999996</v>
      </c>
      <c r="F76" s="42" t="s">
        <v>563</v>
      </c>
    </row>
    <row r="77" spans="1:9" x14ac:dyDescent="0.25">
      <c r="A77" s="68" t="s">
        <v>259</v>
      </c>
      <c r="B77" s="96">
        <v>1</v>
      </c>
      <c r="C77" s="81">
        <v>2.2200000000000001E-2</v>
      </c>
      <c r="D77" s="42"/>
      <c r="E77" s="330">
        <f>SUM(C76,C78,C80)</f>
        <v>0.1777</v>
      </c>
      <c r="F77" s="42" t="s">
        <v>564</v>
      </c>
    </row>
    <row r="78" spans="1:9" x14ac:dyDescent="0.25">
      <c r="A78" s="68" t="s">
        <v>258</v>
      </c>
      <c r="B78" s="96">
        <v>1</v>
      </c>
      <c r="C78" s="81">
        <v>2.2200000000000001E-2</v>
      </c>
      <c r="D78" s="42"/>
      <c r="E78" s="330"/>
      <c r="F78" s="42" t="s">
        <v>282</v>
      </c>
    </row>
    <row r="79" spans="1:9" x14ac:dyDescent="0.25">
      <c r="A79" s="68" t="s">
        <v>257</v>
      </c>
      <c r="B79" s="96">
        <v>0</v>
      </c>
      <c r="C79" s="81">
        <v>0</v>
      </c>
      <c r="D79" s="42"/>
    </row>
    <row r="80" spans="1:9" x14ac:dyDescent="0.25">
      <c r="A80" s="68" t="s">
        <v>256</v>
      </c>
      <c r="B80" s="96">
        <v>1</v>
      </c>
      <c r="C80" s="81">
        <v>2.2200000000000001E-2</v>
      </c>
      <c r="D80" s="42"/>
      <c r="E80" s="42" t="s">
        <v>373</v>
      </c>
    </row>
    <row r="81" spans="1:17" x14ac:dyDescent="0.25">
      <c r="A81" s="68" t="s">
        <v>293</v>
      </c>
      <c r="B81" s="96">
        <v>14</v>
      </c>
      <c r="C81" s="81">
        <v>0.31109999999999999</v>
      </c>
      <c r="D81" s="42"/>
    </row>
    <row r="82" spans="1:17" x14ac:dyDescent="0.25">
      <c r="A82" s="68" t="s">
        <v>255</v>
      </c>
      <c r="B82" s="96">
        <v>2</v>
      </c>
      <c r="C82" s="81">
        <v>4.4400000000000002E-2</v>
      </c>
      <c r="D82" s="42"/>
    </row>
    <row r="83" spans="1:17" x14ac:dyDescent="0.25">
      <c r="A83" s="158"/>
      <c r="B83" s="99"/>
      <c r="C83" s="144"/>
      <c r="D83" s="42"/>
    </row>
    <row r="84" spans="1:17" x14ac:dyDescent="0.25">
      <c r="A84" s="376" t="s">
        <v>432</v>
      </c>
      <c r="B84" s="352" t="s">
        <v>395</v>
      </c>
      <c r="C84" s="352"/>
      <c r="D84" s="352"/>
      <c r="E84" s="352"/>
      <c r="F84" s="352"/>
      <c r="G84" s="352"/>
      <c r="H84" s="352"/>
      <c r="I84" s="352"/>
    </row>
    <row r="85" spans="1:17" x14ac:dyDescent="0.25">
      <c r="A85" s="377"/>
      <c r="B85" s="380" t="s">
        <v>402</v>
      </c>
      <c r="C85" s="381"/>
      <c r="D85" s="380" t="s">
        <v>398</v>
      </c>
      <c r="E85" s="381"/>
      <c r="F85" s="378" t="s">
        <v>399</v>
      </c>
      <c r="G85" s="379"/>
      <c r="H85" s="378" t="s">
        <v>400</v>
      </c>
      <c r="I85" s="379"/>
    </row>
    <row r="86" spans="1:17" x14ac:dyDescent="0.25">
      <c r="A86" s="179" t="s">
        <v>215</v>
      </c>
      <c r="B86" s="292" t="s">
        <v>291</v>
      </c>
      <c r="C86" s="233" t="s">
        <v>205</v>
      </c>
      <c r="D86" s="292" t="s">
        <v>291</v>
      </c>
      <c r="E86" s="292" t="s">
        <v>205</v>
      </c>
      <c r="F86" s="292" t="s">
        <v>291</v>
      </c>
      <c r="G86" s="292" t="s">
        <v>205</v>
      </c>
      <c r="H86" s="292" t="s">
        <v>291</v>
      </c>
      <c r="I86" s="292" t="s">
        <v>205</v>
      </c>
    </row>
    <row r="87" spans="1:17" x14ac:dyDescent="0.25">
      <c r="A87" s="180" t="s">
        <v>364</v>
      </c>
      <c r="B87" s="96">
        <v>4</v>
      </c>
      <c r="C87" s="81">
        <v>0.23530000000000001</v>
      </c>
      <c r="D87" s="38">
        <v>16</v>
      </c>
      <c r="E87" s="229">
        <v>0.61539999999999995</v>
      </c>
      <c r="F87" s="38">
        <v>0</v>
      </c>
      <c r="G87" s="229">
        <v>0</v>
      </c>
      <c r="H87" s="38" t="s">
        <v>369</v>
      </c>
      <c r="I87" s="38" t="s">
        <v>369</v>
      </c>
    </row>
    <row r="88" spans="1:17" x14ac:dyDescent="0.25">
      <c r="A88" s="180" t="s">
        <v>260</v>
      </c>
      <c r="B88" s="96">
        <v>1</v>
      </c>
      <c r="C88" s="81">
        <v>5.8799999999999998E-2</v>
      </c>
      <c r="D88" s="38">
        <v>4</v>
      </c>
      <c r="E88" s="229">
        <v>0.15380000000000002</v>
      </c>
      <c r="F88" s="38">
        <v>1</v>
      </c>
      <c r="G88" s="229">
        <v>0.5</v>
      </c>
      <c r="H88" s="38" t="s">
        <v>369</v>
      </c>
      <c r="I88" s="38" t="s">
        <v>369</v>
      </c>
    </row>
    <row r="89" spans="1:17" x14ac:dyDescent="0.25">
      <c r="A89" s="180" t="s">
        <v>259</v>
      </c>
      <c r="B89" s="96">
        <v>0</v>
      </c>
      <c r="C89" s="81">
        <v>0</v>
      </c>
      <c r="D89" s="38">
        <v>1</v>
      </c>
      <c r="E89" s="229">
        <v>3.85E-2</v>
      </c>
      <c r="F89" s="38">
        <v>0</v>
      </c>
      <c r="G89" s="229">
        <v>0</v>
      </c>
      <c r="H89" s="38" t="s">
        <v>369</v>
      </c>
      <c r="I89" s="38" t="s">
        <v>369</v>
      </c>
    </row>
    <row r="90" spans="1:17" x14ac:dyDescent="0.25">
      <c r="A90" s="180" t="s">
        <v>258</v>
      </c>
      <c r="B90" s="96">
        <v>0</v>
      </c>
      <c r="C90" s="81">
        <v>0</v>
      </c>
      <c r="D90" s="38">
        <v>1</v>
      </c>
      <c r="E90" s="229">
        <v>3.85E-2</v>
      </c>
      <c r="F90" s="38">
        <v>0</v>
      </c>
      <c r="G90" s="229">
        <v>0</v>
      </c>
      <c r="H90" s="38" t="s">
        <v>369</v>
      </c>
      <c r="I90" s="38" t="s">
        <v>369</v>
      </c>
    </row>
    <row r="91" spans="1:17" x14ac:dyDescent="0.25">
      <c r="A91" s="180" t="s">
        <v>257</v>
      </c>
      <c r="B91" s="96">
        <v>0</v>
      </c>
      <c r="C91" s="81">
        <v>0</v>
      </c>
      <c r="D91" s="38">
        <v>0</v>
      </c>
      <c r="E91" s="229">
        <v>0</v>
      </c>
      <c r="F91" s="38">
        <v>0</v>
      </c>
      <c r="G91" s="229">
        <v>0</v>
      </c>
      <c r="H91" s="38" t="s">
        <v>369</v>
      </c>
      <c r="I91" s="38" t="s">
        <v>369</v>
      </c>
    </row>
    <row r="92" spans="1:17" x14ac:dyDescent="0.25">
      <c r="A92" s="180" t="s">
        <v>256</v>
      </c>
      <c r="B92" s="96">
        <v>0</v>
      </c>
      <c r="C92" s="81">
        <v>0</v>
      </c>
      <c r="D92" s="38">
        <v>0</v>
      </c>
      <c r="E92" s="229">
        <v>0</v>
      </c>
      <c r="F92" s="38">
        <v>1</v>
      </c>
      <c r="G92" s="229">
        <v>0.5</v>
      </c>
      <c r="H92" s="38" t="s">
        <v>369</v>
      </c>
      <c r="I92" s="38" t="s">
        <v>369</v>
      </c>
    </row>
    <row r="93" spans="1:17" x14ac:dyDescent="0.25">
      <c r="A93" s="180" t="s">
        <v>292</v>
      </c>
      <c r="B93" s="96">
        <v>10</v>
      </c>
      <c r="C93" s="81">
        <v>0.58820000000000006</v>
      </c>
      <c r="D93" s="38">
        <v>4</v>
      </c>
      <c r="E93" s="229">
        <v>0.15380000000000002</v>
      </c>
      <c r="F93" s="38">
        <v>0</v>
      </c>
      <c r="G93" s="229">
        <v>0</v>
      </c>
      <c r="H93" s="38" t="s">
        <v>369</v>
      </c>
      <c r="I93" s="38" t="s">
        <v>369</v>
      </c>
    </row>
    <row r="94" spans="1:17" x14ac:dyDescent="0.25">
      <c r="A94" s="180" t="s">
        <v>255</v>
      </c>
      <c r="B94" s="96">
        <v>2</v>
      </c>
      <c r="C94" s="81">
        <v>0.1176</v>
      </c>
      <c r="D94" s="38">
        <v>0</v>
      </c>
      <c r="E94" s="229">
        <v>0</v>
      </c>
      <c r="F94" s="38">
        <v>0</v>
      </c>
      <c r="G94" s="229">
        <v>0</v>
      </c>
      <c r="H94" s="38" t="s">
        <v>369</v>
      </c>
      <c r="I94" s="38" t="s">
        <v>369</v>
      </c>
    </row>
    <row r="95" spans="1:17" x14ac:dyDescent="0.25">
      <c r="A95" s="158"/>
      <c r="B95" s="99"/>
      <c r="C95" s="144"/>
      <c r="D95" s="42"/>
    </row>
    <row r="96" spans="1:17" x14ac:dyDescent="0.25">
      <c r="A96" s="371" t="s">
        <v>429</v>
      </c>
      <c r="B96" s="370" t="s">
        <v>403</v>
      </c>
      <c r="C96" s="370"/>
      <c r="D96" s="370"/>
      <c r="E96" s="370"/>
      <c r="F96" s="370"/>
      <c r="G96" s="370"/>
      <c r="H96" s="370"/>
      <c r="I96" s="370"/>
      <c r="J96" s="370"/>
      <c r="K96" s="370"/>
      <c r="L96" s="370"/>
      <c r="M96" s="370"/>
      <c r="N96" s="370"/>
      <c r="O96" s="370"/>
      <c r="P96" s="370"/>
      <c r="Q96" s="370"/>
    </row>
    <row r="97" spans="1:17" ht="29.25" customHeight="1" x14ac:dyDescent="0.25">
      <c r="A97" s="372"/>
      <c r="B97" s="365" t="s">
        <v>261</v>
      </c>
      <c r="C97" s="365"/>
      <c r="D97" s="365" t="s">
        <v>260</v>
      </c>
      <c r="E97" s="365"/>
      <c r="F97" s="365" t="s">
        <v>359</v>
      </c>
      <c r="G97" s="365"/>
      <c r="H97" s="365" t="s">
        <v>258</v>
      </c>
      <c r="I97" s="365"/>
      <c r="J97" s="373" t="s">
        <v>257</v>
      </c>
      <c r="K97" s="374"/>
      <c r="L97" s="373" t="s">
        <v>256</v>
      </c>
      <c r="M97" s="374"/>
      <c r="N97" s="365" t="s">
        <v>360</v>
      </c>
      <c r="O97" s="365"/>
      <c r="P97" s="365" t="s">
        <v>255</v>
      </c>
      <c r="Q97" s="365"/>
    </row>
    <row r="98" spans="1:17" x14ac:dyDescent="0.25">
      <c r="A98" s="188" t="s">
        <v>433</v>
      </c>
      <c r="B98" s="292" t="s">
        <v>291</v>
      </c>
      <c r="C98" s="292" t="s">
        <v>205</v>
      </c>
      <c r="D98" s="292" t="s">
        <v>291</v>
      </c>
      <c r="E98" s="292" t="s">
        <v>205</v>
      </c>
      <c r="F98" s="292" t="s">
        <v>291</v>
      </c>
      <c r="G98" s="292" t="s">
        <v>205</v>
      </c>
      <c r="H98" s="292" t="s">
        <v>291</v>
      </c>
      <c r="I98" s="292" t="s">
        <v>205</v>
      </c>
      <c r="J98" s="292" t="s">
        <v>291</v>
      </c>
      <c r="K98" s="292" t="s">
        <v>205</v>
      </c>
      <c r="L98" s="292" t="s">
        <v>291</v>
      </c>
      <c r="M98" s="292" t="s">
        <v>205</v>
      </c>
      <c r="N98" s="292" t="s">
        <v>291</v>
      </c>
      <c r="O98" s="292" t="s">
        <v>205</v>
      </c>
      <c r="P98" s="292" t="s">
        <v>291</v>
      </c>
      <c r="Q98" s="292" t="s">
        <v>205</v>
      </c>
    </row>
    <row r="99" spans="1:17" x14ac:dyDescent="0.25">
      <c r="A99" s="180" t="s">
        <v>261</v>
      </c>
      <c r="B99" s="206">
        <v>6</v>
      </c>
      <c r="C99" s="196">
        <f>ROUND(B99/26 * 100, 2)/100</f>
        <v>0.23079999999999998</v>
      </c>
      <c r="D99" s="206">
        <v>2</v>
      </c>
      <c r="E99" s="196">
        <f>ROUND(D99/26 * 100, 2)/100</f>
        <v>7.690000000000001E-2</v>
      </c>
      <c r="F99" s="206">
        <v>0</v>
      </c>
      <c r="G99" s="196">
        <f>ROUND(F99/26 * 100, 2)/100</f>
        <v>0</v>
      </c>
      <c r="H99" s="206">
        <v>0</v>
      </c>
      <c r="I99" s="196">
        <f>ROUND(H99/26 * 100, 2)/100</f>
        <v>0</v>
      </c>
      <c r="J99" s="206">
        <v>0</v>
      </c>
      <c r="K99" s="196">
        <f>ROUND(J99/26 * 100, 2)/100</f>
        <v>0</v>
      </c>
      <c r="L99" s="206">
        <v>0</v>
      </c>
      <c r="M99" s="196">
        <f t="shared" ref="M99:M106" si="0">ROUND(L99/26 * 100, 2)/100</f>
        <v>0</v>
      </c>
      <c r="N99" s="206">
        <v>2</v>
      </c>
      <c r="O99" s="196">
        <f>ROUND(N99/26 * 100, 2)/100</f>
        <v>7.690000000000001E-2</v>
      </c>
      <c r="P99" s="206">
        <v>0</v>
      </c>
      <c r="Q99" s="196">
        <f t="shared" ref="Q99:Q106" si="1">ROUND(P99/26 * 100, 2)/100</f>
        <v>0</v>
      </c>
    </row>
    <row r="100" spans="1:17" x14ac:dyDescent="0.25">
      <c r="A100" s="180" t="s">
        <v>260</v>
      </c>
      <c r="B100" s="206">
        <v>2</v>
      </c>
      <c r="C100" s="196">
        <f t="shared" ref="C100:C106" si="2">ROUND(B100/26 * 100, 2)/100</f>
        <v>7.690000000000001E-2</v>
      </c>
      <c r="D100" s="206">
        <v>2</v>
      </c>
      <c r="E100" s="196">
        <f t="shared" ref="E100:E106" si="3">ROUND(D100/26 * 100, 2)/100</f>
        <v>7.690000000000001E-2</v>
      </c>
      <c r="F100" s="206">
        <v>0</v>
      </c>
      <c r="G100" s="196">
        <f t="shared" ref="G100:G106" si="4">ROUND(F100/26 * 100, 2)/100</f>
        <v>0</v>
      </c>
      <c r="H100" s="206">
        <v>0</v>
      </c>
      <c r="I100" s="196">
        <f t="shared" ref="I100:I106" si="5">ROUND(H100/26 * 100, 2)/100</f>
        <v>0</v>
      </c>
      <c r="J100" s="206">
        <v>0</v>
      </c>
      <c r="K100" s="196">
        <f t="shared" ref="K100:K106" si="6">ROUND(J100/26 * 100, 2)/100</f>
        <v>0</v>
      </c>
      <c r="L100" s="206">
        <v>0</v>
      </c>
      <c r="M100" s="196">
        <f t="shared" si="0"/>
        <v>0</v>
      </c>
      <c r="N100" s="206">
        <v>0</v>
      </c>
      <c r="O100" s="196">
        <f t="shared" ref="O100:O106" si="7">ROUND(N100/26 * 100, 2)/100</f>
        <v>0</v>
      </c>
      <c r="P100" s="206">
        <v>0</v>
      </c>
      <c r="Q100" s="196">
        <f t="shared" si="1"/>
        <v>0</v>
      </c>
    </row>
    <row r="101" spans="1:17" x14ac:dyDescent="0.25">
      <c r="A101" s="180" t="s">
        <v>259</v>
      </c>
      <c r="B101" s="206">
        <v>3</v>
      </c>
      <c r="C101" s="196">
        <f t="shared" si="2"/>
        <v>0.11539999999999999</v>
      </c>
      <c r="D101" s="206">
        <v>0</v>
      </c>
      <c r="E101" s="196">
        <f t="shared" si="3"/>
        <v>0</v>
      </c>
      <c r="F101" s="206">
        <v>1</v>
      </c>
      <c r="G101" s="196">
        <f t="shared" si="4"/>
        <v>3.85E-2</v>
      </c>
      <c r="H101" s="206">
        <v>0</v>
      </c>
      <c r="I101" s="196">
        <f t="shared" si="5"/>
        <v>0</v>
      </c>
      <c r="J101" s="206">
        <v>0</v>
      </c>
      <c r="K101" s="196">
        <f t="shared" si="6"/>
        <v>0</v>
      </c>
      <c r="L101" s="206">
        <v>0</v>
      </c>
      <c r="M101" s="196">
        <f t="shared" si="0"/>
        <v>0</v>
      </c>
      <c r="N101" s="206">
        <v>1</v>
      </c>
      <c r="O101" s="196">
        <f t="shared" si="7"/>
        <v>3.85E-2</v>
      </c>
      <c r="P101" s="206">
        <v>0</v>
      </c>
      <c r="Q101" s="196">
        <f t="shared" si="1"/>
        <v>0</v>
      </c>
    </row>
    <row r="102" spans="1:17" x14ac:dyDescent="0.25">
      <c r="A102" s="180" t="s">
        <v>258</v>
      </c>
      <c r="B102" s="206">
        <v>4</v>
      </c>
      <c r="C102" s="196">
        <f t="shared" si="2"/>
        <v>0.15380000000000002</v>
      </c>
      <c r="D102" s="206">
        <v>0</v>
      </c>
      <c r="E102" s="196">
        <f t="shared" si="3"/>
        <v>0</v>
      </c>
      <c r="F102" s="206">
        <v>0</v>
      </c>
      <c r="G102" s="196">
        <f t="shared" si="4"/>
        <v>0</v>
      </c>
      <c r="H102" s="206">
        <v>0</v>
      </c>
      <c r="I102" s="196">
        <f t="shared" si="5"/>
        <v>0</v>
      </c>
      <c r="J102" s="206">
        <v>0</v>
      </c>
      <c r="K102" s="196">
        <f t="shared" si="6"/>
        <v>0</v>
      </c>
      <c r="L102" s="206">
        <v>0</v>
      </c>
      <c r="M102" s="196">
        <f t="shared" si="0"/>
        <v>0</v>
      </c>
      <c r="N102" s="206">
        <v>0</v>
      </c>
      <c r="O102" s="196">
        <f t="shared" si="7"/>
        <v>0</v>
      </c>
      <c r="P102" s="206">
        <v>0</v>
      </c>
      <c r="Q102" s="196">
        <f t="shared" si="1"/>
        <v>0</v>
      </c>
    </row>
    <row r="103" spans="1:17" x14ac:dyDescent="0.25">
      <c r="A103" s="180" t="s">
        <v>257</v>
      </c>
      <c r="B103" s="206">
        <v>0</v>
      </c>
      <c r="C103" s="196">
        <f t="shared" si="2"/>
        <v>0</v>
      </c>
      <c r="D103" s="206">
        <v>0</v>
      </c>
      <c r="E103" s="196">
        <f t="shared" si="3"/>
        <v>0</v>
      </c>
      <c r="F103" s="206">
        <v>0</v>
      </c>
      <c r="G103" s="196">
        <f t="shared" si="4"/>
        <v>0</v>
      </c>
      <c r="H103" s="206">
        <v>1</v>
      </c>
      <c r="I103" s="196">
        <f t="shared" si="5"/>
        <v>3.85E-2</v>
      </c>
      <c r="J103" s="206">
        <v>0</v>
      </c>
      <c r="K103" s="196">
        <f t="shared" si="6"/>
        <v>0</v>
      </c>
      <c r="L103" s="206">
        <v>0</v>
      </c>
      <c r="M103" s="196">
        <f t="shared" si="0"/>
        <v>0</v>
      </c>
      <c r="N103" s="206">
        <v>0</v>
      </c>
      <c r="O103" s="196">
        <f t="shared" si="7"/>
        <v>0</v>
      </c>
      <c r="P103" s="206">
        <v>0</v>
      </c>
      <c r="Q103" s="196">
        <f t="shared" si="1"/>
        <v>0</v>
      </c>
    </row>
    <row r="104" spans="1:17" x14ac:dyDescent="0.25">
      <c r="A104" s="180" t="s">
        <v>256</v>
      </c>
      <c r="B104" s="206">
        <v>1</v>
      </c>
      <c r="C104" s="196">
        <f t="shared" si="2"/>
        <v>3.85E-2</v>
      </c>
      <c r="D104" s="206">
        <v>0</v>
      </c>
      <c r="E104" s="196">
        <f t="shared" si="3"/>
        <v>0</v>
      </c>
      <c r="F104" s="206">
        <v>0</v>
      </c>
      <c r="G104" s="196">
        <f t="shared" si="4"/>
        <v>0</v>
      </c>
      <c r="H104" s="206">
        <v>0</v>
      </c>
      <c r="I104" s="196">
        <f t="shared" si="5"/>
        <v>0</v>
      </c>
      <c r="J104" s="206">
        <v>0</v>
      </c>
      <c r="K104" s="196">
        <f t="shared" si="6"/>
        <v>0</v>
      </c>
      <c r="L104" s="206">
        <v>0</v>
      </c>
      <c r="M104" s="196">
        <f t="shared" si="0"/>
        <v>0</v>
      </c>
      <c r="N104" s="206">
        <v>0</v>
      </c>
      <c r="O104" s="196">
        <f t="shared" si="7"/>
        <v>0</v>
      </c>
      <c r="P104" s="206">
        <v>0</v>
      </c>
      <c r="Q104" s="196">
        <f t="shared" si="1"/>
        <v>0</v>
      </c>
    </row>
    <row r="105" spans="1:17" x14ac:dyDescent="0.25">
      <c r="A105" s="180" t="s">
        <v>292</v>
      </c>
      <c r="B105" s="206">
        <v>0</v>
      </c>
      <c r="C105" s="196">
        <f t="shared" si="2"/>
        <v>0</v>
      </c>
      <c r="D105" s="206">
        <v>0</v>
      </c>
      <c r="E105" s="196">
        <f t="shared" si="3"/>
        <v>0</v>
      </c>
      <c r="F105" s="206">
        <v>0</v>
      </c>
      <c r="G105" s="196">
        <f t="shared" si="4"/>
        <v>0</v>
      </c>
      <c r="H105" s="206">
        <v>0</v>
      </c>
      <c r="I105" s="196">
        <f t="shared" si="5"/>
        <v>0</v>
      </c>
      <c r="J105" s="206">
        <v>0</v>
      </c>
      <c r="K105" s="196">
        <f t="shared" si="6"/>
        <v>0</v>
      </c>
      <c r="L105" s="206">
        <v>0</v>
      </c>
      <c r="M105" s="196">
        <f t="shared" si="0"/>
        <v>0</v>
      </c>
      <c r="N105" s="206">
        <v>1</v>
      </c>
      <c r="O105" s="196">
        <f t="shared" si="7"/>
        <v>3.85E-2</v>
      </c>
      <c r="P105" s="206">
        <v>0</v>
      </c>
      <c r="Q105" s="196">
        <f t="shared" si="1"/>
        <v>0</v>
      </c>
    </row>
    <row r="106" spans="1:17" x14ac:dyDescent="0.25">
      <c r="A106" s="180" t="s">
        <v>255</v>
      </c>
      <c r="B106" s="206">
        <v>0</v>
      </c>
      <c r="C106" s="196">
        <f t="shared" si="2"/>
        <v>0</v>
      </c>
      <c r="D106" s="206">
        <v>0</v>
      </c>
      <c r="E106" s="196">
        <f t="shared" si="3"/>
        <v>0</v>
      </c>
      <c r="F106" s="206">
        <v>0</v>
      </c>
      <c r="G106" s="196">
        <f t="shared" si="4"/>
        <v>0</v>
      </c>
      <c r="H106" s="206">
        <v>0</v>
      </c>
      <c r="I106" s="196">
        <f t="shared" si="5"/>
        <v>0</v>
      </c>
      <c r="J106" s="206">
        <v>0</v>
      </c>
      <c r="K106" s="196">
        <f t="shared" si="6"/>
        <v>0</v>
      </c>
      <c r="L106" s="206">
        <v>0</v>
      </c>
      <c r="M106" s="196">
        <f t="shared" si="0"/>
        <v>0</v>
      </c>
      <c r="N106" s="206">
        <v>0</v>
      </c>
      <c r="O106" s="196">
        <f t="shared" si="7"/>
        <v>0</v>
      </c>
      <c r="P106" s="206">
        <v>0</v>
      </c>
      <c r="Q106" s="196">
        <f t="shared" si="1"/>
        <v>0</v>
      </c>
    </row>
    <row r="107" spans="1:17" x14ac:dyDescent="0.25">
      <c r="D107" s="66"/>
    </row>
    <row r="108" spans="1:17" x14ac:dyDescent="0.25">
      <c r="A108" s="371" t="s">
        <v>430</v>
      </c>
      <c r="B108" s="370" t="s">
        <v>403</v>
      </c>
      <c r="C108" s="370"/>
      <c r="D108" s="370"/>
      <c r="E108" s="370"/>
      <c r="F108" s="370"/>
      <c r="G108" s="370"/>
      <c r="H108" s="370"/>
      <c r="I108" s="370"/>
      <c r="J108" s="370"/>
      <c r="K108" s="370"/>
      <c r="L108" s="370"/>
      <c r="M108" s="370"/>
      <c r="N108" s="370"/>
      <c r="O108" s="370"/>
      <c r="P108" s="370"/>
      <c r="Q108" s="370"/>
    </row>
    <row r="109" spans="1:17" ht="27.75" customHeight="1" x14ac:dyDescent="0.25">
      <c r="A109" s="372"/>
      <c r="B109" s="373" t="s">
        <v>261</v>
      </c>
      <c r="C109" s="374"/>
      <c r="D109" s="373" t="s">
        <v>260</v>
      </c>
      <c r="E109" s="374"/>
      <c r="F109" s="373" t="s">
        <v>359</v>
      </c>
      <c r="G109" s="374"/>
      <c r="H109" s="373" t="s">
        <v>258</v>
      </c>
      <c r="I109" s="374"/>
      <c r="J109" s="373" t="s">
        <v>257</v>
      </c>
      <c r="K109" s="374"/>
      <c r="L109" s="373" t="s">
        <v>256</v>
      </c>
      <c r="M109" s="374"/>
      <c r="N109" s="365" t="s">
        <v>360</v>
      </c>
      <c r="O109" s="365"/>
      <c r="P109" s="365" t="s">
        <v>255</v>
      </c>
      <c r="Q109" s="365"/>
    </row>
    <row r="110" spans="1:17" x14ac:dyDescent="0.25">
      <c r="A110" s="188" t="s">
        <v>433</v>
      </c>
      <c r="B110" s="292" t="s">
        <v>291</v>
      </c>
      <c r="C110" s="292" t="s">
        <v>205</v>
      </c>
      <c r="D110" s="292" t="s">
        <v>291</v>
      </c>
      <c r="E110" s="292" t="s">
        <v>205</v>
      </c>
      <c r="F110" s="292" t="s">
        <v>291</v>
      </c>
      <c r="G110" s="292" t="s">
        <v>205</v>
      </c>
      <c r="H110" s="292" t="s">
        <v>291</v>
      </c>
      <c r="I110" s="292" t="s">
        <v>205</v>
      </c>
      <c r="J110" s="292" t="s">
        <v>291</v>
      </c>
      <c r="K110" s="292" t="s">
        <v>205</v>
      </c>
      <c r="L110" s="292" t="s">
        <v>291</v>
      </c>
      <c r="M110" s="292" t="s">
        <v>205</v>
      </c>
      <c r="N110" s="292" t="s">
        <v>291</v>
      </c>
      <c r="O110" s="292" t="s">
        <v>205</v>
      </c>
      <c r="P110" s="292" t="s">
        <v>291</v>
      </c>
      <c r="Q110" s="292" t="s">
        <v>205</v>
      </c>
    </row>
    <row r="111" spans="1:17" x14ac:dyDescent="0.25">
      <c r="A111" s="180" t="s">
        <v>261</v>
      </c>
      <c r="B111" s="206">
        <v>0</v>
      </c>
      <c r="C111" s="196">
        <f t="shared" ref="C111:Q118" si="8">ROUND(B111/26 * 100, 2)/100</f>
        <v>0</v>
      </c>
      <c r="D111" s="206">
        <v>0</v>
      </c>
      <c r="E111" s="196">
        <f t="shared" ref="E111" si="9">ROUND(D111/26 * 100, 2)/100</f>
        <v>0</v>
      </c>
      <c r="F111" s="206">
        <v>0</v>
      </c>
      <c r="G111" s="196">
        <f t="shared" ref="G111" si="10">ROUND(F111/26 * 100, 2)/100</f>
        <v>0</v>
      </c>
      <c r="H111" s="206">
        <v>0</v>
      </c>
      <c r="I111" s="196">
        <f t="shared" ref="I111" si="11">ROUND(H111/26 * 100, 2)/100</f>
        <v>0</v>
      </c>
      <c r="J111" s="206">
        <v>0</v>
      </c>
      <c r="K111" s="196">
        <f t="shared" ref="K111" si="12">ROUND(J111/26 * 100, 2)/100</f>
        <v>0</v>
      </c>
      <c r="L111" s="206">
        <v>0</v>
      </c>
      <c r="M111" s="196">
        <f t="shared" ref="M111" si="13">ROUND(L111/26 * 100, 2)/100</f>
        <v>0</v>
      </c>
      <c r="N111" s="206">
        <v>0</v>
      </c>
      <c r="O111" s="196">
        <f t="shared" ref="O111" si="14">ROUND(N111/26 * 100, 2)/100</f>
        <v>0</v>
      </c>
      <c r="P111" s="206">
        <v>0</v>
      </c>
      <c r="Q111" s="196">
        <f t="shared" ref="Q111" si="15">ROUND(P111/26 * 100, 2)/100</f>
        <v>0</v>
      </c>
    </row>
    <row r="112" spans="1:17" x14ac:dyDescent="0.25">
      <c r="A112" s="180" t="s">
        <v>260</v>
      </c>
      <c r="B112" s="206">
        <v>0</v>
      </c>
      <c r="C112" s="196">
        <f t="shared" si="8"/>
        <v>0</v>
      </c>
      <c r="D112" s="206">
        <v>0</v>
      </c>
      <c r="E112" s="196">
        <f t="shared" si="8"/>
        <v>0</v>
      </c>
      <c r="F112" s="206">
        <v>0</v>
      </c>
      <c r="G112" s="196">
        <f t="shared" si="8"/>
        <v>0</v>
      </c>
      <c r="H112" s="206">
        <v>0</v>
      </c>
      <c r="I112" s="196">
        <f t="shared" si="8"/>
        <v>0</v>
      </c>
      <c r="J112" s="206">
        <v>0</v>
      </c>
      <c r="K112" s="196">
        <f t="shared" si="8"/>
        <v>0</v>
      </c>
      <c r="L112" s="206">
        <v>0</v>
      </c>
      <c r="M112" s="196">
        <f t="shared" si="8"/>
        <v>0</v>
      </c>
      <c r="N112" s="206">
        <v>0</v>
      </c>
      <c r="O112" s="196">
        <f t="shared" si="8"/>
        <v>0</v>
      </c>
      <c r="P112" s="206">
        <v>0</v>
      </c>
      <c r="Q112" s="196">
        <f t="shared" si="8"/>
        <v>0</v>
      </c>
    </row>
    <row r="113" spans="1:17" x14ac:dyDescent="0.25">
      <c r="A113" s="180" t="s">
        <v>259</v>
      </c>
      <c r="B113" s="206">
        <v>0</v>
      </c>
      <c r="C113" s="196">
        <f t="shared" si="8"/>
        <v>0</v>
      </c>
      <c r="D113" s="206">
        <v>0</v>
      </c>
      <c r="E113" s="196">
        <f t="shared" si="8"/>
        <v>0</v>
      </c>
      <c r="F113" s="206">
        <v>0</v>
      </c>
      <c r="G113" s="196">
        <f t="shared" si="8"/>
        <v>0</v>
      </c>
      <c r="H113" s="206">
        <v>0</v>
      </c>
      <c r="I113" s="196">
        <f t="shared" si="8"/>
        <v>0</v>
      </c>
      <c r="J113" s="206">
        <v>0</v>
      </c>
      <c r="K113" s="196">
        <f t="shared" si="8"/>
        <v>0</v>
      </c>
      <c r="L113" s="206">
        <v>0</v>
      </c>
      <c r="M113" s="196">
        <f t="shared" si="8"/>
        <v>0</v>
      </c>
      <c r="N113" s="206">
        <v>0</v>
      </c>
      <c r="O113" s="196">
        <f t="shared" si="8"/>
        <v>0</v>
      </c>
      <c r="P113" s="206">
        <v>0</v>
      </c>
      <c r="Q113" s="196">
        <f t="shared" si="8"/>
        <v>0</v>
      </c>
    </row>
    <row r="114" spans="1:17" x14ac:dyDescent="0.25">
      <c r="A114" s="180" t="s">
        <v>258</v>
      </c>
      <c r="B114" s="206">
        <v>0</v>
      </c>
      <c r="C114" s="196">
        <f t="shared" si="8"/>
        <v>0</v>
      </c>
      <c r="D114" s="206">
        <v>0</v>
      </c>
      <c r="E114" s="196">
        <f t="shared" si="8"/>
        <v>0</v>
      </c>
      <c r="F114" s="206">
        <v>0</v>
      </c>
      <c r="G114" s="196">
        <f t="shared" si="8"/>
        <v>0</v>
      </c>
      <c r="H114" s="206">
        <v>0</v>
      </c>
      <c r="I114" s="196">
        <f t="shared" si="8"/>
        <v>0</v>
      </c>
      <c r="J114" s="206">
        <v>0</v>
      </c>
      <c r="K114" s="196">
        <f t="shared" si="8"/>
        <v>0</v>
      </c>
      <c r="L114" s="206">
        <v>0</v>
      </c>
      <c r="M114" s="196">
        <f t="shared" si="8"/>
        <v>0</v>
      </c>
      <c r="N114" s="206">
        <v>0</v>
      </c>
      <c r="O114" s="196">
        <f t="shared" si="8"/>
        <v>0</v>
      </c>
      <c r="P114" s="206">
        <v>0</v>
      </c>
      <c r="Q114" s="196">
        <f t="shared" si="8"/>
        <v>0</v>
      </c>
    </row>
    <row r="115" spans="1:17" x14ac:dyDescent="0.25">
      <c r="A115" s="180" t="s">
        <v>257</v>
      </c>
      <c r="B115" s="206">
        <v>0</v>
      </c>
      <c r="C115" s="196">
        <f t="shared" si="8"/>
        <v>0</v>
      </c>
      <c r="D115" s="206">
        <v>0</v>
      </c>
      <c r="E115" s="196">
        <f t="shared" si="8"/>
        <v>0</v>
      </c>
      <c r="F115" s="206">
        <v>0</v>
      </c>
      <c r="G115" s="196">
        <f t="shared" si="8"/>
        <v>0</v>
      </c>
      <c r="H115" s="206">
        <v>0</v>
      </c>
      <c r="I115" s="196">
        <f t="shared" si="8"/>
        <v>0</v>
      </c>
      <c r="J115" s="206">
        <v>0</v>
      </c>
      <c r="K115" s="196">
        <f t="shared" si="8"/>
        <v>0</v>
      </c>
      <c r="L115" s="206">
        <v>0</v>
      </c>
      <c r="M115" s="196">
        <f t="shared" si="8"/>
        <v>0</v>
      </c>
      <c r="N115" s="206">
        <v>0</v>
      </c>
      <c r="O115" s="196">
        <f t="shared" si="8"/>
        <v>0</v>
      </c>
      <c r="P115" s="206">
        <v>0</v>
      </c>
      <c r="Q115" s="196">
        <f t="shared" si="8"/>
        <v>0</v>
      </c>
    </row>
    <row r="116" spans="1:17" x14ac:dyDescent="0.25">
      <c r="A116" s="180" t="s">
        <v>256</v>
      </c>
      <c r="B116" s="206">
        <v>0</v>
      </c>
      <c r="C116" s="196">
        <f t="shared" si="8"/>
        <v>0</v>
      </c>
      <c r="D116" s="206">
        <v>1</v>
      </c>
      <c r="E116" s="196">
        <v>0.5</v>
      </c>
      <c r="F116" s="206">
        <v>0</v>
      </c>
      <c r="G116" s="196">
        <f t="shared" si="8"/>
        <v>0</v>
      </c>
      <c r="H116" s="206">
        <v>0</v>
      </c>
      <c r="I116" s="196">
        <f t="shared" si="8"/>
        <v>0</v>
      </c>
      <c r="J116" s="206">
        <v>0</v>
      </c>
      <c r="K116" s="196">
        <f t="shared" si="8"/>
        <v>0</v>
      </c>
      <c r="L116" s="206">
        <v>1</v>
      </c>
      <c r="M116" s="196">
        <v>0.5</v>
      </c>
      <c r="N116" s="206">
        <v>0</v>
      </c>
      <c r="O116" s="196">
        <f t="shared" si="8"/>
        <v>0</v>
      </c>
      <c r="P116" s="206">
        <v>0</v>
      </c>
      <c r="Q116" s="196">
        <f t="shared" si="8"/>
        <v>0</v>
      </c>
    </row>
    <row r="117" spans="1:17" x14ac:dyDescent="0.25">
      <c r="A117" s="180" t="s">
        <v>292</v>
      </c>
      <c r="B117" s="206">
        <v>0</v>
      </c>
      <c r="C117" s="196">
        <f t="shared" si="8"/>
        <v>0</v>
      </c>
      <c r="D117" s="206">
        <v>0</v>
      </c>
      <c r="E117" s="196">
        <f t="shared" si="8"/>
        <v>0</v>
      </c>
      <c r="F117" s="206">
        <v>0</v>
      </c>
      <c r="G117" s="196">
        <f t="shared" si="8"/>
        <v>0</v>
      </c>
      <c r="H117" s="206">
        <v>0</v>
      </c>
      <c r="I117" s="196">
        <f t="shared" si="8"/>
        <v>0</v>
      </c>
      <c r="J117" s="206">
        <v>0</v>
      </c>
      <c r="K117" s="196">
        <f t="shared" si="8"/>
        <v>0</v>
      </c>
      <c r="L117" s="206">
        <v>0</v>
      </c>
      <c r="M117" s="196">
        <f t="shared" si="8"/>
        <v>0</v>
      </c>
      <c r="N117" s="206">
        <v>0</v>
      </c>
      <c r="O117" s="196">
        <f t="shared" si="8"/>
        <v>0</v>
      </c>
      <c r="P117" s="206">
        <v>0</v>
      </c>
      <c r="Q117" s="196">
        <f t="shared" si="8"/>
        <v>0</v>
      </c>
    </row>
    <row r="118" spans="1:17" x14ac:dyDescent="0.25">
      <c r="A118" s="180" t="s">
        <v>255</v>
      </c>
      <c r="B118" s="206">
        <v>0</v>
      </c>
      <c r="C118" s="196">
        <f t="shared" si="8"/>
        <v>0</v>
      </c>
      <c r="D118" s="206">
        <v>0</v>
      </c>
      <c r="E118" s="196">
        <f t="shared" si="8"/>
        <v>0</v>
      </c>
      <c r="F118" s="206">
        <v>0</v>
      </c>
      <c r="G118" s="196">
        <f t="shared" si="8"/>
        <v>0</v>
      </c>
      <c r="H118" s="206">
        <v>0</v>
      </c>
      <c r="I118" s="196">
        <f t="shared" si="8"/>
        <v>0</v>
      </c>
      <c r="J118" s="206">
        <v>0</v>
      </c>
      <c r="K118" s="196">
        <f t="shared" si="8"/>
        <v>0</v>
      </c>
      <c r="L118" s="206">
        <v>0</v>
      </c>
      <c r="M118" s="196">
        <f t="shared" si="8"/>
        <v>0</v>
      </c>
      <c r="N118" s="206">
        <v>0</v>
      </c>
      <c r="O118" s="196">
        <f t="shared" si="8"/>
        <v>0</v>
      </c>
      <c r="P118" s="206">
        <v>0</v>
      </c>
      <c r="Q118" s="196">
        <f t="shared" si="8"/>
        <v>0</v>
      </c>
    </row>
  </sheetData>
  <mergeCells count="52">
    <mergeCell ref="A4:B4"/>
    <mergeCell ref="A1:H1"/>
    <mergeCell ref="A108:A109"/>
    <mergeCell ref="B62:I62"/>
    <mergeCell ref="A62:A63"/>
    <mergeCell ref="B84:I84"/>
    <mergeCell ref="A84:A85"/>
    <mergeCell ref="B96:Q96"/>
    <mergeCell ref="A96:A97"/>
    <mergeCell ref="J97:K97"/>
    <mergeCell ref="L97:M97"/>
    <mergeCell ref="N97:O97"/>
    <mergeCell ref="P97:Q97"/>
    <mergeCell ref="B109:C109"/>
    <mergeCell ref="D109:E109"/>
    <mergeCell ref="F109:G109"/>
    <mergeCell ref="B12:I12"/>
    <mergeCell ref="A12:A13"/>
    <mergeCell ref="B27:I27"/>
    <mergeCell ref="A27:A28"/>
    <mergeCell ref="B43:I43"/>
    <mergeCell ref="A43:A44"/>
    <mergeCell ref="B28:C28"/>
    <mergeCell ref="B44:C44"/>
    <mergeCell ref="D44:E44"/>
    <mergeCell ref="F44:G44"/>
    <mergeCell ref="H44:I44"/>
    <mergeCell ref="L109:M109"/>
    <mergeCell ref="N109:O109"/>
    <mergeCell ref="P109:Q109"/>
    <mergeCell ref="B97:C97"/>
    <mergeCell ref="D97:E97"/>
    <mergeCell ref="F97:G97"/>
    <mergeCell ref="H97:I97"/>
    <mergeCell ref="B108:Q108"/>
    <mergeCell ref="H109:I109"/>
    <mergeCell ref="J109:K109"/>
    <mergeCell ref="H85:I85"/>
    <mergeCell ref="B13:C13"/>
    <mergeCell ref="D13:E13"/>
    <mergeCell ref="F13:G13"/>
    <mergeCell ref="H13:I13"/>
    <mergeCell ref="B63:C63"/>
    <mergeCell ref="D63:E63"/>
    <mergeCell ref="F63:G63"/>
    <mergeCell ref="H63:I63"/>
    <mergeCell ref="H28:I28"/>
    <mergeCell ref="F28:G28"/>
    <mergeCell ref="D28:E28"/>
    <mergeCell ref="B85:C85"/>
    <mergeCell ref="D85:E85"/>
    <mergeCell ref="F85:G85"/>
  </mergeCells>
  <pageMargins left="0.7" right="0.7" top="0.75" bottom="0.75" header="0.3" footer="0.3"/>
  <pageSetup paperSize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N76"/>
  <sheetViews>
    <sheetView topLeftCell="A37" zoomScale="60" zoomScaleNormal="60" workbookViewId="0">
      <selection activeCell="D50" sqref="D50"/>
    </sheetView>
  </sheetViews>
  <sheetFormatPr defaultColWidth="9.140625" defaultRowHeight="15" x14ac:dyDescent="0.25"/>
  <cols>
    <col min="1" max="1" width="51.42578125" style="12" customWidth="1"/>
    <col min="2" max="2" width="10.28515625" style="102" bestFit="1" customWidth="1"/>
    <col min="3" max="3" width="9.140625" style="102"/>
    <col min="4" max="4" width="11.7109375" style="47" bestFit="1" customWidth="1"/>
    <col min="5" max="5" width="18.85546875" style="25" customWidth="1"/>
    <col min="6" max="8" width="14.28515625" style="25" customWidth="1"/>
    <col min="9" max="16384" width="9.140625" style="25"/>
  </cols>
  <sheetData>
    <row r="1" spans="1:40" x14ac:dyDescent="0.25">
      <c r="A1" s="355" t="s">
        <v>312</v>
      </c>
      <c r="B1" s="355"/>
      <c r="C1" s="355"/>
      <c r="D1" s="355"/>
      <c r="E1" s="355"/>
      <c r="F1" s="355"/>
      <c r="G1" s="355"/>
      <c r="H1" s="355"/>
    </row>
    <row r="2" spans="1:40" s="12" customFormat="1" ht="15" customHeight="1" x14ac:dyDescent="0.25">
      <c r="A2" s="59" t="s">
        <v>451</v>
      </c>
      <c r="B2" s="292" t="s">
        <v>194</v>
      </c>
      <c r="C2" s="291"/>
      <c r="D2" s="291"/>
      <c r="E2" s="291"/>
      <c r="F2" s="291"/>
      <c r="G2" s="21"/>
      <c r="H2" s="21"/>
      <c r="I2" s="21"/>
      <c r="J2" s="21"/>
      <c r="K2" s="21"/>
      <c r="L2" s="2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40" s="12" customFormat="1" x14ac:dyDescent="0.25">
      <c r="A3" s="6"/>
      <c r="B3" s="96">
        <v>56</v>
      </c>
      <c r="C3" s="291"/>
      <c r="D3" s="291"/>
      <c r="E3" s="291"/>
      <c r="F3" s="291"/>
      <c r="G3" s="21"/>
      <c r="H3" s="21"/>
      <c r="I3" s="21"/>
      <c r="J3" s="21"/>
      <c r="K3" s="21"/>
      <c r="L3" s="21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40" s="29" customFormat="1" x14ac:dyDescent="0.25">
      <c r="A4" s="345" t="s">
        <v>450</v>
      </c>
      <c r="B4" s="346"/>
      <c r="C4" s="154"/>
    </row>
    <row r="5" spans="1:40" s="12" customFormat="1" x14ac:dyDescent="0.25">
      <c r="A5" s="14"/>
      <c r="B5" s="21"/>
      <c r="C5" s="21"/>
      <c r="D5" s="48"/>
      <c r="E5" s="94"/>
      <c r="F5" s="94"/>
      <c r="G5" s="21"/>
      <c r="H5" s="23"/>
      <c r="I5" s="23"/>
      <c r="J5" s="23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</row>
    <row r="6" spans="1:40" x14ac:dyDescent="0.25">
      <c r="A6" s="59" t="s">
        <v>338</v>
      </c>
      <c r="B6" s="133" t="s">
        <v>291</v>
      </c>
      <c r="C6" s="70" t="s">
        <v>205</v>
      </c>
      <c r="D6" s="25"/>
    </row>
    <row r="7" spans="1:40" x14ac:dyDescent="0.25">
      <c r="A7" s="49" t="s">
        <v>253</v>
      </c>
      <c r="B7" s="96">
        <v>3</v>
      </c>
      <c r="C7" s="143">
        <v>8.3299999999999999E-2</v>
      </c>
      <c r="D7" s="25"/>
    </row>
    <row r="8" spans="1:40" x14ac:dyDescent="0.25">
      <c r="A8" s="49" t="s">
        <v>252</v>
      </c>
      <c r="B8" s="96">
        <v>10</v>
      </c>
      <c r="C8" s="143">
        <v>0.27779999999999999</v>
      </c>
      <c r="D8" s="25"/>
    </row>
    <row r="9" spans="1:40" x14ac:dyDescent="0.25">
      <c r="A9" s="49" t="s">
        <v>251</v>
      </c>
      <c r="B9" s="96">
        <v>9</v>
      </c>
      <c r="C9" s="143">
        <v>0.25</v>
      </c>
      <c r="D9" s="25"/>
    </row>
    <row r="10" spans="1:40" x14ac:dyDescent="0.25">
      <c r="A10" s="49" t="s">
        <v>250</v>
      </c>
      <c r="B10" s="96">
        <v>14</v>
      </c>
      <c r="C10" s="143">
        <v>0.38890000000000002</v>
      </c>
      <c r="D10" s="25"/>
    </row>
    <row r="11" spans="1:40" x14ac:dyDescent="0.25">
      <c r="B11" s="103"/>
      <c r="C11" s="161"/>
      <c r="D11" s="25"/>
    </row>
    <row r="12" spans="1:40" x14ac:dyDescent="0.25">
      <c r="A12" s="52" t="s">
        <v>339</v>
      </c>
      <c r="B12" s="133" t="s">
        <v>291</v>
      </c>
      <c r="C12" s="70" t="s">
        <v>205</v>
      </c>
      <c r="D12" s="25"/>
    </row>
    <row r="13" spans="1:40" ht="30" x14ac:dyDescent="0.25">
      <c r="A13" s="49" t="s">
        <v>249</v>
      </c>
      <c r="B13" s="96">
        <v>0</v>
      </c>
      <c r="C13" s="143">
        <v>0</v>
      </c>
      <c r="D13" s="25"/>
    </row>
    <row r="14" spans="1:40" ht="30" x14ac:dyDescent="0.25">
      <c r="A14" s="49" t="s">
        <v>248</v>
      </c>
      <c r="B14" s="96">
        <v>2</v>
      </c>
      <c r="C14" s="143">
        <v>0.1</v>
      </c>
      <c r="D14" s="148"/>
    </row>
    <row r="15" spans="1:40" x14ac:dyDescent="0.25">
      <c r="A15" s="49" t="s">
        <v>51</v>
      </c>
      <c r="B15" s="96">
        <v>18</v>
      </c>
      <c r="C15" s="143">
        <v>0.9</v>
      </c>
      <c r="D15" s="25"/>
    </row>
    <row r="16" spans="1:40" x14ac:dyDescent="0.25">
      <c r="C16" s="69"/>
      <c r="D16" s="25"/>
    </row>
    <row r="17" spans="1:38" x14ac:dyDescent="0.25">
      <c r="A17" s="52" t="s">
        <v>294</v>
      </c>
      <c r="B17" s="133" t="s">
        <v>291</v>
      </c>
      <c r="C17" s="70" t="s">
        <v>205</v>
      </c>
      <c r="D17" s="25"/>
    </row>
    <row r="18" spans="1:38" x14ac:dyDescent="0.25">
      <c r="A18" s="356" t="s">
        <v>352</v>
      </c>
      <c r="B18" s="357"/>
      <c r="C18" s="358"/>
      <c r="D18" s="102"/>
      <c r="E18" s="95"/>
      <c r="F18" s="95"/>
      <c r="G18" s="95"/>
      <c r="H18" s="95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</row>
    <row r="19" spans="1:38" x14ac:dyDescent="0.25">
      <c r="A19" s="49" t="s">
        <v>245</v>
      </c>
      <c r="B19" s="96">
        <v>0</v>
      </c>
      <c r="C19" s="143">
        <v>0</v>
      </c>
      <c r="D19" s="25"/>
    </row>
    <row r="20" spans="1:38" x14ac:dyDescent="0.25">
      <c r="A20" s="49" t="s">
        <v>244</v>
      </c>
      <c r="B20" s="96">
        <v>1</v>
      </c>
      <c r="C20" s="143">
        <v>0.5</v>
      </c>
      <c r="D20" s="25"/>
    </row>
    <row r="21" spans="1:38" ht="30" x14ac:dyDescent="0.25">
      <c r="A21" s="49" t="s">
        <v>243</v>
      </c>
      <c r="B21" s="96">
        <v>2</v>
      </c>
      <c r="C21" s="143">
        <v>1</v>
      </c>
      <c r="D21" s="25"/>
    </row>
    <row r="22" spans="1:38" x14ac:dyDescent="0.25">
      <c r="A22" s="49" t="s">
        <v>242</v>
      </c>
      <c r="B22" s="96">
        <v>0</v>
      </c>
      <c r="C22" s="143">
        <v>0</v>
      </c>
      <c r="D22" s="25"/>
    </row>
    <row r="23" spans="1:38" x14ac:dyDescent="0.25">
      <c r="A23" s="49" t="s">
        <v>241</v>
      </c>
      <c r="B23" s="96">
        <v>1</v>
      </c>
      <c r="C23" s="143">
        <v>0.5</v>
      </c>
      <c r="D23" s="25"/>
    </row>
    <row r="24" spans="1:38" x14ac:dyDescent="0.25">
      <c r="A24" s="49" t="s">
        <v>240</v>
      </c>
      <c r="B24" s="96">
        <v>0</v>
      </c>
      <c r="C24" s="143">
        <v>0</v>
      </c>
      <c r="D24" s="25"/>
    </row>
    <row r="25" spans="1:38" ht="30" x14ac:dyDescent="0.25">
      <c r="A25" s="49" t="s">
        <v>254</v>
      </c>
      <c r="B25" s="96">
        <v>0</v>
      </c>
      <c r="C25" s="143">
        <v>0</v>
      </c>
      <c r="D25" s="25"/>
    </row>
    <row r="26" spans="1:38" x14ac:dyDescent="0.25">
      <c r="A26" s="49" t="s">
        <v>239</v>
      </c>
      <c r="B26" s="96">
        <v>0</v>
      </c>
      <c r="C26" s="143">
        <v>0</v>
      </c>
      <c r="D26" s="25"/>
    </row>
    <row r="27" spans="1:38" x14ac:dyDescent="0.25">
      <c r="A27" s="49" t="s">
        <v>238</v>
      </c>
      <c r="B27" s="96">
        <v>0</v>
      </c>
      <c r="C27" s="143">
        <v>0</v>
      </c>
      <c r="D27" s="25"/>
    </row>
    <row r="28" spans="1:38" x14ac:dyDescent="0.25">
      <c r="A28" s="49" t="s">
        <v>237</v>
      </c>
      <c r="B28" s="96">
        <v>0</v>
      </c>
      <c r="C28" s="143">
        <v>0</v>
      </c>
      <c r="D28" s="25"/>
    </row>
    <row r="29" spans="1:38" ht="30" x14ac:dyDescent="0.25">
      <c r="A29" s="49" t="s">
        <v>236</v>
      </c>
      <c r="B29" s="96">
        <v>0</v>
      </c>
      <c r="C29" s="143">
        <v>0</v>
      </c>
      <c r="D29" s="25"/>
    </row>
    <row r="30" spans="1:38" x14ac:dyDescent="0.25">
      <c r="A30" s="49" t="s">
        <v>247</v>
      </c>
      <c r="B30" s="96">
        <v>1</v>
      </c>
      <c r="C30" s="143">
        <v>0.5</v>
      </c>
      <c r="D30" s="25"/>
    </row>
    <row r="31" spans="1:38" x14ac:dyDescent="0.25">
      <c r="A31" s="49" t="s">
        <v>234</v>
      </c>
      <c r="B31" s="96">
        <v>2</v>
      </c>
      <c r="C31" s="143">
        <v>1</v>
      </c>
      <c r="D31" s="25"/>
    </row>
    <row r="32" spans="1:38" x14ac:dyDescent="0.25">
      <c r="A32" s="49" t="s">
        <v>246</v>
      </c>
      <c r="B32" s="96">
        <v>1</v>
      </c>
      <c r="C32" s="143">
        <v>0.5</v>
      </c>
      <c r="D32" s="25"/>
    </row>
    <row r="33" spans="1:38" x14ac:dyDescent="0.25">
      <c r="A33" s="49" t="s">
        <v>19</v>
      </c>
      <c r="B33" s="96">
        <v>1</v>
      </c>
      <c r="C33" s="143">
        <v>0.5</v>
      </c>
      <c r="D33" s="25"/>
    </row>
    <row r="34" spans="1:38" x14ac:dyDescent="0.25">
      <c r="A34" s="14"/>
      <c r="C34" s="69"/>
      <c r="D34" s="25"/>
    </row>
    <row r="35" spans="1:38" x14ac:dyDescent="0.25">
      <c r="A35" s="52" t="s">
        <v>340</v>
      </c>
      <c r="B35" s="133" t="s">
        <v>291</v>
      </c>
      <c r="C35" s="70" t="s">
        <v>205</v>
      </c>
      <c r="D35" s="25"/>
    </row>
    <row r="36" spans="1:38" x14ac:dyDescent="0.25">
      <c r="A36" s="356" t="s">
        <v>352</v>
      </c>
      <c r="B36" s="357"/>
      <c r="C36" s="358"/>
      <c r="D36" s="102"/>
      <c r="E36" s="95"/>
      <c r="F36" s="95"/>
      <c r="G36" s="95"/>
      <c r="H36" s="95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</row>
    <row r="37" spans="1:38" x14ac:dyDescent="0.25">
      <c r="A37" s="49" t="s">
        <v>245</v>
      </c>
      <c r="B37" s="96">
        <v>0</v>
      </c>
      <c r="C37" s="143">
        <v>0</v>
      </c>
      <c r="D37" s="25"/>
    </row>
    <row r="38" spans="1:38" x14ac:dyDescent="0.25">
      <c r="A38" s="49" t="s">
        <v>244</v>
      </c>
      <c r="B38" s="96">
        <v>4</v>
      </c>
      <c r="C38" s="162">
        <v>0.22219999999999998</v>
      </c>
      <c r="D38" s="25"/>
    </row>
    <row r="39" spans="1:38" ht="30" x14ac:dyDescent="0.25">
      <c r="A39" s="49" t="s">
        <v>243</v>
      </c>
      <c r="B39" s="96">
        <v>8</v>
      </c>
      <c r="C39" s="162">
        <v>0.44439999999999996</v>
      </c>
      <c r="D39" s="25"/>
    </row>
    <row r="40" spans="1:38" x14ac:dyDescent="0.25">
      <c r="A40" s="49" t="s">
        <v>242</v>
      </c>
      <c r="B40" s="96">
        <v>7</v>
      </c>
      <c r="C40" s="162">
        <v>0.38890000000000002</v>
      </c>
      <c r="D40" s="25"/>
    </row>
    <row r="41" spans="1:38" x14ac:dyDescent="0.25">
      <c r="A41" s="49" t="s">
        <v>241</v>
      </c>
      <c r="B41" s="96">
        <v>5</v>
      </c>
      <c r="C41" s="162">
        <v>0.27779999999999999</v>
      </c>
      <c r="D41" s="25"/>
    </row>
    <row r="42" spans="1:38" x14ac:dyDescent="0.25">
      <c r="A42" s="49" t="s">
        <v>240</v>
      </c>
      <c r="B42" s="96">
        <v>6</v>
      </c>
      <c r="C42" s="162">
        <v>0.33329999999999999</v>
      </c>
      <c r="D42" s="25"/>
    </row>
    <row r="43" spans="1:38" ht="30" x14ac:dyDescent="0.25">
      <c r="A43" s="49" t="s">
        <v>298</v>
      </c>
      <c r="B43" s="96">
        <v>1</v>
      </c>
      <c r="C43" s="162">
        <v>5.5599999999999997E-2</v>
      </c>
      <c r="D43" s="25"/>
    </row>
    <row r="44" spans="1:38" x14ac:dyDescent="0.25">
      <c r="A44" s="49" t="s">
        <v>239</v>
      </c>
      <c r="B44" s="96">
        <v>0</v>
      </c>
      <c r="C44" s="162">
        <v>0</v>
      </c>
      <c r="D44" s="25"/>
    </row>
    <row r="45" spans="1:38" x14ac:dyDescent="0.25">
      <c r="A45" s="49" t="s">
        <v>238</v>
      </c>
      <c r="B45" s="96">
        <v>4</v>
      </c>
      <c r="C45" s="162">
        <v>0.22219999999999998</v>
      </c>
      <c r="D45" s="25"/>
    </row>
    <row r="46" spans="1:38" x14ac:dyDescent="0.25">
      <c r="A46" s="49" t="s">
        <v>237</v>
      </c>
      <c r="B46" s="96">
        <v>1</v>
      </c>
      <c r="C46" s="162">
        <v>5.5599999999999997E-2</v>
      </c>
      <c r="D46" s="25"/>
    </row>
    <row r="47" spans="1:38" ht="30" x14ac:dyDescent="0.25">
      <c r="A47" s="49" t="s">
        <v>236</v>
      </c>
      <c r="B47" s="96">
        <v>7</v>
      </c>
      <c r="C47" s="162">
        <v>0.38890000000000002</v>
      </c>
      <c r="D47" s="25"/>
    </row>
    <row r="48" spans="1:38" x14ac:dyDescent="0.25">
      <c r="A48" s="49" t="s">
        <v>235</v>
      </c>
      <c r="B48" s="96">
        <v>5</v>
      </c>
      <c r="C48" s="162">
        <v>0.27779999999999999</v>
      </c>
      <c r="D48" s="25"/>
    </row>
    <row r="49" spans="1:4" x14ac:dyDescent="0.25">
      <c r="A49" s="49" t="s">
        <v>234</v>
      </c>
      <c r="B49" s="96">
        <v>7</v>
      </c>
      <c r="C49" s="162">
        <v>0.38890000000000002</v>
      </c>
      <c r="D49" s="25"/>
    </row>
    <row r="50" spans="1:4" x14ac:dyDescent="0.25">
      <c r="A50" s="49" t="s">
        <v>233</v>
      </c>
      <c r="B50" s="96">
        <v>0</v>
      </c>
      <c r="C50" s="162">
        <v>0</v>
      </c>
      <c r="D50" s="25"/>
    </row>
    <row r="51" spans="1:4" x14ac:dyDescent="0.25">
      <c r="A51" s="49" t="s">
        <v>232</v>
      </c>
      <c r="B51" s="96">
        <v>4</v>
      </c>
      <c r="C51" s="143">
        <v>0.22219999999999998</v>
      </c>
      <c r="D51" s="25"/>
    </row>
    <row r="52" spans="1:4" x14ac:dyDescent="0.25">
      <c r="A52" s="14"/>
      <c r="C52" s="69"/>
      <c r="D52" s="25"/>
    </row>
    <row r="53" spans="1:4" ht="30" x14ac:dyDescent="0.25">
      <c r="A53" s="52" t="s">
        <v>295</v>
      </c>
      <c r="B53" s="133" t="s">
        <v>291</v>
      </c>
      <c r="C53" s="70" t="s">
        <v>205</v>
      </c>
      <c r="D53" s="25"/>
    </row>
    <row r="54" spans="1:4" x14ac:dyDescent="0.25">
      <c r="A54" s="49" t="s">
        <v>231</v>
      </c>
      <c r="B54" s="96">
        <v>0</v>
      </c>
      <c r="C54" s="143">
        <v>0</v>
      </c>
      <c r="D54" s="25"/>
    </row>
    <row r="55" spans="1:4" x14ac:dyDescent="0.25">
      <c r="A55" s="49" t="s">
        <v>230</v>
      </c>
      <c r="B55" s="96">
        <v>0</v>
      </c>
      <c r="C55" s="143">
        <v>0</v>
      </c>
      <c r="D55" s="25"/>
    </row>
    <row r="56" spans="1:4" x14ac:dyDescent="0.25">
      <c r="A56" s="49" t="s">
        <v>229</v>
      </c>
      <c r="B56" s="96">
        <v>1</v>
      </c>
      <c r="C56" s="143">
        <v>1</v>
      </c>
      <c r="D56" s="25"/>
    </row>
    <row r="57" spans="1:4" x14ac:dyDescent="0.25">
      <c r="A57" s="49" t="s">
        <v>228</v>
      </c>
      <c r="B57" s="96">
        <v>0</v>
      </c>
      <c r="C57" s="143">
        <v>0</v>
      </c>
      <c r="D57" s="25"/>
    </row>
    <row r="58" spans="1:4" x14ac:dyDescent="0.25">
      <c r="A58" s="49" t="s">
        <v>227</v>
      </c>
      <c r="B58" s="96">
        <v>0</v>
      </c>
      <c r="C58" s="143">
        <v>0</v>
      </c>
      <c r="D58" s="25"/>
    </row>
    <row r="59" spans="1:4" x14ac:dyDescent="0.25">
      <c r="A59" s="49" t="s">
        <v>19</v>
      </c>
      <c r="B59" s="96">
        <v>0</v>
      </c>
      <c r="C59" s="143">
        <v>0</v>
      </c>
      <c r="D59" s="25"/>
    </row>
    <row r="60" spans="1:4" x14ac:dyDescent="0.25">
      <c r="C60" s="69"/>
      <c r="D60" s="25"/>
    </row>
    <row r="61" spans="1:4" x14ac:dyDescent="0.25">
      <c r="A61" s="59" t="s">
        <v>313</v>
      </c>
      <c r="B61" s="133" t="s">
        <v>291</v>
      </c>
      <c r="C61" s="70" t="s">
        <v>205</v>
      </c>
      <c r="D61" s="25"/>
    </row>
    <row r="62" spans="1:4" x14ac:dyDescent="0.25">
      <c r="A62" s="49" t="s">
        <v>226</v>
      </c>
      <c r="B62" s="96">
        <v>10</v>
      </c>
      <c r="C62" s="143">
        <v>0.17859999999999998</v>
      </c>
      <c r="D62" s="25"/>
    </row>
    <row r="63" spans="1:4" x14ac:dyDescent="0.25">
      <c r="A63" s="49" t="s">
        <v>225</v>
      </c>
      <c r="B63" s="96">
        <v>3</v>
      </c>
      <c r="C63" s="143">
        <v>5.3600000000000002E-2</v>
      </c>
      <c r="D63" s="25"/>
    </row>
    <row r="64" spans="1:4" x14ac:dyDescent="0.25">
      <c r="A64" s="49" t="s">
        <v>224</v>
      </c>
      <c r="B64" s="96">
        <v>0</v>
      </c>
      <c r="C64" s="143">
        <v>0</v>
      </c>
      <c r="D64" s="25"/>
    </row>
    <row r="65" spans="1:38" x14ac:dyDescent="0.25">
      <c r="A65" s="49" t="s">
        <v>223</v>
      </c>
      <c r="B65" s="96">
        <v>20</v>
      </c>
      <c r="C65" s="143">
        <v>0.35710000000000003</v>
      </c>
      <c r="D65" s="25"/>
    </row>
    <row r="66" spans="1:38" x14ac:dyDescent="0.25">
      <c r="A66" s="49" t="s">
        <v>222</v>
      </c>
      <c r="B66" s="96">
        <v>23</v>
      </c>
      <c r="C66" s="143">
        <v>0.41070000000000001</v>
      </c>
      <c r="D66" s="25"/>
    </row>
    <row r="67" spans="1:38" x14ac:dyDescent="0.25">
      <c r="C67" s="69"/>
      <c r="D67" s="25"/>
    </row>
    <row r="68" spans="1:38" x14ac:dyDescent="0.25">
      <c r="A68" s="52" t="s">
        <v>314</v>
      </c>
      <c r="B68" s="133" t="s">
        <v>291</v>
      </c>
      <c r="C68" s="70" t="s">
        <v>205</v>
      </c>
      <c r="D68" s="25"/>
    </row>
    <row r="69" spans="1:38" x14ac:dyDescent="0.25">
      <c r="A69" s="356" t="s">
        <v>352</v>
      </c>
      <c r="B69" s="357"/>
      <c r="C69" s="358"/>
      <c r="D69" s="102"/>
      <c r="E69" s="95"/>
      <c r="F69" s="95"/>
      <c r="G69" s="95"/>
      <c r="H69" s="95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</row>
    <row r="70" spans="1:38" x14ac:dyDescent="0.25">
      <c r="A70" s="49" t="s">
        <v>221</v>
      </c>
      <c r="B70" s="96">
        <v>26</v>
      </c>
      <c r="C70" s="143">
        <v>0.46429999999999999</v>
      </c>
      <c r="D70" s="25"/>
    </row>
    <row r="71" spans="1:38" x14ac:dyDescent="0.25">
      <c r="A71" s="49" t="s">
        <v>220</v>
      </c>
      <c r="B71" s="96">
        <v>21</v>
      </c>
      <c r="C71" s="143">
        <v>0.375</v>
      </c>
      <c r="D71" s="25"/>
    </row>
    <row r="72" spans="1:38" x14ac:dyDescent="0.25">
      <c r="A72" s="49" t="s">
        <v>219</v>
      </c>
      <c r="B72" s="96">
        <v>14</v>
      </c>
      <c r="C72" s="143">
        <v>0.25</v>
      </c>
      <c r="D72" s="25"/>
    </row>
    <row r="73" spans="1:38" x14ac:dyDescent="0.25">
      <c r="A73" s="49" t="s">
        <v>218</v>
      </c>
      <c r="B73" s="96">
        <v>6</v>
      </c>
      <c r="C73" s="143">
        <v>0.10710000000000001</v>
      </c>
      <c r="D73" s="25"/>
    </row>
    <row r="74" spans="1:38" x14ac:dyDescent="0.25">
      <c r="A74" s="49" t="s">
        <v>217</v>
      </c>
      <c r="B74" s="96">
        <v>6</v>
      </c>
      <c r="C74" s="143">
        <v>0.10710000000000001</v>
      </c>
      <c r="D74" s="25"/>
    </row>
    <row r="75" spans="1:38" x14ac:dyDescent="0.25">
      <c r="A75" s="49" t="s">
        <v>216</v>
      </c>
      <c r="B75" s="96">
        <v>25</v>
      </c>
      <c r="C75" s="143">
        <v>0.44640000000000002</v>
      </c>
      <c r="D75" s="25"/>
    </row>
    <row r="76" spans="1:38" x14ac:dyDescent="0.25">
      <c r="C76" s="69"/>
      <c r="D76" s="25"/>
    </row>
  </sheetData>
  <mergeCells count="5">
    <mergeCell ref="A18:C18"/>
    <mergeCell ref="A36:C36"/>
    <mergeCell ref="A69:C69"/>
    <mergeCell ref="A4:B4"/>
    <mergeCell ref="A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L75"/>
  <sheetViews>
    <sheetView topLeftCell="A28" zoomScale="70" zoomScaleNormal="70" workbookViewId="0">
      <selection activeCell="D41" sqref="D41"/>
    </sheetView>
  </sheetViews>
  <sheetFormatPr defaultColWidth="50.42578125" defaultRowHeight="15" x14ac:dyDescent="0.25"/>
  <cols>
    <col min="1" max="1" width="58.42578125" style="5" customWidth="1"/>
    <col min="2" max="3" width="11.7109375" style="43" customWidth="1"/>
    <col min="4" max="4" width="12.85546875" style="5" customWidth="1"/>
    <col min="5" max="33" width="12.28515625" style="5" customWidth="1"/>
    <col min="34" max="16384" width="50.42578125" style="5"/>
  </cols>
  <sheetData>
    <row r="1" spans="1:37" x14ac:dyDescent="0.25">
      <c r="A1" s="382" t="s">
        <v>315</v>
      </c>
      <c r="B1" s="382"/>
      <c r="C1" s="382"/>
      <c r="D1" s="382"/>
      <c r="E1" s="382"/>
      <c r="F1" s="382"/>
      <c r="G1" s="382"/>
      <c r="H1" s="382"/>
    </row>
    <row r="2" spans="1:37" s="30" customFormat="1" x14ac:dyDescent="0.25">
      <c r="A2" s="59" t="s">
        <v>452</v>
      </c>
      <c r="B2" s="292" t="s">
        <v>194</v>
      </c>
      <c r="C2" s="99"/>
      <c r="D2" s="31"/>
      <c r="E2" s="31"/>
      <c r="F2" s="31"/>
      <c r="G2" s="42"/>
    </row>
    <row r="3" spans="1:37" s="32" customFormat="1" x14ac:dyDescent="0.25">
      <c r="A3" s="6"/>
      <c r="B3" s="96">
        <v>45</v>
      </c>
      <c r="C3" s="31"/>
      <c r="D3" s="31"/>
      <c r="E3" s="31"/>
      <c r="F3" s="31"/>
      <c r="G3" s="31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7" s="29" customFormat="1" x14ac:dyDescent="0.25">
      <c r="A4" s="345" t="s">
        <v>453</v>
      </c>
      <c r="B4" s="366"/>
      <c r="C4" s="31"/>
      <c r="D4" s="31"/>
      <c r="E4" s="31"/>
      <c r="F4" s="31"/>
      <c r="G4" s="31"/>
    </row>
    <row r="5" spans="1:37" s="29" customFormat="1" x14ac:dyDescent="0.25">
      <c r="A5" s="63"/>
      <c r="B5" s="31"/>
      <c r="C5" s="31"/>
      <c r="D5" s="57"/>
      <c r="E5" s="31"/>
      <c r="F5" s="31"/>
      <c r="G5" s="31"/>
      <c r="H5" s="31"/>
      <c r="I5" s="31"/>
    </row>
    <row r="6" spans="1:37" x14ac:dyDescent="0.25">
      <c r="A6" s="71" t="s">
        <v>343</v>
      </c>
      <c r="B6" s="133" t="s">
        <v>291</v>
      </c>
      <c r="C6" s="133" t="s">
        <v>205</v>
      </c>
    </row>
    <row r="7" spans="1:37" x14ac:dyDescent="0.25">
      <c r="A7" s="49" t="s">
        <v>253</v>
      </c>
      <c r="B7" s="123">
        <v>1</v>
      </c>
      <c r="C7" s="162">
        <v>2.4399999999999998E-2</v>
      </c>
    </row>
    <row r="8" spans="1:37" x14ac:dyDescent="0.25">
      <c r="A8" s="49" t="s">
        <v>252</v>
      </c>
      <c r="B8" s="123">
        <v>6</v>
      </c>
      <c r="C8" s="162">
        <v>0.14630000000000001</v>
      </c>
    </row>
    <row r="9" spans="1:37" x14ac:dyDescent="0.25">
      <c r="A9" s="49" t="s">
        <v>251</v>
      </c>
      <c r="B9" s="123">
        <v>1</v>
      </c>
      <c r="C9" s="162">
        <v>2.4399999999999998E-2</v>
      </c>
    </row>
    <row r="10" spans="1:37" x14ac:dyDescent="0.25">
      <c r="A10" s="49" t="s">
        <v>250</v>
      </c>
      <c r="B10" s="123">
        <v>33</v>
      </c>
      <c r="C10" s="162">
        <v>0.80489999999999995</v>
      </c>
    </row>
    <row r="11" spans="1:37" x14ac:dyDescent="0.25">
      <c r="B11" s="163"/>
      <c r="C11" s="164"/>
    </row>
    <row r="12" spans="1:37" x14ac:dyDescent="0.25">
      <c r="A12" s="52" t="s">
        <v>342</v>
      </c>
      <c r="B12" s="133" t="s">
        <v>291</v>
      </c>
      <c r="C12" s="133" t="s">
        <v>205</v>
      </c>
    </row>
    <row r="13" spans="1:37" ht="30" x14ac:dyDescent="0.25">
      <c r="A13" s="49" t="s">
        <v>249</v>
      </c>
      <c r="B13" s="96">
        <v>0</v>
      </c>
      <c r="C13" s="143">
        <v>0</v>
      </c>
    </row>
    <row r="14" spans="1:37" x14ac:dyDescent="0.25">
      <c r="A14" s="49" t="s">
        <v>248</v>
      </c>
      <c r="B14" s="96">
        <v>1</v>
      </c>
      <c r="C14" s="143">
        <v>0.25</v>
      </c>
    </row>
    <row r="15" spans="1:37" x14ac:dyDescent="0.25">
      <c r="A15" s="49" t="s">
        <v>51</v>
      </c>
      <c r="B15" s="96">
        <v>3</v>
      </c>
      <c r="C15" s="143">
        <v>0.75</v>
      </c>
    </row>
    <row r="17" spans="1:38" x14ac:dyDescent="0.25">
      <c r="A17" s="52" t="s">
        <v>296</v>
      </c>
      <c r="B17" s="133" t="s">
        <v>291</v>
      </c>
      <c r="C17" s="133" t="s">
        <v>205</v>
      </c>
    </row>
    <row r="18" spans="1:38" s="25" customFormat="1" x14ac:dyDescent="0.25">
      <c r="A18" s="356" t="s">
        <v>352</v>
      </c>
      <c r="B18" s="357"/>
      <c r="C18" s="358"/>
      <c r="D18" s="102"/>
      <c r="E18" s="95"/>
      <c r="F18" s="95"/>
      <c r="G18" s="95"/>
      <c r="H18" s="95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</row>
    <row r="19" spans="1:38" x14ac:dyDescent="0.25">
      <c r="A19" s="49" t="s">
        <v>245</v>
      </c>
      <c r="B19" s="96">
        <v>0</v>
      </c>
      <c r="C19" s="143">
        <v>0</v>
      </c>
    </row>
    <row r="20" spans="1:38" x14ac:dyDescent="0.25">
      <c r="A20" s="49" t="s">
        <v>244</v>
      </c>
      <c r="B20" s="96">
        <v>0</v>
      </c>
      <c r="C20" s="143">
        <v>0</v>
      </c>
    </row>
    <row r="21" spans="1:38" ht="30" x14ac:dyDescent="0.25">
      <c r="A21" s="49" t="s">
        <v>243</v>
      </c>
      <c r="B21" s="123">
        <v>1</v>
      </c>
      <c r="C21" s="143">
        <v>1</v>
      </c>
    </row>
    <row r="22" spans="1:38" x14ac:dyDescent="0.25">
      <c r="A22" s="49" t="s">
        <v>242</v>
      </c>
      <c r="B22" s="96">
        <v>0</v>
      </c>
      <c r="C22" s="143">
        <v>0</v>
      </c>
    </row>
    <row r="23" spans="1:38" x14ac:dyDescent="0.25">
      <c r="A23" s="49" t="s">
        <v>241</v>
      </c>
      <c r="B23" s="96">
        <v>0</v>
      </c>
      <c r="C23" s="143">
        <v>0</v>
      </c>
    </row>
    <row r="24" spans="1:38" x14ac:dyDescent="0.25">
      <c r="A24" s="49" t="s">
        <v>240</v>
      </c>
      <c r="B24" s="96">
        <v>0</v>
      </c>
      <c r="C24" s="143">
        <v>0</v>
      </c>
    </row>
    <row r="25" spans="1:38" ht="30" x14ac:dyDescent="0.25">
      <c r="A25" s="49" t="s">
        <v>254</v>
      </c>
      <c r="B25" s="96">
        <v>0</v>
      </c>
      <c r="C25" s="143">
        <v>0</v>
      </c>
    </row>
    <row r="26" spans="1:38" x14ac:dyDescent="0.25">
      <c r="A26" s="49" t="s">
        <v>239</v>
      </c>
      <c r="B26" s="96">
        <v>0</v>
      </c>
      <c r="C26" s="143">
        <v>0</v>
      </c>
    </row>
    <row r="27" spans="1:38" x14ac:dyDescent="0.25">
      <c r="A27" s="49" t="s">
        <v>238</v>
      </c>
      <c r="B27" s="96">
        <v>0</v>
      </c>
      <c r="C27" s="143">
        <v>0</v>
      </c>
    </row>
    <row r="28" spans="1:38" x14ac:dyDescent="0.25">
      <c r="A28" s="49" t="s">
        <v>237</v>
      </c>
      <c r="B28" s="96">
        <v>0</v>
      </c>
      <c r="C28" s="143">
        <v>0</v>
      </c>
    </row>
    <row r="29" spans="1:38" ht="30" x14ac:dyDescent="0.25">
      <c r="A29" s="49" t="s">
        <v>236</v>
      </c>
      <c r="B29" s="96">
        <v>0</v>
      </c>
      <c r="C29" s="143">
        <v>0</v>
      </c>
    </row>
    <row r="30" spans="1:38" x14ac:dyDescent="0.25">
      <c r="A30" s="49" t="s">
        <v>247</v>
      </c>
      <c r="B30" s="96">
        <v>0</v>
      </c>
      <c r="C30" s="143">
        <v>0</v>
      </c>
    </row>
    <row r="31" spans="1:38" x14ac:dyDescent="0.25">
      <c r="A31" s="49" t="s">
        <v>234</v>
      </c>
      <c r="B31" s="96">
        <v>0</v>
      </c>
      <c r="C31" s="143">
        <v>0</v>
      </c>
    </row>
    <row r="32" spans="1:38" x14ac:dyDescent="0.25">
      <c r="A32" s="49" t="s">
        <v>246</v>
      </c>
      <c r="B32" s="96">
        <v>0</v>
      </c>
      <c r="C32" s="143">
        <v>0</v>
      </c>
    </row>
    <row r="33" spans="1:38" x14ac:dyDescent="0.25">
      <c r="A33" s="49" t="s">
        <v>19</v>
      </c>
      <c r="B33" s="96">
        <v>0</v>
      </c>
      <c r="C33" s="143">
        <v>0</v>
      </c>
    </row>
    <row r="34" spans="1:38" x14ac:dyDescent="0.25">
      <c r="A34" s="14"/>
      <c r="B34" s="95"/>
      <c r="C34" s="69"/>
    </row>
    <row r="35" spans="1:38" x14ac:dyDescent="0.25">
      <c r="A35" s="52" t="s">
        <v>341</v>
      </c>
      <c r="B35" s="133" t="s">
        <v>291</v>
      </c>
      <c r="C35" s="133" t="s">
        <v>205</v>
      </c>
    </row>
    <row r="36" spans="1:38" s="25" customFormat="1" x14ac:dyDescent="0.25">
      <c r="A36" s="356" t="s">
        <v>352</v>
      </c>
      <c r="B36" s="357"/>
      <c r="C36" s="358"/>
      <c r="D36" s="102"/>
      <c r="E36" s="95"/>
      <c r="F36" s="95"/>
      <c r="G36" s="95"/>
      <c r="H36" s="95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</row>
    <row r="37" spans="1:38" x14ac:dyDescent="0.25">
      <c r="A37" s="49" t="s">
        <v>245</v>
      </c>
      <c r="B37" s="96">
        <v>1</v>
      </c>
      <c r="C37" s="143">
        <v>0.33329999999999999</v>
      </c>
    </row>
    <row r="38" spans="1:38" x14ac:dyDescent="0.25">
      <c r="A38" s="49" t="s">
        <v>244</v>
      </c>
      <c r="B38" s="96">
        <v>3</v>
      </c>
      <c r="C38" s="162">
        <v>1</v>
      </c>
    </row>
    <row r="39" spans="1:38" ht="30" x14ac:dyDescent="0.25">
      <c r="A39" s="49" t="s">
        <v>243</v>
      </c>
      <c r="B39" s="96">
        <v>3</v>
      </c>
      <c r="C39" s="162">
        <v>1</v>
      </c>
    </row>
    <row r="40" spans="1:38" x14ac:dyDescent="0.25">
      <c r="A40" s="49" t="s">
        <v>242</v>
      </c>
      <c r="B40" s="96">
        <v>1</v>
      </c>
      <c r="C40" s="143">
        <v>0.33329999999999999</v>
      </c>
    </row>
    <row r="41" spans="1:38" x14ac:dyDescent="0.25">
      <c r="A41" s="49" t="s">
        <v>241</v>
      </c>
      <c r="B41" s="96">
        <v>1</v>
      </c>
      <c r="C41" s="143">
        <v>0.33329999999999999</v>
      </c>
    </row>
    <row r="42" spans="1:38" x14ac:dyDescent="0.25">
      <c r="A42" s="49" t="s">
        <v>240</v>
      </c>
      <c r="B42" s="96">
        <v>0</v>
      </c>
      <c r="C42" s="143">
        <v>0</v>
      </c>
    </row>
    <row r="43" spans="1:38" ht="30" x14ac:dyDescent="0.25">
      <c r="A43" s="114" t="s">
        <v>297</v>
      </c>
      <c r="B43" s="96">
        <v>0</v>
      </c>
      <c r="C43" s="143">
        <v>0</v>
      </c>
    </row>
    <row r="44" spans="1:38" x14ac:dyDescent="0.25">
      <c r="A44" s="49" t="s">
        <v>239</v>
      </c>
      <c r="B44" s="96">
        <v>0</v>
      </c>
      <c r="C44" s="143">
        <v>0</v>
      </c>
    </row>
    <row r="45" spans="1:38" x14ac:dyDescent="0.25">
      <c r="A45" s="49" t="s">
        <v>238</v>
      </c>
      <c r="B45" s="96">
        <v>0</v>
      </c>
      <c r="C45" s="143">
        <v>0</v>
      </c>
    </row>
    <row r="46" spans="1:38" x14ac:dyDescent="0.25">
      <c r="A46" s="49" t="s">
        <v>237</v>
      </c>
      <c r="B46" s="96">
        <v>0</v>
      </c>
      <c r="C46" s="143">
        <v>0</v>
      </c>
    </row>
    <row r="47" spans="1:38" ht="30" x14ac:dyDescent="0.25">
      <c r="A47" s="49" t="s">
        <v>236</v>
      </c>
      <c r="B47" s="96">
        <v>1</v>
      </c>
      <c r="C47" s="143">
        <v>0.33329999999999999</v>
      </c>
    </row>
    <row r="48" spans="1:38" ht="30" customHeight="1" x14ac:dyDescent="0.25">
      <c r="A48" s="49" t="s">
        <v>235</v>
      </c>
      <c r="B48" s="96">
        <v>1</v>
      </c>
      <c r="C48" s="143">
        <v>0.33329999999999999</v>
      </c>
    </row>
    <row r="49" spans="1:3" x14ac:dyDescent="0.25">
      <c r="A49" s="49" t="s">
        <v>234</v>
      </c>
      <c r="B49" s="96">
        <v>2</v>
      </c>
      <c r="C49" s="143">
        <v>0.66670000000000007</v>
      </c>
    </row>
    <row r="50" spans="1:3" x14ac:dyDescent="0.25">
      <c r="A50" s="49" t="s">
        <v>233</v>
      </c>
      <c r="B50" s="96">
        <v>0</v>
      </c>
      <c r="C50" s="143">
        <v>0</v>
      </c>
    </row>
    <row r="51" spans="1:3" x14ac:dyDescent="0.25">
      <c r="A51" s="49" t="s">
        <v>232</v>
      </c>
      <c r="B51" s="96">
        <v>0</v>
      </c>
      <c r="C51" s="143">
        <v>0</v>
      </c>
    </row>
    <row r="52" spans="1:3" x14ac:dyDescent="0.25">
      <c r="A52" s="14"/>
      <c r="C52" s="115"/>
    </row>
    <row r="53" spans="1:3" x14ac:dyDescent="0.25">
      <c r="A53" s="52" t="s">
        <v>316</v>
      </c>
      <c r="B53" s="133" t="s">
        <v>291</v>
      </c>
      <c r="C53" s="133" t="s">
        <v>205</v>
      </c>
    </row>
    <row r="54" spans="1:3" x14ac:dyDescent="0.25">
      <c r="A54" s="73" t="s">
        <v>231</v>
      </c>
      <c r="B54" s="116">
        <v>0</v>
      </c>
      <c r="C54" s="117">
        <v>0</v>
      </c>
    </row>
    <row r="55" spans="1:3" x14ac:dyDescent="0.25">
      <c r="A55" s="73" t="s">
        <v>230</v>
      </c>
      <c r="B55" s="116">
        <v>0</v>
      </c>
      <c r="C55" s="117">
        <v>0</v>
      </c>
    </row>
    <row r="56" spans="1:3" x14ac:dyDescent="0.25">
      <c r="A56" s="73" t="s">
        <v>229</v>
      </c>
      <c r="B56" s="116">
        <v>0</v>
      </c>
      <c r="C56" s="117">
        <v>0</v>
      </c>
    </row>
    <row r="57" spans="1:3" x14ac:dyDescent="0.25">
      <c r="A57" s="73" t="s">
        <v>228</v>
      </c>
      <c r="B57" s="116">
        <v>0</v>
      </c>
      <c r="C57" s="117">
        <v>0</v>
      </c>
    </row>
    <row r="58" spans="1:3" x14ac:dyDescent="0.25">
      <c r="A58" s="73" t="s">
        <v>227</v>
      </c>
      <c r="B58" s="116">
        <v>0</v>
      </c>
      <c r="C58" s="117">
        <v>0</v>
      </c>
    </row>
    <row r="59" spans="1:3" x14ac:dyDescent="0.25">
      <c r="A59" s="73" t="s">
        <v>19</v>
      </c>
      <c r="B59" s="116">
        <v>0</v>
      </c>
      <c r="C59" s="117">
        <v>0</v>
      </c>
    </row>
    <row r="61" spans="1:3" x14ac:dyDescent="0.25">
      <c r="A61" s="59" t="s">
        <v>458</v>
      </c>
      <c r="B61" s="133" t="s">
        <v>291</v>
      </c>
      <c r="C61" s="133" t="s">
        <v>205</v>
      </c>
    </row>
    <row r="62" spans="1:3" x14ac:dyDescent="0.25">
      <c r="A62" s="49" t="s">
        <v>226</v>
      </c>
      <c r="B62" s="96">
        <v>14</v>
      </c>
      <c r="C62" s="143">
        <v>0.31109999999999999</v>
      </c>
    </row>
    <row r="63" spans="1:3" x14ac:dyDescent="0.25">
      <c r="A63" s="49" t="s">
        <v>225</v>
      </c>
      <c r="B63" s="96">
        <v>1</v>
      </c>
      <c r="C63" s="143">
        <v>2.2200000000000001E-2</v>
      </c>
    </row>
    <row r="64" spans="1:3" x14ac:dyDescent="0.25">
      <c r="A64" s="49" t="s">
        <v>224</v>
      </c>
      <c r="B64" s="96">
        <v>0</v>
      </c>
      <c r="C64" s="143">
        <v>0</v>
      </c>
    </row>
    <row r="65" spans="1:38" x14ac:dyDescent="0.25">
      <c r="A65" s="49" t="s">
        <v>223</v>
      </c>
      <c r="B65" s="96">
        <v>16</v>
      </c>
      <c r="C65" s="143">
        <v>0.35560000000000003</v>
      </c>
    </row>
    <row r="66" spans="1:38" x14ac:dyDescent="0.25">
      <c r="A66" s="49" t="s">
        <v>222</v>
      </c>
      <c r="B66" s="96">
        <v>14</v>
      </c>
      <c r="C66" s="143">
        <v>0.31109999999999999</v>
      </c>
    </row>
    <row r="68" spans="1:38" x14ac:dyDescent="0.25">
      <c r="A68" s="52" t="s">
        <v>314</v>
      </c>
      <c r="B68" s="133" t="s">
        <v>291</v>
      </c>
      <c r="C68" s="133" t="s">
        <v>205</v>
      </c>
    </row>
    <row r="69" spans="1:38" s="25" customFormat="1" x14ac:dyDescent="0.25">
      <c r="A69" s="356" t="s">
        <v>352</v>
      </c>
      <c r="B69" s="357"/>
      <c r="C69" s="358"/>
      <c r="D69" s="102"/>
      <c r="E69" s="95"/>
      <c r="F69" s="95"/>
      <c r="G69" s="95"/>
      <c r="H69" s="95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</row>
    <row r="70" spans="1:38" x14ac:dyDescent="0.25">
      <c r="A70" s="49" t="s">
        <v>221</v>
      </c>
      <c r="B70" s="96">
        <v>11</v>
      </c>
      <c r="C70" s="143">
        <v>0.24440000000000001</v>
      </c>
    </row>
    <row r="71" spans="1:38" x14ac:dyDescent="0.25">
      <c r="A71" s="49" t="s">
        <v>220</v>
      </c>
      <c r="B71" s="96">
        <v>10</v>
      </c>
      <c r="C71" s="143">
        <v>0.22219999999999998</v>
      </c>
    </row>
    <row r="72" spans="1:38" x14ac:dyDescent="0.25">
      <c r="A72" s="49" t="s">
        <v>219</v>
      </c>
      <c r="B72" s="96">
        <v>24</v>
      </c>
      <c r="C72" s="143">
        <v>0.5333</v>
      </c>
    </row>
    <row r="73" spans="1:38" x14ac:dyDescent="0.25">
      <c r="A73" s="49" t="s">
        <v>218</v>
      </c>
      <c r="B73" s="96">
        <v>4</v>
      </c>
      <c r="C73" s="143">
        <v>8.8900000000000007E-2</v>
      </c>
    </row>
    <row r="74" spans="1:38" x14ac:dyDescent="0.25">
      <c r="A74" s="49" t="s">
        <v>217</v>
      </c>
      <c r="B74" s="96">
        <v>6</v>
      </c>
      <c r="C74" s="143">
        <v>0.1333</v>
      </c>
    </row>
    <row r="75" spans="1:38" x14ac:dyDescent="0.25">
      <c r="A75" s="49" t="s">
        <v>216</v>
      </c>
      <c r="B75" s="96">
        <v>13</v>
      </c>
      <c r="C75" s="143">
        <v>0.28889999999999999</v>
      </c>
    </row>
  </sheetData>
  <mergeCells count="5">
    <mergeCell ref="A18:C18"/>
    <mergeCell ref="A36:C36"/>
    <mergeCell ref="A69:C69"/>
    <mergeCell ref="A4:B4"/>
    <mergeCell ref="A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G109"/>
  <sheetViews>
    <sheetView zoomScale="80" zoomScaleNormal="80" workbookViewId="0">
      <selection sqref="A1:H1"/>
    </sheetView>
  </sheetViews>
  <sheetFormatPr defaultColWidth="9.140625" defaultRowHeight="15" x14ac:dyDescent="0.25"/>
  <cols>
    <col min="1" max="1" width="57.140625" style="30" customWidth="1"/>
    <col min="2" max="2" width="14.42578125" style="42" bestFit="1" customWidth="1"/>
    <col min="3" max="3" width="13.28515625" style="42" customWidth="1"/>
    <col min="4" max="4" width="14.42578125" style="42" bestFit="1" customWidth="1"/>
    <col min="5" max="5" width="12.42578125" style="42" customWidth="1"/>
    <col min="6" max="6" width="14.42578125" style="42" bestFit="1" customWidth="1"/>
    <col min="7" max="7" width="11.42578125" style="42" customWidth="1"/>
    <col min="8" max="8" width="14.42578125" style="42" bestFit="1" customWidth="1"/>
    <col min="9" max="9" width="11.7109375" style="42" customWidth="1"/>
    <col min="10" max="10" width="14.42578125" style="42" bestFit="1" customWidth="1"/>
    <col min="11" max="11" width="11" style="42" customWidth="1"/>
    <col min="12" max="12" width="32.85546875" style="30" customWidth="1"/>
    <col min="13" max="16384" width="9.140625" style="30"/>
  </cols>
  <sheetData>
    <row r="1" spans="1:33" ht="15" customHeight="1" x14ac:dyDescent="0.25">
      <c r="A1" s="355" t="s">
        <v>327</v>
      </c>
      <c r="B1" s="355"/>
      <c r="C1" s="355"/>
      <c r="D1" s="355"/>
      <c r="E1" s="355"/>
      <c r="F1" s="355"/>
      <c r="G1" s="355"/>
      <c r="H1" s="355"/>
      <c r="I1" s="297"/>
      <c r="J1" s="297"/>
      <c r="K1" s="297"/>
    </row>
    <row r="2" spans="1:33" s="12" customFormat="1" ht="15" customHeight="1" x14ac:dyDescent="0.25">
      <c r="A2" s="59" t="s">
        <v>451</v>
      </c>
      <c r="B2" s="292" t="s">
        <v>194</v>
      </c>
      <c r="C2" s="291"/>
      <c r="D2" s="291"/>
      <c r="E2" s="291"/>
      <c r="F2" s="291"/>
      <c r="G2" s="21"/>
      <c r="H2" s="21"/>
      <c r="I2" s="21"/>
      <c r="J2" s="21"/>
      <c r="K2" s="21"/>
      <c r="L2" s="2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s="12" customFormat="1" x14ac:dyDescent="0.25">
      <c r="A3" s="6"/>
      <c r="B3" s="96">
        <v>56</v>
      </c>
      <c r="C3" s="291"/>
      <c r="D3" s="291"/>
      <c r="E3" s="291"/>
      <c r="F3" s="291"/>
      <c r="G3" s="21"/>
      <c r="H3" s="21"/>
      <c r="I3" s="21"/>
      <c r="J3" s="21"/>
      <c r="K3" s="21"/>
      <c r="L3" s="21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29" customFormat="1" x14ac:dyDescent="0.25">
      <c r="A4" s="345" t="s">
        <v>450</v>
      </c>
      <c r="B4" s="346"/>
      <c r="C4" s="154"/>
    </row>
    <row r="5" spans="1:33" s="35" customFormat="1" x14ac:dyDescent="0.25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</row>
    <row r="6" spans="1:33" s="25" customFormat="1" x14ac:dyDescent="0.25">
      <c r="A6" s="52" t="s">
        <v>482</v>
      </c>
      <c r="B6" s="133" t="s">
        <v>291</v>
      </c>
      <c r="C6" s="70" t="s">
        <v>205</v>
      </c>
      <c r="D6" s="102"/>
      <c r="E6" s="102"/>
      <c r="F6" s="102"/>
      <c r="G6" s="102"/>
      <c r="H6" s="102"/>
      <c r="I6" s="102"/>
      <c r="J6" s="102"/>
      <c r="K6" s="102"/>
    </row>
    <row r="7" spans="1:33" s="25" customFormat="1" x14ac:dyDescent="0.25">
      <c r="A7" s="73" t="s">
        <v>58</v>
      </c>
      <c r="B7" s="96">
        <v>1</v>
      </c>
      <c r="C7" s="143">
        <v>2.7799999999999998E-2</v>
      </c>
      <c r="D7" s="102"/>
      <c r="E7" s="102"/>
      <c r="F7" s="102"/>
      <c r="G7" s="102"/>
      <c r="H7" s="102"/>
      <c r="I7" s="102"/>
      <c r="J7" s="102"/>
      <c r="K7" s="102"/>
    </row>
    <row r="8" spans="1:33" s="25" customFormat="1" x14ac:dyDescent="0.25">
      <c r="A8" s="73" t="s">
        <v>59</v>
      </c>
      <c r="B8" s="96">
        <v>6</v>
      </c>
      <c r="C8" s="143">
        <v>0.16670000000000001</v>
      </c>
      <c r="D8" s="102"/>
      <c r="E8" s="102"/>
      <c r="F8" s="102"/>
      <c r="G8" s="102"/>
      <c r="H8" s="102"/>
      <c r="I8" s="102"/>
      <c r="J8" s="102"/>
      <c r="K8" s="102"/>
    </row>
    <row r="9" spans="1:33" s="25" customFormat="1" x14ac:dyDescent="0.25">
      <c r="A9" s="73" t="s">
        <v>56</v>
      </c>
      <c r="B9" s="96">
        <v>9</v>
      </c>
      <c r="C9" s="162">
        <v>0.25</v>
      </c>
      <c r="D9" s="102"/>
      <c r="E9" s="102"/>
      <c r="F9" s="102"/>
      <c r="G9" s="102"/>
      <c r="H9" s="102"/>
      <c r="I9" s="102"/>
      <c r="J9" s="102"/>
      <c r="K9" s="102"/>
    </row>
    <row r="10" spans="1:33" s="25" customFormat="1" x14ac:dyDescent="0.25">
      <c r="A10" s="73" t="s">
        <v>57</v>
      </c>
      <c r="B10" s="96">
        <v>14</v>
      </c>
      <c r="C10" s="162">
        <v>0.38890000000000002</v>
      </c>
      <c r="D10" s="102"/>
      <c r="E10" s="102"/>
      <c r="F10" s="102"/>
      <c r="G10" s="102"/>
      <c r="H10" s="102"/>
      <c r="I10" s="102"/>
      <c r="J10" s="102"/>
      <c r="K10" s="102"/>
    </row>
    <row r="11" spans="1:33" s="25" customFormat="1" x14ac:dyDescent="0.25">
      <c r="A11" s="73" t="s">
        <v>60</v>
      </c>
      <c r="B11" s="96">
        <v>6</v>
      </c>
      <c r="C11" s="162">
        <v>0.16670000000000001</v>
      </c>
      <c r="D11" s="102"/>
      <c r="E11" s="102"/>
      <c r="F11" s="102"/>
      <c r="G11" s="102"/>
      <c r="H11" s="102"/>
      <c r="I11" s="102"/>
      <c r="J11" s="102"/>
      <c r="K11" s="102"/>
    </row>
    <row r="12" spans="1:33" s="25" customFormat="1" x14ac:dyDescent="0.25">
      <c r="A12" s="7"/>
      <c r="B12" s="99"/>
      <c r="C12" s="189"/>
      <c r="D12" s="102"/>
      <c r="E12" s="102"/>
      <c r="F12" s="102"/>
      <c r="G12" s="102"/>
      <c r="H12" s="102"/>
      <c r="I12" s="102"/>
      <c r="J12" s="102"/>
      <c r="K12" s="102"/>
    </row>
    <row r="13" spans="1:33" s="25" customFormat="1" ht="15" customHeight="1" x14ac:dyDescent="0.25">
      <c r="A13" s="376" t="s">
        <v>507</v>
      </c>
      <c r="B13" s="365" t="s">
        <v>481</v>
      </c>
      <c r="C13" s="365"/>
      <c r="D13" s="365"/>
      <c r="E13" s="365"/>
      <c r="F13" s="365"/>
      <c r="G13" s="365"/>
      <c r="H13" s="102"/>
      <c r="I13" s="102"/>
      <c r="J13" s="102"/>
      <c r="K13" s="102"/>
    </row>
    <row r="14" spans="1:33" s="25" customFormat="1" x14ac:dyDescent="0.25">
      <c r="A14" s="377"/>
      <c r="B14" s="365" t="s">
        <v>440</v>
      </c>
      <c r="C14" s="365"/>
      <c r="D14" s="365" t="s">
        <v>441</v>
      </c>
      <c r="E14" s="365"/>
      <c r="F14" s="365" t="s">
        <v>442</v>
      </c>
      <c r="G14" s="365"/>
      <c r="H14" s="102"/>
      <c r="I14" s="102"/>
      <c r="J14" s="102"/>
      <c r="K14" s="102"/>
    </row>
    <row r="15" spans="1:33" s="25" customFormat="1" x14ac:dyDescent="0.25">
      <c r="A15" s="176" t="s">
        <v>478</v>
      </c>
      <c r="B15" s="292" t="s">
        <v>291</v>
      </c>
      <c r="C15" s="260" t="s">
        <v>205</v>
      </c>
      <c r="D15" s="292" t="s">
        <v>291</v>
      </c>
      <c r="E15" s="260" t="s">
        <v>205</v>
      </c>
      <c r="F15" s="292" t="s">
        <v>291</v>
      </c>
      <c r="G15" s="260" t="s">
        <v>205</v>
      </c>
      <c r="H15" s="102"/>
      <c r="I15" s="102"/>
      <c r="J15" s="102"/>
      <c r="K15" s="102"/>
    </row>
    <row r="16" spans="1:33" s="25" customFormat="1" x14ac:dyDescent="0.25">
      <c r="A16" s="209" t="s">
        <v>58</v>
      </c>
      <c r="B16" s="96">
        <v>1</v>
      </c>
      <c r="C16" s="162">
        <v>7.690000000000001E-2</v>
      </c>
      <c r="D16" s="191">
        <v>0</v>
      </c>
      <c r="E16" s="220">
        <v>0</v>
      </c>
      <c r="F16" s="191">
        <v>0</v>
      </c>
      <c r="G16" s="220">
        <v>0</v>
      </c>
      <c r="H16" s="102"/>
      <c r="I16" s="102"/>
      <c r="J16" s="102"/>
      <c r="K16" s="102"/>
    </row>
    <row r="17" spans="1:12" s="25" customFormat="1" x14ac:dyDescent="0.25">
      <c r="A17" s="209" t="s">
        <v>59</v>
      </c>
      <c r="B17" s="96">
        <v>3</v>
      </c>
      <c r="C17" s="162">
        <v>0.23079999999999998</v>
      </c>
      <c r="D17" s="191">
        <v>1</v>
      </c>
      <c r="E17" s="220">
        <v>0.11109999999999999</v>
      </c>
      <c r="F17" s="191">
        <v>2</v>
      </c>
      <c r="G17" s="220">
        <v>0.1429</v>
      </c>
      <c r="H17" s="102"/>
      <c r="I17" s="102"/>
      <c r="J17" s="102"/>
      <c r="K17" s="102"/>
    </row>
    <row r="18" spans="1:12" s="25" customFormat="1" x14ac:dyDescent="0.25">
      <c r="A18" s="209" t="s">
        <v>56</v>
      </c>
      <c r="B18" s="96">
        <v>3</v>
      </c>
      <c r="C18" s="162">
        <v>0.23079999999999998</v>
      </c>
      <c r="D18" s="191">
        <v>2</v>
      </c>
      <c r="E18" s="220">
        <v>0.22219999999999998</v>
      </c>
      <c r="F18" s="191">
        <v>4</v>
      </c>
      <c r="G18" s="220">
        <v>0.28570000000000001</v>
      </c>
      <c r="H18" s="102"/>
      <c r="I18" s="102"/>
      <c r="J18" s="102"/>
      <c r="K18" s="102"/>
    </row>
    <row r="19" spans="1:12" s="25" customFormat="1" x14ac:dyDescent="0.25">
      <c r="A19" s="209" t="s">
        <v>57</v>
      </c>
      <c r="B19" s="96">
        <v>4</v>
      </c>
      <c r="C19" s="162">
        <v>0.30769999999999997</v>
      </c>
      <c r="D19" s="191">
        <v>4</v>
      </c>
      <c r="E19" s="220">
        <v>0.44439999999999996</v>
      </c>
      <c r="F19" s="191">
        <v>6</v>
      </c>
      <c r="G19" s="220">
        <v>0.42859999999999998</v>
      </c>
      <c r="H19" s="102"/>
      <c r="I19" s="102"/>
      <c r="J19" s="102"/>
      <c r="K19" s="102"/>
    </row>
    <row r="20" spans="1:12" s="25" customFormat="1" x14ac:dyDescent="0.25">
      <c r="A20" s="209" t="s">
        <v>60</v>
      </c>
      <c r="B20" s="191">
        <v>2</v>
      </c>
      <c r="C20" s="220">
        <v>0.15380000000000002</v>
      </c>
      <c r="D20" s="202">
        <v>2</v>
      </c>
      <c r="E20" s="220">
        <v>0.22219999999999998</v>
      </c>
      <c r="F20" s="191">
        <v>2</v>
      </c>
      <c r="G20" s="220">
        <v>0.1429</v>
      </c>
      <c r="H20" s="102"/>
      <c r="I20" s="102"/>
      <c r="J20" s="102"/>
      <c r="K20" s="102"/>
    </row>
    <row r="21" spans="1:12" s="25" customFormat="1" x14ac:dyDescent="0.25">
      <c r="A21" s="190"/>
      <c r="B21" s="102"/>
      <c r="C21" s="102"/>
      <c r="D21" s="69"/>
      <c r="E21" s="102"/>
      <c r="F21" s="102"/>
      <c r="G21" s="102"/>
      <c r="H21" s="102"/>
      <c r="I21" s="102"/>
      <c r="J21" s="102"/>
      <c r="K21" s="102"/>
    </row>
    <row r="22" spans="1:12" x14ac:dyDescent="0.25">
      <c r="A22" s="383" t="s">
        <v>483</v>
      </c>
      <c r="B22" s="365" t="s">
        <v>58</v>
      </c>
      <c r="C22" s="365"/>
      <c r="D22" s="365" t="s">
        <v>59</v>
      </c>
      <c r="E22" s="365"/>
      <c r="F22" s="365" t="s">
        <v>56</v>
      </c>
      <c r="G22" s="365"/>
      <c r="H22" s="365" t="s">
        <v>57</v>
      </c>
      <c r="I22" s="365"/>
      <c r="J22" s="365" t="s">
        <v>60</v>
      </c>
      <c r="K22" s="365"/>
    </row>
    <row r="23" spans="1:12" x14ac:dyDescent="0.25">
      <c r="A23" s="384"/>
      <c r="B23" s="133" t="s">
        <v>291</v>
      </c>
      <c r="C23" s="133" t="s">
        <v>205</v>
      </c>
      <c r="D23" s="133" t="s">
        <v>291</v>
      </c>
      <c r="E23" s="133" t="s">
        <v>205</v>
      </c>
      <c r="F23" s="133" t="s">
        <v>291</v>
      </c>
      <c r="G23" s="133" t="s">
        <v>205</v>
      </c>
      <c r="H23" s="133" t="s">
        <v>291</v>
      </c>
      <c r="I23" s="133" t="s">
        <v>205</v>
      </c>
      <c r="J23" s="133" t="s">
        <v>291</v>
      </c>
      <c r="K23" s="133" t="s">
        <v>205</v>
      </c>
      <c r="L23" s="35"/>
    </row>
    <row r="24" spans="1:12" x14ac:dyDescent="0.25">
      <c r="A24" s="16" t="s">
        <v>61</v>
      </c>
      <c r="B24" s="15">
        <v>3</v>
      </c>
      <c r="C24" s="137">
        <v>8.3299999999999999E-2</v>
      </c>
      <c r="D24" s="15">
        <v>6</v>
      </c>
      <c r="E24" s="137">
        <v>0.16669999999999999</v>
      </c>
      <c r="F24" s="15">
        <v>10</v>
      </c>
      <c r="G24" s="137">
        <v>0.27779999999999999</v>
      </c>
      <c r="H24" s="15">
        <v>14</v>
      </c>
      <c r="I24" s="149">
        <v>0.38890000000000002</v>
      </c>
      <c r="J24" s="150">
        <v>3</v>
      </c>
      <c r="K24" s="149">
        <v>8.3299999999999999E-2</v>
      </c>
      <c r="L24" s="194"/>
    </row>
    <row r="25" spans="1:12" x14ac:dyDescent="0.25">
      <c r="A25" s="16" t="s">
        <v>62</v>
      </c>
      <c r="B25" s="15">
        <v>4</v>
      </c>
      <c r="C25" s="137">
        <v>0.1111</v>
      </c>
      <c r="D25" s="15">
        <v>6</v>
      </c>
      <c r="E25" s="137">
        <v>0.16669999999999999</v>
      </c>
      <c r="F25" s="15">
        <v>6</v>
      </c>
      <c r="G25" s="137">
        <v>0.16669999999999999</v>
      </c>
      <c r="H25" s="15">
        <v>13</v>
      </c>
      <c r="I25" s="149">
        <v>0.36109999999999998</v>
      </c>
      <c r="J25" s="150">
        <v>7</v>
      </c>
      <c r="K25" s="149">
        <v>0.19439999999999999</v>
      </c>
      <c r="L25" s="194"/>
    </row>
    <row r="26" spans="1:12" x14ac:dyDescent="0.25">
      <c r="A26" s="16" t="s">
        <v>63</v>
      </c>
      <c r="B26" s="15">
        <v>7</v>
      </c>
      <c r="C26" s="137">
        <v>0.19439999999999999</v>
      </c>
      <c r="D26" s="15">
        <v>4</v>
      </c>
      <c r="E26" s="137">
        <v>0.1111</v>
      </c>
      <c r="F26" s="15">
        <v>9</v>
      </c>
      <c r="G26" s="97">
        <v>0.25</v>
      </c>
      <c r="H26" s="15">
        <v>7</v>
      </c>
      <c r="I26" s="149">
        <v>0.19439999999999999</v>
      </c>
      <c r="J26" s="150">
        <v>9</v>
      </c>
      <c r="K26" s="151">
        <v>0.25</v>
      </c>
      <c r="L26" s="194"/>
    </row>
    <row r="27" spans="1:12" x14ac:dyDescent="0.25">
      <c r="A27" s="16" t="s">
        <v>64</v>
      </c>
      <c r="B27" s="15">
        <v>4</v>
      </c>
      <c r="C27" s="137">
        <v>0.1111</v>
      </c>
      <c r="D27" s="15">
        <v>6</v>
      </c>
      <c r="E27" s="137">
        <v>0.16669999999999999</v>
      </c>
      <c r="F27" s="15">
        <v>5</v>
      </c>
      <c r="G27" s="137">
        <v>0.1389</v>
      </c>
      <c r="H27" s="15">
        <v>10</v>
      </c>
      <c r="I27" s="149">
        <v>0.27779999999999999</v>
      </c>
      <c r="J27" s="150">
        <v>11</v>
      </c>
      <c r="K27" s="149">
        <v>0.30559999999999998</v>
      </c>
      <c r="L27" s="194"/>
    </row>
    <row r="28" spans="1:12" x14ac:dyDescent="0.25">
      <c r="A28" s="16" t="s">
        <v>65</v>
      </c>
      <c r="B28" s="15">
        <v>8</v>
      </c>
      <c r="C28" s="137">
        <v>0.22220000000000001</v>
      </c>
      <c r="D28" s="15">
        <v>8</v>
      </c>
      <c r="E28" s="137">
        <v>0.22220000000000001</v>
      </c>
      <c r="F28" s="15">
        <v>5</v>
      </c>
      <c r="G28" s="137">
        <v>0.1389</v>
      </c>
      <c r="H28" s="15">
        <v>10</v>
      </c>
      <c r="I28" s="137">
        <v>0.27779999999999999</v>
      </c>
      <c r="J28" s="15">
        <v>5</v>
      </c>
      <c r="K28" s="137">
        <v>0.1389</v>
      </c>
      <c r="L28" s="194"/>
    </row>
    <row r="29" spans="1:12" ht="30" x14ac:dyDescent="0.25">
      <c r="A29" s="16" t="s">
        <v>66</v>
      </c>
      <c r="B29" s="15">
        <v>7</v>
      </c>
      <c r="C29" s="137">
        <v>0.19439999999999999</v>
      </c>
      <c r="D29" s="15">
        <v>5</v>
      </c>
      <c r="E29" s="137">
        <v>0.1389</v>
      </c>
      <c r="F29" s="15">
        <v>13</v>
      </c>
      <c r="G29" s="137">
        <v>0.36109999999999998</v>
      </c>
      <c r="H29" s="15">
        <v>8</v>
      </c>
      <c r="I29" s="137">
        <v>0.22220000000000001</v>
      </c>
      <c r="J29" s="15">
        <v>3</v>
      </c>
      <c r="K29" s="137">
        <v>8.3299999999999999E-2</v>
      </c>
      <c r="L29" s="194"/>
    </row>
    <row r="30" spans="1:12" x14ac:dyDescent="0.25">
      <c r="A30" s="16" t="s">
        <v>67</v>
      </c>
      <c r="B30" s="15">
        <v>4</v>
      </c>
      <c r="C30" s="137">
        <v>0.1111</v>
      </c>
      <c r="D30" s="15">
        <v>7</v>
      </c>
      <c r="E30" s="137">
        <v>0.19439999999999999</v>
      </c>
      <c r="F30" s="15">
        <v>11</v>
      </c>
      <c r="G30" s="137">
        <v>0.30559999999999998</v>
      </c>
      <c r="H30" s="15">
        <v>10</v>
      </c>
      <c r="I30" s="137">
        <v>0.27779999999999999</v>
      </c>
      <c r="J30" s="15">
        <v>4</v>
      </c>
      <c r="K30" s="137">
        <v>0.1111</v>
      </c>
      <c r="L30" s="194"/>
    </row>
    <row r="31" spans="1:12" x14ac:dyDescent="0.25">
      <c r="A31" s="16" t="s">
        <v>68</v>
      </c>
      <c r="B31" s="15">
        <v>9</v>
      </c>
      <c r="C31" s="97">
        <v>0.25</v>
      </c>
      <c r="D31" s="15">
        <v>5</v>
      </c>
      <c r="E31" s="137">
        <v>0.1389</v>
      </c>
      <c r="F31" s="15">
        <v>11</v>
      </c>
      <c r="G31" s="137">
        <v>0.30559999999999998</v>
      </c>
      <c r="H31" s="15">
        <v>6</v>
      </c>
      <c r="I31" s="137">
        <v>0.16669999999999999</v>
      </c>
      <c r="J31" s="15">
        <v>5</v>
      </c>
      <c r="K31" s="137">
        <v>0.1389</v>
      </c>
      <c r="L31" s="194"/>
    </row>
    <row r="32" spans="1:12" x14ac:dyDescent="0.25">
      <c r="A32" s="16" t="s">
        <v>69</v>
      </c>
      <c r="B32" s="15">
        <v>7</v>
      </c>
      <c r="C32" s="137">
        <v>0.19439999999999999</v>
      </c>
      <c r="D32" s="15">
        <v>5</v>
      </c>
      <c r="E32" s="137">
        <v>0.1389</v>
      </c>
      <c r="F32" s="15">
        <v>8</v>
      </c>
      <c r="G32" s="137">
        <v>0.22220000000000001</v>
      </c>
      <c r="H32" s="15">
        <v>9</v>
      </c>
      <c r="I32" s="97">
        <v>0.25</v>
      </c>
      <c r="J32" s="15">
        <v>7</v>
      </c>
      <c r="K32" s="137">
        <v>0.19439999999999999</v>
      </c>
      <c r="L32" s="194"/>
    </row>
    <row r="33" spans="1:12" x14ac:dyDescent="0.25">
      <c r="A33" s="16" t="s">
        <v>70</v>
      </c>
      <c r="B33" s="15">
        <v>7</v>
      </c>
      <c r="C33" s="137">
        <v>0.19439999999999999</v>
      </c>
      <c r="D33" s="15">
        <v>7</v>
      </c>
      <c r="E33" s="137">
        <v>0.19439999999999999</v>
      </c>
      <c r="F33" s="15">
        <v>10</v>
      </c>
      <c r="G33" s="137">
        <v>0.27779999999999999</v>
      </c>
      <c r="H33" s="15">
        <v>8</v>
      </c>
      <c r="I33" s="137">
        <v>0.22220000000000001</v>
      </c>
      <c r="J33" s="15">
        <v>4</v>
      </c>
      <c r="K33" s="137">
        <v>0.1111</v>
      </c>
      <c r="L33" s="194"/>
    </row>
    <row r="34" spans="1:12" x14ac:dyDescent="0.25">
      <c r="A34" s="16" t="s">
        <v>71</v>
      </c>
      <c r="B34" s="15">
        <v>6</v>
      </c>
      <c r="C34" s="137">
        <v>0.16669999999999999</v>
      </c>
      <c r="D34" s="15">
        <v>4</v>
      </c>
      <c r="E34" s="137">
        <v>0.1111</v>
      </c>
      <c r="F34" s="15">
        <v>9</v>
      </c>
      <c r="G34" s="97">
        <v>0.25</v>
      </c>
      <c r="H34" s="15">
        <v>8</v>
      </c>
      <c r="I34" s="137">
        <v>0.22220000000000001</v>
      </c>
      <c r="J34" s="15">
        <v>9</v>
      </c>
      <c r="K34" s="97">
        <v>0.25</v>
      </c>
      <c r="L34" s="194"/>
    </row>
    <row r="35" spans="1:12" x14ac:dyDescent="0.25">
      <c r="A35" s="16" t="s">
        <v>72</v>
      </c>
      <c r="B35" s="15">
        <v>11</v>
      </c>
      <c r="C35" s="137">
        <v>0.30559999999999998</v>
      </c>
      <c r="D35" s="15">
        <v>7</v>
      </c>
      <c r="E35" s="137">
        <v>0.19439999999999999</v>
      </c>
      <c r="F35" s="15">
        <v>10</v>
      </c>
      <c r="G35" s="137">
        <v>0.27779999999999999</v>
      </c>
      <c r="H35" s="15">
        <v>3</v>
      </c>
      <c r="I35" s="137">
        <v>8.3299999999999999E-2</v>
      </c>
      <c r="J35" s="15">
        <v>5</v>
      </c>
      <c r="K35" s="137">
        <v>0.1389</v>
      </c>
      <c r="L35" s="194"/>
    </row>
    <row r="36" spans="1:12" x14ac:dyDescent="0.25">
      <c r="A36" s="16" t="s">
        <v>73</v>
      </c>
      <c r="B36" s="15">
        <v>6</v>
      </c>
      <c r="C36" s="137">
        <v>0.16669999999999999</v>
      </c>
      <c r="D36" s="15">
        <v>8</v>
      </c>
      <c r="E36" s="137">
        <v>0.22220000000000001</v>
      </c>
      <c r="F36" s="15">
        <v>12</v>
      </c>
      <c r="G36" s="137">
        <v>0.33329999999999999</v>
      </c>
      <c r="H36" s="15">
        <v>5</v>
      </c>
      <c r="I36" s="137">
        <v>0.1389</v>
      </c>
      <c r="J36" s="15">
        <v>5</v>
      </c>
      <c r="K36" s="137">
        <v>0.1389</v>
      </c>
      <c r="L36" s="194"/>
    </row>
    <row r="37" spans="1:12" x14ac:dyDescent="0.25">
      <c r="A37" s="16" t="s">
        <v>74</v>
      </c>
      <c r="B37" s="38">
        <v>6</v>
      </c>
      <c r="C37" s="137">
        <v>0.16669999999999999</v>
      </c>
      <c r="D37" s="38">
        <v>6</v>
      </c>
      <c r="E37" s="137">
        <v>0.16669999999999999</v>
      </c>
      <c r="F37" s="38">
        <v>13</v>
      </c>
      <c r="G37" s="137">
        <v>0.36109999999999998</v>
      </c>
      <c r="H37" s="38">
        <v>5</v>
      </c>
      <c r="I37" s="137">
        <v>0.1389</v>
      </c>
      <c r="J37" s="38">
        <v>6</v>
      </c>
      <c r="K37" s="137">
        <v>0.16669999999999999</v>
      </c>
      <c r="L37" s="194"/>
    </row>
    <row r="39" spans="1:12" ht="15" customHeight="1" x14ac:dyDescent="0.25">
      <c r="A39" s="369" t="s">
        <v>443</v>
      </c>
      <c r="B39" s="352" t="s">
        <v>462</v>
      </c>
      <c r="C39" s="352"/>
      <c r="D39" s="352"/>
      <c r="E39" s="352"/>
      <c r="F39" s="352"/>
      <c r="G39" s="352"/>
      <c r="H39" s="352"/>
      <c r="I39" s="352"/>
      <c r="J39" s="352"/>
      <c r="K39" s="352"/>
    </row>
    <row r="40" spans="1:12" ht="15" customHeight="1" x14ac:dyDescent="0.25">
      <c r="A40" s="369"/>
      <c r="B40" s="365" t="s">
        <v>58</v>
      </c>
      <c r="C40" s="365"/>
      <c r="D40" s="365" t="s">
        <v>59</v>
      </c>
      <c r="E40" s="365"/>
      <c r="F40" s="365" t="s">
        <v>56</v>
      </c>
      <c r="G40" s="365"/>
      <c r="H40" s="365" t="s">
        <v>57</v>
      </c>
      <c r="I40" s="365"/>
      <c r="J40" s="365" t="s">
        <v>60</v>
      </c>
      <c r="K40" s="365"/>
    </row>
    <row r="41" spans="1:12" x14ac:dyDescent="0.25">
      <c r="A41" s="369"/>
      <c r="B41" s="170" t="s">
        <v>291</v>
      </c>
      <c r="C41" s="170" t="s">
        <v>205</v>
      </c>
      <c r="D41" s="170" t="s">
        <v>291</v>
      </c>
      <c r="E41" s="170" t="s">
        <v>205</v>
      </c>
      <c r="F41" s="170" t="s">
        <v>291</v>
      </c>
      <c r="G41" s="170" t="s">
        <v>205</v>
      </c>
      <c r="H41" s="170" t="s">
        <v>291</v>
      </c>
      <c r="I41" s="170" t="s">
        <v>205</v>
      </c>
      <c r="J41" s="170" t="s">
        <v>291</v>
      </c>
      <c r="K41" s="170" t="s">
        <v>205</v>
      </c>
    </row>
    <row r="42" spans="1:12" x14ac:dyDescent="0.25">
      <c r="A42" s="16" t="s">
        <v>61</v>
      </c>
      <c r="B42" s="203">
        <v>0</v>
      </c>
      <c r="C42" s="151">
        <f>ROUND(B42/3 *100, 2)/100</f>
        <v>0</v>
      </c>
      <c r="D42" s="203">
        <v>1</v>
      </c>
      <c r="E42" s="151">
        <f>ROUND(D42/3 *100, 2)/100</f>
        <v>0.33329999999999999</v>
      </c>
      <c r="F42" s="203">
        <v>0</v>
      </c>
      <c r="G42" s="151">
        <f>ROUND(F42/3 *100, 2)/100</f>
        <v>0</v>
      </c>
      <c r="H42" s="203">
        <v>1</v>
      </c>
      <c r="I42" s="151">
        <f>ROUND(H42/3 *100, 2)/100</f>
        <v>0.33329999999999999</v>
      </c>
      <c r="J42" s="204">
        <v>1</v>
      </c>
      <c r="K42" s="151">
        <f>ROUND(J42/3 *100, 2)/100</f>
        <v>0.33329999999999999</v>
      </c>
    </row>
    <row r="43" spans="1:12" x14ac:dyDescent="0.25">
      <c r="A43" s="16" t="s">
        <v>62</v>
      </c>
      <c r="B43" s="203">
        <v>0</v>
      </c>
      <c r="C43" s="151">
        <f t="shared" ref="C43:C55" si="0">ROUND(B43/3 *100, 2)/100</f>
        <v>0</v>
      </c>
      <c r="D43" s="203">
        <v>1</v>
      </c>
      <c r="E43" s="151">
        <f t="shared" ref="E43:E55" si="1">ROUND(D43/3 *100, 2)/100</f>
        <v>0.33329999999999999</v>
      </c>
      <c r="F43" s="203">
        <v>1</v>
      </c>
      <c r="G43" s="151">
        <f t="shared" ref="G43:G55" si="2">ROUND(F43/3 *100, 2)/100</f>
        <v>0.33329999999999999</v>
      </c>
      <c r="H43" s="203">
        <v>0</v>
      </c>
      <c r="I43" s="151">
        <f t="shared" ref="I43:I55" si="3">ROUND(H43/3 *100, 2)/100</f>
        <v>0</v>
      </c>
      <c r="J43" s="204">
        <v>1</v>
      </c>
      <c r="K43" s="151">
        <f t="shared" ref="K43:K55" si="4">ROUND(J43/3 *100, 2)/100</f>
        <v>0.33329999999999999</v>
      </c>
    </row>
    <row r="44" spans="1:12" x14ac:dyDescent="0.25">
      <c r="A44" s="16" t="s">
        <v>63</v>
      </c>
      <c r="B44" s="203">
        <v>0</v>
      </c>
      <c r="C44" s="151">
        <f t="shared" si="0"/>
        <v>0</v>
      </c>
      <c r="D44" s="203">
        <v>1</v>
      </c>
      <c r="E44" s="151">
        <f t="shared" si="1"/>
        <v>0.33329999999999999</v>
      </c>
      <c r="F44" s="203">
        <v>1</v>
      </c>
      <c r="G44" s="151">
        <f t="shared" si="2"/>
        <v>0.33329999999999999</v>
      </c>
      <c r="H44" s="203">
        <v>0</v>
      </c>
      <c r="I44" s="151">
        <f t="shared" si="3"/>
        <v>0</v>
      </c>
      <c r="J44" s="204">
        <v>1</v>
      </c>
      <c r="K44" s="151">
        <f t="shared" si="4"/>
        <v>0.33329999999999999</v>
      </c>
    </row>
    <row r="45" spans="1:12" x14ac:dyDescent="0.25">
      <c r="A45" s="16" t="s">
        <v>64</v>
      </c>
      <c r="B45" s="203">
        <v>0</v>
      </c>
      <c r="C45" s="151">
        <f t="shared" si="0"/>
        <v>0</v>
      </c>
      <c r="D45" s="203">
        <v>1</v>
      </c>
      <c r="E45" s="151">
        <f t="shared" si="1"/>
        <v>0.33329999999999999</v>
      </c>
      <c r="F45" s="203"/>
      <c r="G45" s="151">
        <f t="shared" si="2"/>
        <v>0</v>
      </c>
      <c r="H45" s="203">
        <v>0</v>
      </c>
      <c r="I45" s="151">
        <f t="shared" si="3"/>
        <v>0</v>
      </c>
      <c r="J45" s="204">
        <v>2</v>
      </c>
      <c r="K45" s="151">
        <f t="shared" si="4"/>
        <v>0.66670000000000007</v>
      </c>
    </row>
    <row r="46" spans="1:12" x14ac:dyDescent="0.25">
      <c r="A46" s="16" t="s">
        <v>65</v>
      </c>
      <c r="B46" s="203">
        <v>0</v>
      </c>
      <c r="C46" s="151">
        <f t="shared" si="0"/>
        <v>0</v>
      </c>
      <c r="D46" s="203">
        <v>1</v>
      </c>
      <c r="E46" s="151">
        <f t="shared" si="1"/>
        <v>0.33329999999999999</v>
      </c>
      <c r="F46" s="203">
        <v>1</v>
      </c>
      <c r="G46" s="151">
        <f t="shared" si="2"/>
        <v>0.33329999999999999</v>
      </c>
      <c r="H46" s="203">
        <v>0</v>
      </c>
      <c r="I46" s="151">
        <f t="shared" si="3"/>
        <v>0</v>
      </c>
      <c r="J46" s="203">
        <v>1</v>
      </c>
      <c r="K46" s="151">
        <f t="shared" si="4"/>
        <v>0.33329999999999999</v>
      </c>
    </row>
    <row r="47" spans="1:12" ht="30" x14ac:dyDescent="0.25">
      <c r="A47" s="16" t="s">
        <v>66</v>
      </c>
      <c r="B47" s="203">
        <v>1</v>
      </c>
      <c r="C47" s="151">
        <f t="shared" si="0"/>
        <v>0.33329999999999999</v>
      </c>
      <c r="D47" s="203">
        <v>0</v>
      </c>
      <c r="E47" s="151">
        <f t="shared" si="1"/>
        <v>0</v>
      </c>
      <c r="F47" s="203">
        <v>1</v>
      </c>
      <c r="G47" s="151">
        <f t="shared" si="2"/>
        <v>0.33329999999999999</v>
      </c>
      <c r="H47" s="203">
        <v>0</v>
      </c>
      <c r="I47" s="151">
        <f t="shared" si="3"/>
        <v>0</v>
      </c>
      <c r="J47" s="203">
        <v>1</v>
      </c>
      <c r="K47" s="151">
        <f t="shared" si="4"/>
        <v>0.33329999999999999</v>
      </c>
    </row>
    <row r="48" spans="1:12" x14ac:dyDescent="0.25">
      <c r="A48" s="16" t="s">
        <v>67</v>
      </c>
      <c r="B48" s="203">
        <v>0</v>
      </c>
      <c r="C48" s="151">
        <f t="shared" si="0"/>
        <v>0</v>
      </c>
      <c r="D48" s="203">
        <v>1</v>
      </c>
      <c r="E48" s="151">
        <f t="shared" si="1"/>
        <v>0.33329999999999999</v>
      </c>
      <c r="F48" s="203">
        <v>0</v>
      </c>
      <c r="G48" s="151">
        <f t="shared" si="2"/>
        <v>0</v>
      </c>
      <c r="H48" s="203">
        <v>1</v>
      </c>
      <c r="I48" s="151">
        <f t="shared" si="3"/>
        <v>0.33329999999999999</v>
      </c>
      <c r="J48" s="203">
        <v>1</v>
      </c>
      <c r="K48" s="151">
        <f t="shared" si="4"/>
        <v>0.33329999999999999</v>
      </c>
    </row>
    <row r="49" spans="1:11" x14ac:dyDescent="0.25">
      <c r="A49" s="16" t="s">
        <v>68</v>
      </c>
      <c r="B49" s="203">
        <v>0</v>
      </c>
      <c r="C49" s="151">
        <f t="shared" si="0"/>
        <v>0</v>
      </c>
      <c r="D49" s="203">
        <v>1</v>
      </c>
      <c r="E49" s="151">
        <f t="shared" si="1"/>
        <v>0.33329999999999999</v>
      </c>
      <c r="F49" s="203">
        <v>1</v>
      </c>
      <c r="G49" s="151">
        <f t="shared" si="2"/>
        <v>0.33329999999999999</v>
      </c>
      <c r="H49" s="203">
        <v>0</v>
      </c>
      <c r="I49" s="151">
        <f t="shared" si="3"/>
        <v>0</v>
      </c>
      <c r="J49" s="203">
        <v>1</v>
      </c>
      <c r="K49" s="151">
        <f t="shared" si="4"/>
        <v>0.33329999999999999</v>
      </c>
    </row>
    <row r="50" spans="1:11" x14ac:dyDescent="0.25">
      <c r="A50" s="16" t="s">
        <v>69</v>
      </c>
      <c r="B50" s="203">
        <v>1</v>
      </c>
      <c r="C50" s="151">
        <f t="shared" si="0"/>
        <v>0.33329999999999999</v>
      </c>
      <c r="D50" s="203">
        <v>0</v>
      </c>
      <c r="E50" s="151">
        <f t="shared" si="1"/>
        <v>0</v>
      </c>
      <c r="F50" s="203">
        <v>0</v>
      </c>
      <c r="G50" s="151">
        <f t="shared" si="2"/>
        <v>0</v>
      </c>
      <c r="H50" s="203">
        <v>1</v>
      </c>
      <c r="I50" s="151">
        <f t="shared" si="3"/>
        <v>0.33329999999999999</v>
      </c>
      <c r="J50" s="203">
        <v>1</v>
      </c>
      <c r="K50" s="151">
        <f t="shared" si="4"/>
        <v>0.33329999999999999</v>
      </c>
    </row>
    <row r="51" spans="1:11" x14ac:dyDescent="0.25">
      <c r="A51" s="16" t="s">
        <v>70</v>
      </c>
      <c r="B51" s="203">
        <v>0</v>
      </c>
      <c r="C51" s="151">
        <f t="shared" si="0"/>
        <v>0</v>
      </c>
      <c r="D51" s="203">
        <v>1</v>
      </c>
      <c r="E51" s="151">
        <f t="shared" si="1"/>
        <v>0.33329999999999999</v>
      </c>
      <c r="F51" s="203">
        <v>0</v>
      </c>
      <c r="G51" s="151">
        <f t="shared" si="2"/>
        <v>0</v>
      </c>
      <c r="H51" s="203">
        <v>1</v>
      </c>
      <c r="I51" s="151">
        <f t="shared" si="3"/>
        <v>0.33329999999999999</v>
      </c>
      <c r="J51" s="203">
        <v>1</v>
      </c>
      <c r="K51" s="151">
        <f t="shared" si="4"/>
        <v>0.33329999999999999</v>
      </c>
    </row>
    <row r="52" spans="1:11" x14ac:dyDescent="0.25">
      <c r="A52" s="16" t="s">
        <v>71</v>
      </c>
      <c r="B52" s="203">
        <v>0</v>
      </c>
      <c r="C52" s="151">
        <f t="shared" si="0"/>
        <v>0</v>
      </c>
      <c r="D52" s="203">
        <v>1</v>
      </c>
      <c r="E52" s="151">
        <f t="shared" si="1"/>
        <v>0.33329999999999999</v>
      </c>
      <c r="F52" s="203">
        <v>0</v>
      </c>
      <c r="G52" s="151">
        <f t="shared" si="2"/>
        <v>0</v>
      </c>
      <c r="H52" s="203">
        <v>1</v>
      </c>
      <c r="I52" s="151">
        <f t="shared" si="3"/>
        <v>0.33329999999999999</v>
      </c>
      <c r="J52" s="203">
        <v>1</v>
      </c>
      <c r="K52" s="151">
        <f t="shared" si="4"/>
        <v>0.33329999999999999</v>
      </c>
    </row>
    <row r="53" spans="1:11" x14ac:dyDescent="0.25">
      <c r="A53" s="16" t="s">
        <v>72</v>
      </c>
      <c r="B53" s="203">
        <v>0</v>
      </c>
      <c r="C53" s="151">
        <f t="shared" si="0"/>
        <v>0</v>
      </c>
      <c r="D53" s="203">
        <v>1</v>
      </c>
      <c r="E53" s="151">
        <f t="shared" si="1"/>
        <v>0.33329999999999999</v>
      </c>
      <c r="F53" s="203">
        <v>1</v>
      </c>
      <c r="G53" s="151">
        <f t="shared" si="2"/>
        <v>0.33329999999999999</v>
      </c>
      <c r="H53" s="203">
        <v>0</v>
      </c>
      <c r="I53" s="151">
        <f t="shared" si="3"/>
        <v>0</v>
      </c>
      <c r="J53" s="203">
        <v>1</v>
      </c>
      <c r="K53" s="151">
        <f t="shared" si="4"/>
        <v>0.33329999999999999</v>
      </c>
    </row>
    <row r="54" spans="1:11" x14ac:dyDescent="0.25">
      <c r="A54" s="16" t="s">
        <v>73</v>
      </c>
      <c r="B54" s="203">
        <v>0</v>
      </c>
      <c r="C54" s="151">
        <f t="shared" si="0"/>
        <v>0</v>
      </c>
      <c r="D54" s="203">
        <v>2</v>
      </c>
      <c r="E54" s="151">
        <f t="shared" si="1"/>
        <v>0.66670000000000007</v>
      </c>
      <c r="F54" s="203">
        <v>1</v>
      </c>
      <c r="G54" s="151">
        <f t="shared" si="2"/>
        <v>0.33329999999999999</v>
      </c>
      <c r="H54" s="203">
        <v>0</v>
      </c>
      <c r="I54" s="151">
        <f t="shared" si="3"/>
        <v>0</v>
      </c>
      <c r="J54" s="203">
        <v>0</v>
      </c>
      <c r="K54" s="151">
        <f t="shared" si="4"/>
        <v>0</v>
      </c>
    </row>
    <row r="55" spans="1:11" x14ac:dyDescent="0.25">
      <c r="A55" s="16" t="s">
        <v>74</v>
      </c>
      <c r="B55" s="197">
        <v>0</v>
      </c>
      <c r="C55" s="151">
        <f t="shared" si="0"/>
        <v>0</v>
      </c>
      <c r="D55" s="197">
        <v>2</v>
      </c>
      <c r="E55" s="151">
        <f t="shared" si="1"/>
        <v>0.66670000000000007</v>
      </c>
      <c r="F55" s="197">
        <v>0</v>
      </c>
      <c r="G55" s="151">
        <f t="shared" si="2"/>
        <v>0</v>
      </c>
      <c r="H55" s="197">
        <v>0</v>
      </c>
      <c r="I55" s="151">
        <f t="shared" si="3"/>
        <v>0</v>
      </c>
      <c r="J55" s="197">
        <v>1</v>
      </c>
      <c r="K55" s="151">
        <f t="shared" si="4"/>
        <v>0.33329999999999999</v>
      </c>
    </row>
    <row r="56" spans="1:11" x14ac:dyDescent="0.25">
      <c r="A56" s="4"/>
      <c r="B56" s="198"/>
      <c r="C56" s="221"/>
      <c r="D56" s="198"/>
      <c r="E56" s="221"/>
      <c r="F56" s="198"/>
      <c r="G56" s="221"/>
      <c r="H56" s="198"/>
      <c r="I56" s="221"/>
      <c r="J56" s="198"/>
      <c r="K56" s="221"/>
    </row>
    <row r="57" spans="1:11" x14ac:dyDescent="0.25">
      <c r="A57" s="369" t="s">
        <v>435</v>
      </c>
      <c r="B57" s="352" t="s">
        <v>463</v>
      </c>
      <c r="C57" s="352"/>
      <c r="D57" s="352"/>
      <c r="E57" s="352"/>
      <c r="F57" s="352"/>
      <c r="G57" s="352"/>
      <c r="H57" s="352"/>
      <c r="I57" s="352"/>
      <c r="J57" s="352"/>
      <c r="K57" s="352"/>
    </row>
    <row r="58" spans="1:11" ht="15" customHeight="1" x14ac:dyDescent="0.25">
      <c r="A58" s="369"/>
      <c r="B58" s="365" t="s">
        <v>58</v>
      </c>
      <c r="C58" s="365"/>
      <c r="D58" s="365" t="s">
        <v>59</v>
      </c>
      <c r="E58" s="365"/>
      <c r="F58" s="365" t="s">
        <v>56</v>
      </c>
      <c r="G58" s="365"/>
      <c r="H58" s="365" t="s">
        <v>57</v>
      </c>
      <c r="I58" s="365"/>
      <c r="J58" s="365" t="s">
        <v>60</v>
      </c>
      <c r="K58" s="365"/>
    </row>
    <row r="59" spans="1:11" x14ac:dyDescent="0.25">
      <c r="A59" s="369"/>
      <c r="B59" s="170" t="s">
        <v>291</v>
      </c>
      <c r="C59" s="170" t="s">
        <v>205</v>
      </c>
      <c r="D59" s="170" t="s">
        <v>291</v>
      </c>
      <c r="E59" s="170" t="s">
        <v>205</v>
      </c>
      <c r="F59" s="170" t="s">
        <v>291</v>
      </c>
      <c r="G59" s="170" t="s">
        <v>205</v>
      </c>
      <c r="H59" s="170" t="s">
        <v>291</v>
      </c>
      <c r="I59" s="170" t="s">
        <v>205</v>
      </c>
      <c r="J59" s="170" t="s">
        <v>291</v>
      </c>
      <c r="K59" s="170" t="s">
        <v>205</v>
      </c>
    </row>
    <row r="60" spans="1:11" x14ac:dyDescent="0.25">
      <c r="A60" s="16" t="s">
        <v>61</v>
      </c>
      <c r="B60" s="203">
        <v>1</v>
      </c>
      <c r="C60" s="196">
        <f>ROUND(B60/12 *100, 2)/100</f>
        <v>8.3299999999999999E-2</v>
      </c>
      <c r="D60" s="203">
        <v>3</v>
      </c>
      <c r="E60" s="196">
        <f>ROUND(D60/12 *100, 2)/100</f>
        <v>0.25</v>
      </c>
      <c r="F60" s="203">
        <v>2</v>
      </c>
      <c r="G60" s="196">
        <f>ROUND(F60/12 *100, 2)/100</f>
        <v>0.16670000000000001</v>
      </c>
      <c r="H60" s="203">
        <v>6</v>
      </c>
      <c r="I60" s="196">
        <f>ROUND(H60/12 *100, 2)/100</f>
        <v>0.5</v>
      </c>
      <c r="J60" s="204">
        <v>0</v>
      </c>
      <c r="K60" s="196">
        <f>ROUND(J60/12 *100, 2)/100</f>
        <v>0</v>
      </c>
    </row>
    <row r="61" spans="1:11" x14ac:dyDescent="0.25">
      <c r="A61" s="16" t="s">
        <v>62</v>
      </c>
      <c r="B61" s="203">
        <v>2</v>
      </c>
      <c r="C61" s="196">
        <f t="shared" ref="C61:C73" si="5">ROUND(B61/12 *100, 2)/100</f>
        <v>0.16670000000000001</v>
      </c>
      <c r="D61" s="203">
        <v>2</v>
      </c>
      <c r="E61" s="196">
        <f t="shared" ref="E61:E72" si="6">ROUND(D61/12 *100, 2)/100</f>
        <v>0.16670000000000001</v>
      </c>
      <c r="F61" s="203">
        <v>3</v>
      </c>
      <c r="G61" s="196">
        <f t="shared" ref="G61:G73" si="7">ROUND(F61/12 *100, 2)/100</f>
        <v>0.25</v>
      </c>
      <c r="H61" s="203">
        <v>5</v>
      </c>
      <c r="I61" s="196">
        <f t="shared" ref="I61:I73" si="8">ROUND(H61/12 *100, 2)/100</f>
        <v>0.41670000000000001</v>
      </c>
      <c r="J61" s="204">
        <v>0</v>
      </c>
      <c r="K61" s="196">
        <f t="shared" ref="K61:K73" si="9">ROUND(J61/12 *100, 2)/100</f>
        <v>0</v>
      </c>
    </row>
    <row r="62" spans="1:11" x14ac:dyDescent="0.25">
      <c r="A62" s="16" t="s">
        <v>63</v>
      </c>
      <c r="B62" s="203">
        <v>4</v>
      </c>
      <c r="C62" s="196">
        <f t="shared" si="5"/>
        <v>0.33329999999999999</v>
      </c>
      <c r="D62" s="203">
        <v>1</v>
      </c>
      <c r="E62" s="196">
        <f t="shared" si="6"/>
        <v>8.3299999999999999E-2</v>
      </c>
      <c r="F62" s="203">
        <v>4</v>
      </c>
      <c r="G62" s="196">
        <f t="shared" si="7"/>
        <v>0.33329999999999999</v>
      </c>
      <c r="H62" s="203">
        <v>1</v>
      </c>
      <c r="I62" s="196">
        <f t="shared" si="8"/>
        <v>8.3299999999999999E-2</v>
      </c>
      <c r="J62" s="204">
        <v>2</v>
      </c>
      <c r="K62" s="196">
        <f t="shared" si="9"/>
        <v>0.16670000000000001</v>
      </c>
    </row>
    <row r="63" spans="1:11" x14ac:dyDescent="0.25">
      <c r="A63" s="16" t="s">
        <v>64</v>
      </c>
      <c r="B63" s="203">
        <v>2</v>
      </c>
      <c r="C63" s="196">
        <f t="shared" si="5"/>
        <v>0.16670000000000001</v>
      </c>
      <c r="D63" s="203">
        <v>2</v>
      </c>
      <c r="E63" s="196">
        <f t="shared" si="6"/>
        <v>0.16670000000000001</v>
      </c>
      <c r="F63" s="203">
        <v>3</v>
      </c>
      <c r="G63" s="196">
        <f t="shared" si="7"/>
        <v>0.25</v>
      </c>
      <c r="H63" s="203">
        <v>2</v>
      </c>
      <c r="I63" s="196">
        <f t="shared" si="8"/>
        <v>0.16670000000000001</v>
      </c>
      <c r="J63" s="204">
        <v>3</v>
      </c>
      <c r="K63" s="196">
        <f t="shared" si="9"/>
        <v>0.25</v>
      </c>
    </row>
    <row r="64" spans="1:11" x14ac:dyDescent="0.25">
      <c r="A64" s="16" t="s">
        <v>65</v>
      </c>
      <c r="B64" s="203">
        <v>5</v>
      </c>
      <c r="C64" s="196">
        <f t="shared" si="5"/>
        <v>0.41670000000000001</v>
      </c>
      <c r="D64" s="203">
        <v>2</v>
      </c>
      <c r="E64" s="196">
        <f t="shared" si="6"/>
        <v>0.16670000000000001</v>
      </c>
      <c r="F64" s="203">
        <v>1</v>
      </c>
      <c r="G64" s="196">
        <f t="shared" si="7"/>
        <v>8.3299999999999999E-2</v>
      </c>
      <c r="H64" s="203">
        <v>2</v>
      </c>
      <c r="I64" s="196">
        <f t="shared" si="8"/>
        <v>0.16670000000000001</v>
      </c>
      <c r="J64" s="203">
        <v>2</v>
      </c>
      <c r="K64" s="196">
        <f t="shared" si="9"/>
        <v>0.16670000000000001</v>
      </c>
    </row>
    <row r="65" spans="1:11" ht="30" x14ac:dyDescent="0.25">
      <c r="A65" s="16" t="s">
        <v>66</v>
      </c>
      <c r="B65" s="203">
        <v>4</v>
      </c>
      <c r="C65" s="196">
        <f t="shared" si="5"/>
        <v>0.33329999999999999</v>
      </c>
      <c r="D65" s="203">
        <v>2</v>
      </c>
      <c r="E65" s="196">
        <f t="shared" si="6"/>
        <v>0.16670000000000001</v>
      </c>
      <c r="F65" s="203">
        <v>4</v>
      </c>
      <c r="G65" s="196">
        <f t="shared" si="7"/>
        <v>0.33329999999999999</v>
      </c>
      <c r="H65" s="203">
        <v>2</v>
      </c>
      <c r="I65" s="196">
        <f t="shared" si="8"/>
        <v>0.16670000000000001</v>
      </c>
      <c r="J65" s="203">
        <v>0</v>
      </c>
      <c r="K65" s="196">
        <f t="shared" si="9"/>
        <v>0</v>
      </c>
    </row>
    <row r="66" spans="1:11" x14ac:dyDescent="0.25">
      <c r="A66" s="16" t="s">
        <v>67</v>
      </c>
      <c r="B66" s="203">
        <v>2</v>
      </c>
      <c r="C66" s="196">
        <f t="shared" si="5"/>
        <v>0.16670000000000001</v>
      </c>
      <c r="D66" s="203">
        <v>3</v>
      </c>
      <c r="E66" s="196">
        <f t="shared" si="6"/>
        <v>0.25</v>
      </c>
      <c r="F66" s="203">
        <v>3</v>
      </c>
      <c r="G66" s="196">
        <f t="shared" si="7"/>
        <v>0.25</v>
      </c>
      <c r="H66" s="203">
        <v>3</v>
      </c>
      <c r="I66" s="196">
        <f t="shared" si="8"/>
        <v>0.25</v>
      </c>
      <c r="J66" s="203">
        <v>1</v>
      </c>
      <c r="K66" s="196">
        <f t="shared" si="9"/>
        <v>8.3299999999999999E-2</v>
      </c>
    </row>
    <row r="67" spans="1:11" x14ac:dyDescent="0.25">
      <c r="A67" s="16" t="s">
        <v>68</v>
      </c>
      <c r="B67" s="203">
        <v>6</v>
      </c>
      <c r="C67" s="196">
        <f t="shared" si="5"/>
        <v>0.5</v>
      </c>
      <c r="D67" s="203">
        <v>4</v>
      </c>
      <c r="E67" s="196">
        <f t="shared" si="6"/>
        <v>0.33329999999999999</v>
      </c>
      <c r="F67" s="203">
        <v>1</v>
      </c>
      <c r="G67" s="196">
        <f t="shared" si="7"/>
        <v>8.3299999999999999E-2</v>
      </c>
      <c r="H67" s="203">
        <v>1</v>
      </c>
      <c r="I67" s="196">
        <f t="shared" si="8"/>
        <v>8.3299999999999999E-2</v>
      </c>
      <c r="J67" s="203">
        <v>0</v>
      </c>
      <c r="K67" s="196">
        <f t="shared" si="9"/>
        <v>0</v>
      </c>
    </row>
    <row r="68" spans="1:11" x14ac:dyDescent="0.25">
      <c r="A68" s="16" t="s">
        <v>69</v>
      </c>
      <c r="B68" s="203">
        <v>3</v>
      </c>
      <c r="C68" s="196">
        <f t="shared" si="5"/>
        <v>0.25</v>
      </c>
      <c r="D68" s="203">
        <v>1</v>
      </c>
      <c r="E68" s="196">
        <f t="shared" si="6"/>
        <v>8.3299999999999999E-2</v>
      </c>
      <c r="F68" s="203">
        <v>3</v>
      </c>
      <c r="G68" s="196">
        <f t="shared" si="7"/>
        <v>0.25</v>
      </c>
      <c r="H68" s="203">
        <v>3</v>
      </c>
      <c r="I68" s="196">
        <f t="shared" si="8"/>
        <v>0.25</v>
      </c>
      <c r="J68" s="203">
        <v>2</v>
      </c>
      <c r="K68" s="196">
        <f t="shared" si="9"/>
        <v>0.16670000000000001</v>
      </c>
    </row>
    <row r="69" spans="1:11" x14ac:dyDescent="0.25">
      <c r="A69" s="16" t="s">
        <v>70</v>
      </c>
      <c r="B69" s="203">
        <v>4</v>
      </c>
      <c r="C69" s="196">
        <f t="shared" si="5"/>
        <v>0.33329999999999999</v>
      </c>
      <c r="D69" s="203">
        <v>3</v>
      </c>
      <c r="E69" s="196">
        <f t="shared" si="6"/>
        <v>0.25</v>
      </c>
      <c r="F69" s="203">
        <v>3</v>
      </c>
      <c r="G69" s="196">
        <f t="shared" si="7"/>
        <v>0.25</v>
      </c>
      <c r="H69" s="203">
        <v>2</v>
      </c>
      <c r="I69" s="196">
        <f t="shared" si="8"/>
        <v>0.16670000000000001</v>
      </c>
      <c r="J69" s="203">
        <v>0</v>
      </c>
      <c r="K69" s="196">
        <f t="shared" si="9"/>
        <v>0</v>
      </c>
    </row>
    <row r="70" spans="1:11" x14ac:dyDescent="0.25">
      <c r="A70" s="16" t="s">
        <v>71</v>
      </c>
      <c r="B70" s="203">
        <v>5</v>
      </c>
      <c r="C70" s="196">
        <f t="shared" si="5"/>
        <v>0.41670000000000001</v>
      </c>
      <c r="D70" s="203">
        <v>0</v>
      </c>
      <c r="E70" s="196">
        <f t="shared" si="6"/>
        <v>0</v>
      </c>
      <c r="F70" s="203">
        <v>1</v>
      </c>
      <c r="G70" s="196">
        <f t="shared" si="7"/>
        <v>8.3299999999999999E-2</v>
      </c>
      <c r="H70" s="203">
        <v>4</v>
      </c>
      <c r="I70" s="196">
        <f t="shared" si="8"/>
        <v>0.33329999999999999</v>
      </c>
      <c r="J70" s="203">
        <v>2</v>
      </c>
      <c r="K70" s="196">
        <f t="shared" si="9"/>
        <v>0.16670000000000001</v>
      </c>
    </row>
    <row r="71" spans="1:11" x14ac:dyDescent="0.25">
      <c r="A71" s="16" t="s">
        <v>72</v>
      </c>
      <c r="B71" s="203">
        <v>7</v>
      </c>
      <c r="C71" s="196">
        <f t="shared" si="5"/>
        <v>0.58329999999999993</v>
      </c>
      <c r="D71" s="203">
        <v>1</v>
      </c>
      <c r="E71" s="196">
        <f t="shared" si="6"/>
        <v>8.3299999999999999E-2</v>
      </c>
      <c r="F71" s="203">
        <v>2</v>
      </c>
      <c r="G71" s="196">
        <f t="shared" si="7"/>
        <v>0.16670000000000001</v>
      </c>
      <c r="H71" s="203">
        <v>2</v>
      </c>
      <c r="I71" s="196">
        <f t="shared" si="8"/>
        <v>0.16670000000000001</v>
      </c>
      <c r="J71" s="203">
        <v>0</v>
      </c>
      <c r="K71" s="196">
        <f t="shared" si="9"/>
        <v>0</v>
      </c>
    </row>
    <row r="72" spans="1:11" x14ac:dyDescent="0.25">
      <c r="A72" s="16" t="s">
        <v>73</v>
      </c>
      <c r="B72" s="203">
        <v>4</v>
      </c>
      <c r="C72" s="196">
        <f t="shared" si="5"/>
        <v>0.33329999999999999</v>
      </c>
      <c r="D72" s="203">
        <v>2</v>
      </c>
      <c r="E72" s="196">
        <f t="shared" si="6"/>
        <v>0.16670000000000001</v>
      </c>
      <c r="F72" s="203">
        <v>4</v>
      </c>
      <c r="G72" s="196">
        <f t="shared" si="7"/>
        <v>0.33329999999999999</v>
      </c>
      <c r="H72" s="203">
        <v>1</v>
      </c>
      <c r="I72" s="196">
        <f t="shared" si="8"/>
        <v>8.3299999999999999E-2</v>
      </c>
      <c r="J72" s="203">
        <v>1</v>
      </c>
      <c r="K72" s="196">
        <f t="shared" si="9"/>
        <v>8.3299999999999999E-2</v>
      </c>
    </row>
    <row r="73" spans="1:11" x14ac:dyDescent="0.25">
      <c r="A73" s="16" t="s">
        <v>74</v>
      </c>
      <c r="B73" s="197">
        <v>4</v>
      </c>
      <c r="C73" s="196">
        <f t="shared" si="5"/>
        <v>0.33329999999999999</v>
      </c>
      <c r="D73" s="197">
        <v>0</v>
      </c>
      <c r="E73" s="196">
        <f t="shared" ref="E73" si="10">ROUND(D73/12 *100, 2)</f>
        <v>0</v>
      </c>
      <c r="F73" s="197">
        <v>7</v>
      </c>
      <c r="G73" s="196">
        <f t="shared" si="7"/>
        <v>0.58329999999999993</v>
      </c>
      <c r="H73" s="197">
        <v>1</v>
      </c>
      <c r="I73" s="196">
        <f t="shared" si="8"/>
        <v>8.3299999999999999E-2</v>
      </c>
      <c r="J73" s="197">
        <v>0</v>
      </c>
      <c r="K73" s="196">
        <f t="shared" si="9"/>
        <v>0</v>
      </c>
    </row>
    <row r="74" spans="1:11" x14ac:dyDescent="0.25">
      <c r="A74" s="4"/>
      <c r="B74" s="198"/>
      <c r="C74" s="57"/>
      <c r="D74" s="198"/>
      <c r="E74" s="57"/>
      <c r="F74" s="198"/>
      <c r="G74" s="57"/>
      <c r="H74" s="198"/>
      <c r="I74" s="57"/>
      <c r="J74" s="198"/>
      <c r="K74" s="57"/>
    </row>
    <row r="75" spans="1:11" x14ac:dyDescent="0.25">
      <c r="A75" s="367" t="s">
        <v>436</v>
      </c>
      <c r="B75" s="352" t="s">
        <v>464</v>
      </c>
      <c r="C75" s="352"/>
      <c r="D75" s="352"/>
      <c r="E75" s="352"/>
      <c r="F75" s="352"/>
      <c r="G75" s="352"/>
      <c r="H75" s="352"/>
      <c r="I75" s="352"/>
      <c r="J75" s="352"/>
      <c r="K75" s="352"/>
    </row>
    <row r="76" spans="1:11" ht="15" customHeight="1" x14ac:dyDescent="0.25">
      <c r="A76" s="387"/>
      <c r="B76" s="365" t="s">
        <v>58</v>
      </c>
      <c r="C76" s="365"/>
      <c r="D76" s="365" t="s">
        <v>59</v>
      </c>
      <c r="E76" s="365"/>
      <c r="F76" s="365" t="s">
        <v>56</v>
      </c>
      <c r="G76" s="365"/>
      <c r="H76" s="365" t="s">
        <v>57</v>
      </c>
      <c r="I76" s="365"/>
      <c r="J76" s="365" t="s">
        <v>60</v>
      </c>
      <c r="K76" s="365"/>
    </row>
    <row r="77" spans="1:11" x14ac:dyDescent="0.25">
      <c r="A77" s="368"/>
      <c r="B77" s="170" t="s">
        <v>291</v>
      </c>
      <c r="C77" s="170" t="s">
        <v>205</v>
      </c>
      <c r="D77" s="170" t="s">
        <v>291</v>
      </c>
      <c r="E77" s="170" t="s">
        <v>205</v>
      </c>
      <c r="F77" s="170" t="s">
        <v>291</v>
      </c>
      <c r="G77" s="170" t="s">
        <v>205</v>
      </c>
      <c r="H77" s="170" t="s">
        <v>291</v>
      </c>
      <c r="I77" s="170" t="s">
        <v>205</v>
      </c>
      <c r="J77" s="170" t="s">
        <v>291</v>
      </c>
      <c r="K77" s="170" t="s">
        <v>205</v>
      </c>
    </row>
    <row r="78" spans="1:11" x14ac:dyDescent="0.25">
      <c r="A78" s="16" t="s">
        <v>61</v>
      </c>
      <c r="B78" s="203">
        <v>2</v>
      </c>
      <c r="C78" s="196">
        <f>ROUND(B78/21 *100, 2)/100</f>
        <v>9.5199999999999993E-2</v>
      </c>
      <c r="D78" s="203">
        <v>2</v>
      </c>
      <c r="E78" s="196">
        <f>ROUND(D78/21 *100, 2)/100</f>
        <v>9.5199999999999993E-2</v>
      </c>
      <c r="F78" s="203">
        <v>8</v>
      </c>
      <c r="G78" s="196">
        <f>ROUND(F78/21 *100, 2)/100</f>
        <v>0.38100000000000001</v>
      </c>
      <c r="H78" s="203">
        <v>7</v>
      </c>
      <c r="I78" s="196">
        <f>ROUND(H78/21 *100, 2)/100</f>
        <v>0.33329999999999999</v>
      </c>
      <c r="J78" s="204">
        <v>2</v>
      </c>
      <c r="K78" s="196">
        <f>ROUND(J78/21 *100, 2)/100</f>
        <v>9.5199999999999993E-2</v>
      </c>
    </row>
    <row r="79" spans="1:11" x14ac:dyDescent="0.25">
      <c r="A79" s="16" t="s">
        <v>62</v>
      </c>
      <c r="B79" s="203">
        <v>2</v>
      </c>
      <c r="C79" s="196">
        <f t="shared" ref="C79:C91" si="11">ROUND(B79/21 *100, 2)/100</f>
        <v>9.5199999999999993E-2</v>
      </c>
      <c r="D79" s="203">
        <v>3</v>
      </c>
      <c r="E79" s="196">
        <f t="shared" ref="E79:E91" si="12">ROUND(D79/21 *100, 2)/100</f>
        <v>0.1429</v>
      </c>
      <c r="F79" s="203">
        <v>2</v>
      </c>
      <c r="G79" s="196">
        <f t="shared" ref="G79:G90" si="13">ROUND(F79/21 *100, 2)/100</f>
        <v>9.5199999999999993E-2</v>
      </c>
      <c r="H79" s="203">
        <v>8</v>
      </c>
      <c r="I79" s="196">
        <f t="shared" ref="I79:I91" si="14">ROUND(H79/21 *100, 2)/100</f>
        <v>0.38100000000000001</v>
      </c>
      <c r="J79" s="204">
        <v>6</v>
      </c>
      <c r="K79" s="196">
        <f t="shared" ref="K79:K91" si="15">ROUND(J79/21 *100, 2)/100</f>
        <v>0.28570000000000001</v>
      </c>
    </row>
    <row r="80" spans="1:11" x14ac:dyDescent="0.25">
      <c r="A80" s="16" t="s">
        <v>63</v>
      </c>
      <c r="B80" s="203">
        <v>3</v>
      </c>
      <c r="C80" s="196">
        <f t="shared" si="11"/>
        <v>0.1429</v>
      </c>
      <c r="D80" s="203">
        <v>2</v>
      </c>
      <c r="E80" s="196">
        <f t="shared" si="12"/>
        <v>9.5199999999999993E-2</v>
      </c>
      <c r="F80" s="203">
        <v>4</v>
      </c>
      <c r="G80" s="196">
        <f t="shared" si="13"/>
        <v>0.1905</v>
      </c>
      <c r="H80" s="203">
        <v>6</v>
      </c>
      <c r="I80" s="196">
        <f t="shared" si="14"/>
        <v>0.28570000000000001</v>
      </c>
      <c r="J80" s="204">
        <v>6</v>
      </c>
      <c r="K80" s="196">
        <f t="shared" si="15"/>
        <v>0.28570000000000001</v>
      </c>
    </row>
    <row r="81" spans="1:11" x14ac:dyDescent="0.25">
      <c r="A81" s="16" t="s">
        <v>64</v>
      </c>
      <c r="B81" s="203">
        <v>2</v>
      </c>
      <c r="C81" s="196">
        <f t="shared" si="11"/>
        <v>9.5199999999999993E-2</v>
      </c>
      <c r="D81" s="203">
        <v>3</v>
      </c>
      <c r="E81" s="196">
        <f t="shared" si="12"/>
        <v>0.1429</v>
      </c>
      <c r="F81" s="203">
        <v>2</v>
      </c>
      <c r="G81" s="196">
        <f t="shared" si="13"/>
        <v>9.5199999999999993E-2</v>
      </c>
      <c r="H81" s="203">
        <v>8</v>
      </c>
      <c r="I81" s="196">
        <f t="shared" si="14"/>
        <v>0.38100000000000001</v>
      </c>
      <c r="J81" s="204">
        <v>6</v>
      </c>
      <c r="K81" s="196">
        <f t="shared" si="15"/>
        <v>0.28570000000000001</v>
      </c>
    </row>
    <row r="82" spans="1:11" x14ac:dyDescent="0.25">
      <c r="A82" s="16" t="s">
        <v>65</v>
      </c>
      <c r="B82" s="203">
        <v>3</v>
      </c>
      <c r="C82" s="196">
        <f t="shared" si="11"/>
        <v>0.1429</v>
      </c>
      <c r="D82" s="203">
        <v>5</v>
      </c>
      <c r="E82" s="196">
        <f t="shared" si="12"/>
        <v>0.23809999999999998</v>
      </c>
      <c r="F82" s="203">
        <v>3</v>
      </c>
      <c r="G82" s="196">
        <f t="shared" si="13"/>
        <v>0.1429</v>
      </c>
      <c r="H82" s="203">
        <v>8</v>
      </c>
      <c r="I82" s="196">
        <f t="shared" si="14"/>
        <v>0.38100000000000001</v>
      </c>
      <c r="J82" s="203">
        <v>2</v>
      </c>
      <c r="K82" s="196">
        <f t="shared" si="15"/>
        <v>9.5199999999999993E-2</v>
      </c>
    </row>
    <row r="83" spans="1:11" ht="30" x14ac:dyDescent="0.25">
      <c r="A83" s="16" t="s">
        <v>66</v>
      </c>
      <c r="B83" s="203">
        <v>2</v>
      </c>
      <c r="C83" s="196">
        <f t="shared" si="11"/>
        <v>9.5199999999999993E-2</v>
      </c>
      <c r="D83" s="203">
        <v>3</v>
      </c>
      <c r="E83" s="196">
        <f t="shared" si="12"/>
        <v>0.1429</v>
      </c>
      <c r="F83" s="203">
        <v>8</v>
      </c>
      <c r="G83" s="196">
        <f t="shared" si="13"/>
        <v>0.38100000000000001</v>
      </c>
      <c r="H83" s="203">
        <v>6</v>
      </c>
      <c r="I83" s="196">
        <f t="shared" si="14"/>
        <v>0.28570000000000001</v>
      </c>
      <c r="J83" s="203">
        <v>2</v>
      </c>
      <c r="K83" s="196">
        <f t="shared" si="15"/>
        <v>9.5199999999999993E-2</v>
      </c>
    </row>
    <row r="84" spans="1:11" x14ac:dyDescent="0.25">
      <c r="A84" s="16" t="s">
        <v>67</v>
      </c>
      <c r="B84" s="203">
        <v>2</v>
      </c>
      <c r="C84" s="196">
        <f t="shared" si="11"/>
        <v>9.5199999999999993E-2</v>
      </c>
      <c r="D84" s="203">
        <v>3</v>
      </c>
      <c r="E84" s="196">
        <f t="shared" si="12"/>
        <v>0.1429</v>
      </c>
      <c r="F84" s="203">
        <v>8</v>
      </c>
      <c r="G84" s="196">
        <f t="shared" si="13"/>
        <v>0.38100000000000001</v>
      </c>
      <c r="H84" s="203">
        <v>6</v>
      </c>
      <c r="I84" s="196">
        <f t="shared" si="14"/>
        <v>0.28570000000000001</v>
      </c>
      <c r="J84" s="203">
        <v>2</v>
      </c>
      <c r="K84" s="196">
        <f t="shared" si="15"/>
        <v>9.5199999999999993E-2</v>
      </c>
    </row>
    <row r="85" spans="1:11" x14ac:dyDescent="0.25">
      <c r="A85" s="16" t="s">
        <v>68</v>
      </c>
      <c r="B85" s="203">
        <v>3</v>
      </c>
      <c r="C85" s="196">
        <f t="shared" si="11"/>
        <v>0.1429</v>
      </c>
      <c r="D85" s="203">
        <v>4</v>
      </c>
      <c r="E85" s="196">
        <f t="shared" si="12"/>
        <v>0.1905</v>
      </c>
      <c r="F85" s="203">
        <v>6</v>
      </c>
      <c r="G85" s="196">
        <f t="shared" si="13"/>
        <v>0.28570000000000001</v>
      </c>
      <c r="H85" s="203">
        <v>5</v>
      </c>
      <c r="I85" s="196">
        <f t="shared" si="14"/>
        <v>0.23809999999999998</v>
      </c>
      <c r="J85" s="203">
        <v>3</v>
      </c>
      <c r="K85" s="196">
        <f t="shared" si="15"/>
        <v>0.1429</v>
      </c>
    </row>
    <row r="86" spans="1:11" x14ac:dyDescent="0.25">
      <c r="A86" s="16" t="s">
        <v>69</v>
      </c>
      <c r="B86" s="203">
        <v>3</v>
      </c>
      <c r="C86" s="196">
        <f t="shared" si="11"/>
        <v>0.1429</v>
      </c>
      <c r="D86" s="203">
        <v>4</v>
      </c>
      <c r="E86" s="196">
        <f t="shared" si="12"/>
        <v>0.1905</v>
      </c>
      <c r="F86" s="203">
        <v>5</v>
      </c>
      <c r="G86" s="196">
        <f t="shared" si="13"/>
        <v>0.23809999999999998</v>
      </c>
      <c r="H86" s="203">
        <v>5</v>
      </c>
      <c r="I86" s="196">
        <f t="shared" si="14"/>
        <v>0.23809999999999998</v>
      </c>
      <c r="J86" s="203">
        <v>4</v>
      </c>
      <c r="K86" s="196">
        <f t="shared" si="15"/>
        <v>0.1905</v>
      </c>
    </row>
    <row r="87" spans="1:11" x14ac:dyDescent="0.25">
      <c r="A87" s="16" t="s">
        <v>70</v>
      </c>
      <c r="B87" s="203">
        <v>3</v>
      </c>
      <c r="C87" s="196">
        <f t="shared" si="11"/>
        <v>0.1429</v>
      </c>
      <c r="D87" s="203">
        <v>3</v>
      </c>
      <c r="E87" s="196">
        <f t="shared" si="12"/>
        <v>0.1429</v>
      </c>
      <c r="F87" s="203">
        <v>7</v>
      </c>
      <c r="G87" s="196">
        <f t="shared" si="13"/>
        <v>0.33329999999999999</v>
      </c>
      <c r="H87" s="203">
        <v>5</v>
      </c>
      <c r="I87" s="196">
        <f t="shared" si="14"/>
        <v>0.23809999999999998</v>
      </c>
      <c r="J87" s="203">
        <v>3</v>
      </c>
      <c r="K87" s="196">
        <f t="shared" si="15"/>
        <v>0.1429</v>
      </c>
    </row>
    <row r="88" spans="1:11" x14ac:dyDescent="0.25">
      <c r="A88" s="16" t="s">
        <v>71</v>
      </c>
      <c r="B88" s="203">
        <v>1</v>
      </c>
      <c r="C88" s="196">
        <f t="shared" si="11"/>
        <v>4.7599999999999996E-2</v>
      </c>
      <c r="D88" s="203">
        <v>3</v>
      </c>
      <c r="E88" s="196">
        <f t="shared" si="12"/>
        <v>0.1429</v>
      </c>
      <c r="F88" s="203">
        <v>8</v>
      </c>
      <c r="G88" s="196">
        <f t="shared" si="13"/>
        <v>0.38100000000000001</v>
      </c>
      <c r="H88" s="203">
        <v>3</v>
      </c>
      <c r="I88" s="196">
        <f t="shared" si="14"/>
        <v>0.1429</v>
      </c>
      <c r="J88" s="203">
        <v>6</v>
      </c>
      <c r="K88" s="196">
        <f t="shared" si="15"/>
        <v>0.28570000000000001</v>
      </c>
    </row>
    <row r="89" spans="1:11" x14ac:dyDescent="0.25">
      <c r="A89" s="16" t="s">
        <v>72</v>
      </c>
      <c r="B89" s="203">
        <v>4</v>
      </c>
      <c r="C89" s="196">
        <f t="shared" si="11"/>
        <v>0.1905</v>
      </c>
      <c r="D89" s="203">
        <v>5</v>
      </c>
      <c r="E89" s="196">
        <f t="shared" si="12"/>
        <v>0.23809999999999998</v>
      </c>
      <c r="F89" s="203">
        <v>7</v>
      </c>
      <c r="G89" s="196">
        <f t="shared" si="13"/>
        <v>0.33329999999999999</v>
      </c>
      <c r="H89" s="203">
        <v>1</v>
      </c>
      <c r="I89" s="196">
        <f t="shared" si="14"/>
        <v>4.7599999999999996E-2</v>
      </c>
      <c r="J89" s="203">
        <v>4</v>
      </c>
      <c r="K89" s="196">
        <f t="shared" si="15"/>
        <v>0.1905</v>
      </c>
    </row>
    <row r="90" spans="1:11" x14ac:dyDescent="0.25">
      <c r="A90" s="16" t="s">
        <v>73</v>
      </c>
      <c r="B90" s="203">
        <v>2</v>
      </c>
      <c r="C90" s="196">
        <f t="shared" si="11"/>
        <v>9.5199999999999993E-2</v>
      </c>
      <c r="D90" s="203">
        <v>4</v>
      </c>
      <c r="E90" s="196">
        <f t="shared" si="12"/>
        <v>0.1905</v>
      </c>
      <c r="F90" s="203">
        <v>7</v>
      </c>
      <c r="G90" s="196">
        <f t="shared" si="13"/>
        <v>0.33329999999999999</v>
      </c>
      <c r="H90" s="203">
        <v>4</v>
      </c>
      <c r="I90" s="196">
        <f t="shared" si="14"/>
        <v>0.1905</v>
      </c>
      <c r="J90" s="203">
        <v>4</v>
      </c>
      <c r="K90" s="196">
        <f t="shared" si="15"/>
        <v>0.1905</v>
      </c>
    </row>
    <row r="91" spans="1:11" x14ac:dyDescent="0.25">
      <c r="A91" s="16" t="s">
        <v>74</v>
      </c>
      <c r="B91" s="197">
        <v>2</v>
      </c>
      <c r="C91" s="196">
        <f t="shared" si="11"/>
        <v>9.5199999999999993E-2</v>
      </c>
      <c r="D91" s="197">
        <v>4</v>
      </c>
      <c r="E91" s="196">
        <f t="shared" si="12"/>
        <v>0.1905</v>
      </c>
      <c r="F91" s="197">
        <v>6</v>
      </c>
      <c r="G91" s="196">
        <f>ROUND(F91/21 *100, 2)/100</f>
        <v>0.28570000000000001</v>
      </c>
      <c r="H91" s="197">
        <v>4</v>
      </c>
      <c r="I91" s="196">
        <f t="shared" si="14"/>
        <v>0.1905</v>
      </c>
      <c r="J91" s="197">
        <v>5</v>
      </c>
      <c r="K91" s="196">
        <f t="shared" si="15"/>
        <v>0.23809999999999998</v>
      </c>
    </row>
    <row r="93" spans="1:11" x14ac:dyDescent="0.25">
      <c r="A93" s="369" t="s">
        <v>437</v>
      </c>
      <c r="B93" s="386"/>
      <c r="C93" s="386"/>
      <c r="D93" s="386"/>
      <c r="E93" s="386"/>
      <c r="F93" s="386"/>
      <c r="G93" s="386"/>
      <c r="H93" s="386"/>
      <c r="I93" s="386"/>
      <c r="J93" s="386"/>
      <c r="K93" s="386"/>
    </row>
    <row r="94" spans="1:11" ht="15" customHeight="1" x14ac:dyDescent="0.25">
      <c r="A94" s="369"/>
      <c r="B94" s="385"/>
      <c r="C94" s="385"/>
      <c r="D94" s="385"/>
      <c r="E94" s="385"/>
      <c r="F94" s="385"/>
      <c r="G94" s="385"/>
      <c r="H94" s="385"/>
      <c r="I94" s="385"/>
      <c r="J94" s="385"/>
      <c r="K94" s="385"/>
    </row>
    <row r="95" spans="1:11" x14ac:dyDescent="0.25">
      <c r="A95" s="36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ht="30" x14ac:dyDescent="0.25">
      <c r="A96" s="16" t="s">
        <v>475</v>
      </c>
      <c r="B96" s="279"/>
      <c r="C96" s="279"/>
      <c r="D96" s="279"/>
      <c r="E96" s="279"/>
      <c r="F96" s="279"/>
      <c r="G96" s="279"/>
      <c r="H96" s="279"/>
      <c r="I96" s="279"/>
      <c r="J96" s="279"/>
      <c r="K96" s="279"/>
    </row>
    <row r="97" spans="1:11" x14ac:dyDescent="0.25">
      <c r="A97" s="4"/>
      <c r="B97" s="279"/>
      <c r="C97" s="279"/>
      <c r="D97" s="279"/>
      <c r="E97" s="279"/>
      <c r="F97" s="279"/>
      <c r="G97" s="279"/>
      <c r="H97" s="279"/>
      <c r="I97" s="279"/>
      <c r="J97" s="279"/>
      <c r="K97" s="279"/>
    </row>
    <row r="98" spans="1:11" x14ac:dyDescent="0.25">
      <c r="A98" s="4"/>
      <c r="B98" s="279"/>
      <c r="C98" s="279"/>
      <c r="D98" s="279"/>
      <c r="E98" s="279"/>
      <c r="F98" s="279"/>
      <c r="G98" s="279"/>
      <c r="H98" s="279"/>
      <c r="I98" s="279"/>
      <c r="J98" s="279"/>
      <c r="K98" s="279"/>
    </row>
    <row r="99" spans="1:11" x14ac:dyDescent="0.25">
      <c r="A99" s="4"/>
      <c r="B99" s="279"/>
      <c r="C99" s="279"/>
      <c r="D99" s="279"/>
      <c r="E99" s="279"/>
      <c r="F99" s="279"/>
      <c r="G99" s="279"/>
      <c r="H99" s="279"/>
      <c r="I99" s="279"/>
      <c r="J99" s="279"/>
      <c r="K99" s="279"/>
    </row>
    <row r="100" spans="1:11" x14ac:dyDescent="0.25">
      <c r="A100" s="4"/>
      <c r="B100" s="279"/>
      <c r="C100" s="279"/>
      <c r="D100" s="279"/>
      <c r="E100" s="279"/>
      <c r="F100" s="279"/>
      <c r="G100" s="279"/>
      <c r="H100" s="279"/>
      <c r="I100" s="279"/>
      <c r="J100" s="279"/>
      <c r="K100" s="279"/>
    </row>
    <row r="101" spans="1:11" x14ac:dyDescent="0.25">
      <c r="A101" s="4"/>
      <c r="B101" s="279"/>
      <c r="C101" s="279"/>
      <c r="D101" s="279"/>
      <c r="E101" s="279"/>
      <c r="F101" s="279"/>
      <c r="G101" s="279"/>
      <c r="H101" s="279"/>
      <c r="I101" s="279"/>
      <c r="J101" s="279"/>
      <c r="K101" s="279"/>
    </row>
    <row r="102" spans="1:11" x14ac:dyDescent="0.25">
      <c r="A102" s="4"/>
      <c r="B102" s="279"/>
      <c r="C102" s="279"/>
      <c r="D102" s="279"/>
      <c r="E102" s="279"/>
      <c r="F102" s="279"/>
      <c r="G102" s="279"/>
      <c r="H102" s="279"/>
      <c r="I102" s="279"/>
      <c r="J102" s="279"/>
      <c r="K102" s="279"/>
    </row>
    <row r="103" spans="1:11" x14ac:dyDescent="0.25">
      <c r="A103" s="4"/>
      <c r="B103" s="279"/>
      <c r="C103" s="279"/>
      <c r="D103" s="279"/>
      <c r="E103" s="279"/>
      <c r="F103" s="279"/>
      <c r="G103" s="279"/>
      <c r="H103" s="279"/>
      <c r="I103" s="279"/>
      <c r="J103" s="279"/>
      <c r="K103" s="279"/>
    </row>
    <row r="104" spans="1:11" x14ac:dyDescent="0.25">
      <c r="A104" s="4"/>
      <c r="B104" s="279"/>
      <c r="C104" s="279"/>
      <c r="D104" s="279"/>
      <c r="E104" s="279"/>
      <c r="F104" s="279"/>
      <c r="G104" s="279"/>
      <c r="H104" s="279"/>
      <c r="I104" s="279"/>
      <c r="J104" s="279"/>
      <c r="K104" s="279"/>
    </row>
    <row r="105" spans="1:11" x14ac:dyDescent="0.25">
      <c r="A105" s="4"/>
      <c r="B105" s="279"/>
      <c r="C105" s="279"/>
      <c r="D105" s="279"/>
      <c r="E105" s="279"/>
      <c r="F105" s="279"/>
      <c r="G105" s="279"/>
      <c r="H105" s="279"/>
      <c r="I105" s="279"/>
      <c r="J105" s="279"/>
      <c r="K105" s="279"/>
    </row>
    <row r="106" spans="1:11" x14ac:dyDescent="0.25">
      <c r="A106" s="4"/>
      <c r="B106" s="279"/>
      <c r="C106" s="279"/>
      <c r="D106" s="279"/>
      <c r="E106" s="279"/>
      <c r="F106" s="279"/>
      <c r="G106" s="279"/>
      <c r="H106" s="279"/>
      <c r="I106" s="279"/>
      <c r="J106" s="279"/>
      <c r="K106" s="279"/>
    </row>
    <row r="107" spans="1:11" x14ac:dyDescent="0.25">
      <c r="A107" s="4"/>
      <c r="B107" s="279"/>
      <c r="C107" s="279"/>
      <c r="D107" s="279"/>
      <c r="E107" s="279"/>
      <c r="F107" s="279"/>
      <c r="G107" s="279"/>
      <c r="H107" s="279"/>
      <c r="I107" s="279"/>
      <c r="J107" s="279"/>
      <c r="K107" s="279"/>
    </row>
    <row r="108" spans="1:11" x14ac:dyDescent="0.25">
      <c r="A108" s="4"/>
      <c r="B108" s="279"/>
      <c r="C108" s="279"/>
      <c r="D108" s="279"/>
      <c r="E108" s="279"/>
      <c r="F108" s="279"/>
      <c r="G108" s="279"/>
      <c r="H108" s="279"/>
      <c r="I108" s="279"/>
      <c r="J108" s="279"/>
      <c r="K108" s="279"/>
    </row>
    <row r="109" spans="1:11" x14ac:dyDescent="0.25">
      <c r="A109" s="4"/>
      <c r="B109" s="279"/>
      <c r="C109" s="279"/>
      <c r="D109" s="279"/>
      <c r="E109" s="279"/>
      <c r="F109" s="279"/>
      <c r="G109" s="279"/>
      <c r="H109" s="279"/>
      <c r="I109" s="279"/>
      <c r="J109" s="279"/>
      <c r="K109" s="279"/>
    </row>
  </sheetData>
  <mergeCells count="41">
    <mergeCell ref="A39:A41"/>
    <mergeCell ref="A57:A59"/>
    <mergeCell ref="A75:A77"/>
    <mergeCell ref="A93:A95"/>
    <mergeCell ref="B13:G13"/>
    <mergeCell ref="A13:A14"/>
    <mergeCell ref="D58:E58"/>
    <mergeCell ref="F58:G58"/>
    <mergeCell ref="B58:C58"/>
    <mergeCell ref="B39:K39"/>
    <mergeCell ref="B75:K75"/>
    <mergeCell ref="J76:K76"/>
    <mergeCell ref="B94:C94"/>
    <mergeCell ref="D94:E94"/>
    <mergeCell ref="F94:G94"/>
    <mergeCell ref="H94:I94"/>
    <mergeCell ref="J94:K94"/>
    <mergeCell ref="B76:C76"/>
    <mergeCell ref="D76:E76"/>
    <mergeCell ref="F76:G76"/>
    <mergeCell ref="H76:I76"/>
    <mergeCell ref="B93:K93"/>
    <mergeCell ref="H58:I58"/>
    <mergeCell ref="J58:K58"/>
    <mergeCell ref="B40:C40"/>
    <mergeCell ref="D40:E40"/>
    <mergeCell ref="F40:G40"/>
    <mergeCell ref="H40:I40"/>
    <mergeCell ref="B57:K57"/>
    <mergeCell ref="J40:K40"/>
    <mergeCell ref="J22:K22"/>
    <mergeCell ref="H22:I22"/>
    <mergeCell ref="F22:G22"/>
    <mergeCell ref="D22:E22"/>
    <mergeCell ref="B22:C22"/>
    <mergeCell ref="A1:H1"/>
    <mergeCell ref="A22:A23"/>
    <mergeCell ref="B14:C14"/>
    <mergeCell ref="D14:E14"/>
    <mergeCell ref="F14:G14"/>
    <mergeCell ref="A4:B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K96"/>
  <sheetViews>
    <sheetView zoomScale="80" zoomScaleNormal="80" zoomScaleSheetLayoutView="70" workbookViewId="0">
      <selection sqref="A1:H1"/>
    </sheetView>
  </sheetViews>
  <sheetFormatPr defaultColWidth="9.140625" defaultRowHeight="15" x14ac:dyDescent="0.25"/>
  <cols>
    <col min="1" max="1" width="51.85546875" style="30" customWidth="1"/>
    <col min="2" max="2" width="13.85546875" style="42" bestFit="1" customWidth="1"/>
    <col min="3" max="3" width="11.140625" style="42" customWidth="1"/>
    <col min="4" max="4" width="13.85546875" style="42" bestFit="1" customWidth="1"/>
    <col min="5" max="5" width="11.85546875" style="42" customWidth="1"/>
    <col min="6" max="6" width="13.85546875" style="42" bestFit="1" customWidth="1"/>
    <col min="7" max="7" width="13" style="42" customWidth="1"/>
    <col min="8" max="8" width="13.85546875" style="42" bestFit="1" customWidth="1"/>
    <col min="9" max="9" width="11.7109375" style="42" customWidth="1"/>
    <col min="10" max="10" width="13.85546875" style="42" bestFit="1" customWidth="1"/>
    <col min="11" max="11" width="12" style="42" customWidth="1"/>
    <col min="12" max="12" width="26.28515625" style="30" bestFit="1" customWidth="1"/>
    <col min="13" max="16384" width="9.140625" style="30"/>
  </cols>
  <sheetData>
    <row r="1" spans="1:37" ht="15" customHeight="1" x14ac:dyDescent="0.25">
      <c r="A1" s="355" t="s">
        <v>326</v>
      </c>
      <c r="B1" s="355"/>
      <c r="C1" s="355"/>
      <c r="D1" s="355"/>
      <c r="E1" s="355"/>
      <c r="F1" s="355"/>
      <c r="G1" s="355"/>
      <c r="H1" s="355"/>
      <c r="I1" s="297"/>
      <c r="J1" s="297"/>
      <c r="K1" s="297"/>
    </row>
    <row r="2" spans="1:37" x14ac:dyDescent="0.25">
      <c r="A2" s="59" t="s">
        <v>452</v>
      </c>
      <c r="B2" s="292" t="s">
        <v>194</v>
      </c>
      <c r="C2" s="99"/>
      <c r="D2" s="31"/>
      <c r="E2" s="31"/>
      <c r="F2" s="31"/>
      <c r="H2" s="30"/>
      <c r="I2" s="30"/>
      <c r="J2" s="30"/>
      <c r="K2" s="30"/>
    </row>
    <row r="3" spans="1:37" s="32" customFormat="1" x14ac:dyDescent="0.25">
      <c r="A3" s="6"/>
      <c r="B3" s="96">
        <v>45</v>
      </c>
      <c r="C3" s="31"/>
      <c r="D3" s="31"/>
      <c r="E3" s="31"/>
      <c r="F3" s="31"/>
      <c r="G3" s="31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7" s="29" customFormat="1" x14ac:dyDescent="0.25">
      <c r="A4" s="345" t="s">
        <v>453</v>
      </c>
      <c r="B4" s="366"/>
      <c r="C4" s="31"/>
      <c r="D4" s="31"/>
      <c r="E4" s="31"/>
      <c r="F4" s="31"/>
      <c r="G4" s="31"/>
    </row>
    <row r="5" spans="1:37" s="35" customFormat="1" x14ac:dyDescent="0.25">
      <c r="A5" s="37"/>
      <c r="B5" s="37"/>
      <c r="C5" s="37"/>
      <c r="D5" s="37"/>
      <c r="E5" s="160"/>
      <c r="F5" s="160"/>
      <c r="G5" s="160"/>
      <c r="H5" s="160"/>
      <c r="I5" s="160"/>
      <c r="J5" s="160"/>
      <c r="K5" s="160"/>
    </row>
    <row r="6" spans="1:37" s="5" customFormat="1" x14ac:dyDescent="0.25">
      <c r="A6" s="52" t="s">
        <v>480</v>
      </c>
      <c r="B6" s="133" t="s">
        <v>291</v>
      </c>
      <c r="C6" s="133" t="s">
        <v>205</v>
      </c>
      <c r="D6" s="43"/>
      <c r="E6" s="269"/>
      <c r="F6" s="269"/>
      <c r="G6" s="269"/>
      <c r="H6" s="269"/>
      <c r="I6" s="269"/>
      <c r="J6" s="269"/>
      <c r="K6" s="269"/>
    </row>
    <row r="7" spans="1:37" s="5" customFormat="1" x14ac:dyDescent="0.25">
      <c r="A7" s="73" t="s">
        <v>58</v>
      </c>
      <c r="B7" s="96">
        <v>0</v>
      </c>
      <c r="C7" s="143">
        <v>0</v>
      </c>
      <c r="D7" s="43"/>
    </row>
    <row r="8" spans="1:37" s="5" customFormat="1" x14ac:dyDescent="0.25">
      <c r="A8" s="73" t="s">
        <v>59</v>
      </c>
      <c r="B8" s="96">
        <v>0</v>
      </c>
      <c r="C8" s="143">
        <v>0</v>
      </c>
      <c r="D8" s="43"/>
    </row>
    <row r="9" spans="1:37" s="5" customFormat="1" x14ac:dyDescent="0.25">
      <c r="A9" s="73" t="s">
        <v>56</v>
      </c>
      <c r="B9" s="96">
        <v>14</v>
      </c>
      <c r="C9" s="143">
        <v>0.34149999999999997</v>
      </c>
      <c r="D9" s="43"/>
    </row>
    <row r="10" spans="1:37" s="5" customFormat="1" x14ac:dyDescent="0.25">
      <c r="A10" s="73" t="s">
        <v>57</v>
      </c>
      <c r="B10" s="96">
        <v>14</v>
      </c>
      <c r="C10" s="143">
        <v>0.34149999999999997</v>
      </c>
      <c r="D10" s="43"/>
    </row>
    <row r="11" spans="1:37" s="5" customFormat="1" x14ac:dyDescent="0.25">
      <c r="A11" s="73" t="s">
        <v>60</v>
      </c>
      <c r="B11" s="96">
        <v>13</v>
      </c>
      <c r="C11" s="143">
        <v>0.31709999999999999</v>
      </c>
      <c r="D11" s="193"/>
      <c r="E11" s="43"/>
      <c r="F11" s="43"/>
      <c r="G11" s="43"/>
      <c r="H11" s="43"/>
      <c r="I11" s="43"/>
      <c r="J11" s="43"/>
      <c r="K11" s="43"/>
    </row>
    <row r="12" spans="1:37" s="5" customFormat="1" x14ac:dyDescent="0.25">
      <c r="A12" s="7"/>
      <c r="B12" s="99"/>
      <c r="C12" s="192"/>
      <c r="D12" s="193"/>
      <c r="E12" s="43"/>
      <c r="F12" s="43"/>
      <c r="G12" s="43"/>
      <c r="H12" s="43"/>
      <c r="I12" s="43"/>
      <c r="J12" s="43"/>
      <c r="K12" s="43"/>
    </row>
    <row r="13" spans="1:37" s="5" customFormat="1" x14ac:dyDescent="0.25">
      <c r="A13" s="376" t="s">
        <v>508</v>
      </c>
      <c r="B13" s="365" t="s">
        <v>481</v>
      </c>
      <c r="C13" s="365"/>
      <c r="D13" s="365"/>
      <c r="E13" s="365"/>
      <c r="F13" s="365"/>
      <c r="G13" s="365"/>
      <c r="H13" s="43"/>
      <c r="I13" s="43"/>
      <c r="J13" s="43"/>
      <c r="K13" s="43"/>
    </row>
    <row r="14" spans="1:37" s="5" customFormat="1" x14ac:dyDescent="0.25">
      <c r="A14" s="377"/>
      <c r="B14" s="365" t="s">
        <v>444</v>
      </c>
      <c r="C14" s="365"/>
      <c r="D14" s="365" t="s">
        <v>445</v>
      </c>
      <c r="E14" s="365"/>
      <c r="F14" s="365" t="s">
        <v>446</v>
      </c>
      <c r="G14" s="365"/>
      <c r="H14" s="43"/>
      <c r="I14" s="43"/>
      <c r="J14" s="43"/>
      <c r="K14" s="43"/>
    </row>
    <row r="15" spans="1:37" s="5" customFormat="1" x14ac:dyDescent="0.25">
      <c r="A15" s="176" t="s">
        <v>478</v>
      </c>
      <c r="B15" s="96" t="s">
        <v>291</v>
      </c>
      <c r="C15" s="162" t="s">
        <v>205</v>
      </c>
      <c r="D15" s="96" t="s">
        <v>291</v>
      </c>
      <c r="E15" s="162" t="s">
        <v>205</v>
      </c>
      <c r="F15" s="96" t="s">
        <v>291</v>
      </c>
      <c r="G15" s="162" t="s">
        <v>205</v>
      </c>
      <c r="H15" s="43"/>
      <c r="I15" s="43"/>
      <c r="J15" s="43"/>
      <c r="K15" s="43"/>
    </row>
    <row r="16" spans="1:37" s="5" customFormat="1" x14ac:dyDescent="0.25">
      <c r="A16" s="209" t="s">
        <v>58</v>
      </c>
      <c r="B16" s="96">
        <v>0</v>
      </c>
      <c r="C16" s="162">
        <v>0</v>
      </c>
      <c r="D16" s="191">
        <v>0</v>
      </c>
      <c r="E16" s="220">
        <v>0</v>
      </c>
      <c r="F16" s="191">
        <v>0</v>
      </c>
      <c r="G16" s="220">
        <v>0</v>
      </c>
      <c r="H16" s="43"/>
      <c r="I16" s="43"/>
      <c r="J16" s="43"/>
      <c r="K16" s="43"/>
    </row>
    <row r="17" spans="1:13" s="5" customFormat="1" x14ac:dyDescent="0.25">
      <c r="A17" s="209" t="s">
        <v>59</v>
      </c>
      <c r="B17" s="96">
        <v>0</v>
      </c>
      <c r="C17" s="162">
        <v>0</v>
      </c>
      <c r="D17" s="191">
        <v>0</v>
      </c>
      <c r="E17" s="220">
        <v>0</v>
      </c>
      <c r="F17" s="191">
        <v>0</v>
      </c>
      <c r="G17" s="220">
        <v>0</v>
      </c>
      <c r="H17" s="43"/>
      <c r="I17" s="43"/>
      <c r="J17" s="43"/>
      <c r="K17" s="43"/>
    </row>
    <row r="18" spans="1:13" s="5" customFormat="1" x14ac:dyDescent="0.25">
      <c r="A18" s="209" t="s">
        <v>56</v>
      </c>
      <c r="B18" s="96">
        <v>2</v>
      </c>
      <c r="C18" s="162">
        <v>0.28570000000000001</v>
      </c>
      <c r="D18" s="191">
        <v>0</v>
      </c>
      <c r="E18" s="220">
        <v>0</v>
      </c>
      <c r="F18" s="191">
        <v>12</v>
      </c>
      <c r="G18" s="220">
        <v>0.36359999999999998</v>
      </c>
      <c r="H18" s="43"/>
      <c r="I18" s="43"/>
      <c r="J18" s="43"/>
      <c r="K18" s="43"/>
    </row>
    <row r="19" spans="1:13" s="5" customFormat="1" x14ac:dyDescent="0.25">
      <c r="A19" s="209" t="s">
        <v>57</v>
      </c>
      <c r="B19" s="96">
        <v>1</v>
      </c>
      <c r="C19" s="162">
        <v>0.1429</v>
      </c>
      <c r="D19" s="191">
        <v>1</v>
      </c>
      <c r="E19" s="220">
        <v>1</v>
      </c>
      <c r="F19" s="191">
        <v>12</v>
      </c>
      <c r="G19" s="220">
        <v>0.36359999999999998</v>
      </c>
      <c r="H19" s="43"/>
      <c r="I19" s="43"/>
      <c r="J19" s="43"/>
      <c r="K19" s="43"/>
    </row>
    <row r="20" spans="1:13" s="5" customFormat="1" x14ac:dyDescent="0.25">
      <c r="A20" s="209" t="s">
        <v>60</v>
      </c>
      <c r="B20" s="191">
        <v>4</v>
      </c>
      <c r="C20" s="220">
        <v>0.57140000000000002</v>
      </c>
      <c r="D20" s="202">
        <v>0</v>
      </c>
      <c r="E20" s="220">
        <v>0</v>
      </c>
      <c r="F20" s="191">
        <v>9</v>
      </c>
      <c r="G20" s="220">
        <v>0.2727</v>
      </c>
      <c r="H20" s="43"/>
      <c r="I20" s="43"/>
      <c r="J20" s="43"/>
      <c r="K20" s="43"/>
    </row>
    <row r="21" spans="1:13" s="5" customFormat="1" x14ac:dyDescent="0.25">
      <c r="B21" s="43"/>
      <c r="C21" s="43"/>
      <c r="D21" s="43"/>
      <c r="E21" s="43"/>
      <c r="F21" s="43"/>
      <c r="G21" s="43"/>
      <c r="H21" s="43"/>
      <c r="I21" s="43"/>
      <c r="J21" s="43"/>
      <c r="K21" s="43"/>
    </row>
    <row r="22" spans="1:13" x14ac:dyDescent="0.25">
      <c r="A22" s="383" t="s">
        <v>479</v>
      </c>
      <c r="B22" s="365" t="s">
        <v>58</v>
      </c>
      <c r="C22" s="365"/>
      <c r="D22" s="365" t="s">
        <v>59</v>
      </c>
      <c r="E22" s="365"/>
      <c r="F22" s="365" t="s">
        <v>56</v>
      </c>
      <c r="G22" s="365"/>
      <c r="H22" s="365" t="s">
        <v>57</v>
      </c>
      <c r="I22" s="365"/>
      <c r="J22" s="365" t="s">
        <v>60</v>
      </c>
      <c r="K22" s="365"/>
      <c r="L22" s="35"/>
    </row>
    <row r="23" spans="1:13" x14ac:dyDescent="0.25">
      <c r="A23" s="384"/>
      <c r="B23" s="133" t="s">
        <v>291</v>
      </c>
      <c r="C23" s="133" t="s">
        <v>205</v>
      </c>
      <c r="D23" s="133" t="s">
        <v>291</v>
      </c>
      <c r="E23" s="133" t="s">
        <v>205</v>
      </c>
      <c r="F23" s="133" t="s">
        <v>291</v>
      </c>
      <c r="G23" s="133" t="s">
        <v>205</v>
      </c>
      <c r="H23" s="133" t="s">
        <v>291</v>
      </c>
      <c r="I23" s="133" t="s">
        <v>205</v>
      </c>
      <c r="J23" s="133" t="s">
        <v>291</v>
      </c>
      <c r="K23" s="133" t="s">
        <v>205</v>
      </c>
      <c r="L23" s="35"/>
    </row>
    <row r="24" spans="1:13" x14ac:dyDescent="0.25">
      <c r="A24" s="16" t="s">
        <v>61</v>
      </c>
      <c r="B24" s="15">
        <v>0</v>
      </c>
      <c r="C24" s="97">
        <v>0</v>
      </c>
      <c r="D24" s="15">
        <v>7</v>
      </c>
      <c r="E24" s="137">
        <v>0.17069999999999999</v>
      </c>
      <c r="F24" s="15">
        <v>9</v>
      </c>
      <c r="G24" s="137">
        <v>0.2195</v>
      </c>
      <c r="H24" s="15">
        <v>17</v>
      </c>
      <c r="I24" s="137">
        <v>0.41460000000000002</v>
      </c>
      <c r="J24" s="15">
        <v>8</v>
      </c>
      <c r="K24" s="137">
        <v>0.1951</v>
      </c>
      <c r="L24" s="194"/>
      <c r="M24" s="124"/>
    </row>
    <row r="25" spans="1:13" x14ac:dyDescent="0.25">
      <c r="A25" s="16" t="s">
        <v>62</v>
      </c>
      <c r="B25" s="15">
        <v>3</v>
      </c>
      <c r="C25" s="137">
        <v>7.3200000000000001E-2</v>
      </c>
      <c r="D25" s="15">
        <v>3</v>
      </c>
      <c r="E25" s="137">
        <v>7.3200000000000001E-2</v>
      </c>
      <c r="F25" s="15">
        <v>13</v>
      </c>
      <c r="G25" s="137">
        <v>0.31709999999999999</v>
      </c>
      <c r="H25" s="15">
        <v>10</v>
      </c>
      <c r="I25" s="137">
        <v>0.24390000000000001</v>
      </c>
      <c r="J25" s="15">
        <v>12</v>
      </c>
      <c r="K25" s="137">
        <v>0.29270000000000002</v>
      </c>
      <c r="L25" s="194"/>
    </row>
    <row r="26" spans="1:13" x14ac:dyDescent="0.25">
      <c r="A26" s="16" t="s">
        <v>63</v>
      </c>
      <c r="B26" s="15">
        <v>7</v>
      </c>
      <c r="C26" s="137">
        <v>0.17069999999999999</v>
      </c>
      <c r="D26" s="15">
        <v>4</v>
      </c>
      <c r="E26" s="137">
        <v>9.7600000000000006E-2</v>
      </c>
      <c r="F26" s="15">
        <v>11</v>
      </c>
      <c r="G26" s="137">
        <v>0.26829999999999998</v>
      </c>
      <c r="H26" s="15">
        <v>9</v>
      </c>
      <c r="I26" s="137">
        <v>0.2195</v>
      </c>
      <c r="J26" s="15">
        <v>10</v>
      </c>
      <c r="K26" s="137">
        <v>0.24390000000000001</v>
      </c>
      <c r="L26" s="194"/>
    </row>
    <row r="27" spans="1:13" x14ac:dyDescent="0.25">
      <c r="A27" s="16" t="s">
        <v>64</v>
      </c>
      <c r="B27" s="15">
        <v>1</v>
      </c>
      <c r="C27" s="137">
        <v>2.4400000000000002E-2</v>
      </c>
      <c r="D27" s="15">
        <v>6</v>
      </c>
      <c r="E27" s="137">
        <v>0.14630000000000001</v>
      </c>
      <c r="F27" s="15">
        <v>4</v>
      </c>
      <c r="G27" s="137">
        <v>9.7600000000000006E-2</v>
      </c>
      <c r="H27" s="15">
        <v>20</v>
      </c>
      <c r="I27" s="137">
        <v>0.48780000000000001</v>
      </c>
      <c r="J27" s="15">
        <v>10</v>
      </c>
      <c r="K27" s="137">
        <v>0.24390000000000001</v>
      </c>
      <c r="L27" s="194"/>
    </row>
    <row r="28" spans="1:13" x14ac:dyDescent="0.25">
      <c r="A28" s="16" t="s">
        <v>65</v>
      </c>
      <c r="B28" s="15">
        <v>5</v>
      </c>
      <c r="C28" s="137">
        <v>0.122</v>
      </c>
      <c r="D28" s="15">
        <v>4</v>
      </c>
      <c r="E28" s="137">
        <v>9.7600000000000006E-2</v>
      </c>
      <c r="F28" s="15">
        <v>12</v>
      </c>
      <c r="G28" s="137">
        <v>0.29270000000000002</v>
      </c>
      <c r="H28" s="15">
        <v>12</v>
      </c>
      <c r="I28" s="137">
        <v>0.29270000000000002</v>
      </c>
      <c r="J28" s="15">
        <v>8</v>
      </c>
      <c r="K28" s="137">
        <v>0.1951</v>
      </c>
      <c r="L28" s="194"/>
    </row>
    <row r="29" spans="1:13" ht="30" x14ac:dyDescent="0.25">
      <c r="A29" s="16" t="s">
        <v>66</v>
      </c>
      <c r="B29" s="15">
        <v>9</v>
      </c>
      <c r="C29" s="137">
        <v>0.2195</v>
      </c>
      <c r="D29" s="15">
        <v>6</v>
      </c>
      <c r="E29" s="137">
        <v>0.14630000000000001</v>
      </c>
      <c r="F29" s="15">
        <v>11</v>
      </c>
      <c r="G29" s="137">
        <v>0.26829999999999998</v>
      </c>
      <c r="H29" s="15">
        <v>8</v>
      </c>
      <c r="I29" s="137">
        <v>0.1951</v>
      </c>
      <c r="J29" s="15">
        <v>7</v>
      </c>
      <c r="K29" s="137">
        <v>0.17069999999999999</v>
      </c>
      <c r="L29" s="194"/>
    </row>
    <row r="30" spans="1:13" x14ac:dyDescent="0.25">
      <c r="A30" s="16" t="s">
        <v>67</v>
      </c>
      <c r="B30" s="15">
        <v>4</v>
      </c>
      <c r="C30" s="137">
        <v>9.7600000000000006E-2</v>
      </c>
      <c r="D30" s="15">
        <v>7</v>
      </c>
      <c r="E30" s="137">
        <v>0.17069999999999999</v>
      </c>
      <c r="F30" s="15">
        <v>10</v>
      </c>
      <c r="G30" s="137">
        <v>0.24390000000000001</v>
      </c>
      <c r="H30" s="15">
        <v>13</v>
      </c>
      <c r="I30" s="137">
        <v>0.31709999999999999</v>
      </c>
      <c r="J30" s="15">
        <v>7</v>
      </c>
      <c r="K30" s="137">
        <v>0.17069999999999999</v>
      </c>
      <c r="L30" s="194"/>
    </row>
    <row r="31" spans="1:13" x14ac:dyDescent="0.25">
      <c r="A31" s="16" t="s">
        <v>68</v>
      </c>
      <c r="B31" s="15">
        <v>3</v>
      </c>
      <c r="C31" s="137">
        <v>7.3200000000000001E-2</v>
      </c>
      <c r="D31" s="15">
        <v>6</v>
      </c>
      <c r="E31" s="137">
        <v>0.14630000000000001</v>
      </c>
      <c r="F31" s="15">
        <v>7</v>
      </c>
      <c r="G31" s="137">
        <v>0.17069999999999999</v>
      </c>
      <c r="H31" s="15">
        <v>15</v>
      </c>
      <c r="I31" s="137">
        <v>0.3659</v>
      </c>
      <c r="J31" s="15">
        <v>10</v>
      </c>
      <c r="K31" s="137">
        <v>0.24390000000000001</v>
      </c>
      <c r="L31" s="194"/>
    </row>
    <row r="32" spans="1:13" x14ac:dyDescent="0.25">
      <c r="A32" s="16" t="s">
        <v>69</v>
      </c>
      <c r="B32" s="15">
        <v>2</v>
      </c>
      <c r="C32" s="137">
        <v>4.8800000000000003E-2</v>
      </c>
      <c r="D32" s="15">
        <v>4</v>
      </c>
      <c r="E32" s="137">
        <v>9.7600000000000006E-2</v>
      </c>
      <c r="F32" s="15">
        <v>12</v>
      </c>
      <c r="G32" s="137">
        <v>0.29270000000000002</v>
      </c>
      <c r="H32" s="15">
        <v>12</v>
      </c>
      <c r="I32" s="137">
        <v>0.29270000000000002</v>
      </c>
      <c r="J32" s="15">
        <v>11</v>
      </c>
      <c r="K32" s="137">
        <v>0.26829999999999998</v>
      </c>
      <c r="L32" s="194"/>
    </row>
    <row r="33" spans="1:12" x14ac:dyDescent="0.25">
      <c r="A33" s="16" t="s">
        <v>70</v>
      </c>
      <c r="B33" s="15">
        <v>3</v>
      </c>
      <c r="C33" s="137">
        <v>7.3200000000000001E-2</v>
      </c>
      <c r="D33" s="15">
        <v>5</v>
      </c>
      <c r="E33" s="137">
        <v>0.122</v>
      </c>
      <c r="F33" s="15">
        <v>16</v>
      </c>
      <c r="G33" s="137">
        <v>0.39019999999999999</v>
      </c>
      <c r="H33" s="15">
        <v>9</v>
      </c>
      <c r="I33" s="137">
        <v>0.2195</v>
      </c>
      <c r="J33" s="15">
        <v>8</v>
      </c>
      <c r="K33" s="137">
        <v>0.1951</v>
      </c>
      <c r="L33" s="194"/>
    </row>
    <row r="34" spans="1:12" x14ac:dyDescent="0.25">
      <c r="A34" s="16" t="s">
        <v>71</v>
      </c>
      <c r="B34" s="15">
        <v>1</v>
      </c>
      <c r="C34" s="137">
        <v>2.4400000000000002E-2</v>
      </c>
      <c r="D34" s="15">
        <v>2</v>
      </c>
      <c r="E34" s="137">
        <v>4.8800000000000003E-2</v>
      </c>
      <c r="F34" s="15">
        <v>15</v>
      </c>
      <c r="G34" s="137">
        <v>0.3659</v>
      </c>
      <c r="H34" s="15">
        <v>11</v>
      </c>
      <c r="I34" s="137">
        <v>0.26829999999999998</v>
      </c>
      <c r="J34" s="15">
        <v>12</v>
      </c>
      <c r="K34" s="137">
        <v>0.29270000000000002</v>
      </c>
      <c r="L34" s="194"/>
    </row>
    <row r="35" spans="1:12" ht="30" x14ac:dyDescent="0.25">
      <c r="A35" s="16" t="s">
        <v>72</v>
      </c>
      <c r="B35" s="15">
        <v>2</v>
      </c>
      <c r="C35" s="137">
        <v>4.8800000000000003E-2</v>
      </c>
      <c r="D35" s="15">
        <v>5</v>
      </c>
      <c r="E35" s="137">
        <v>0.122</v>
      </c>
      <c r="F35" s="15">
        <v>12</v>
      </c>
      <c r="G35" s="137">
        <v>0.29270000000000002</v>
      </c>
      <c r="H35" s="15">
        <v>16</v>
      </c>
      <c r="I35" s="137">
        <v>0.39019999999999999</v>
      </c>
      <c r="J35" s="15">
        <v>6</v>
      </c>
      <c r="K35" s="137">
        <v>0.14630000000000001</v>
      </c>
      <c r="L35" s="194"/>
    </row>
    <row r="36" spans="1:12" x14ac:dyDescent="0.25">
      <c r="A36" s="16" t="s">
        <v>73</v>
      </c>
      <c r="B36" s="15">
        <v>2</v>
      </c>
      <c r="C36" s="137">
        <v>4.8800000000000003E-2</v>
      </c>
      <c r="D36" s="15">
        <v>10</v>
      </c>
      <c r="E36" s="137">
        <v>0.24390000000000001</v>
      </c>
      <c r="F36" s="15">
        <v>14</v>
      </c>
      <c r="G36" s="137">
        <v>0.34150000000000003</v>
      </c>
      <c r="H36" s="15">
        <v>11</v>
      </c>
      <c r="I36" s="137">
        <v>0.26829999999999998</v>
      </c>
      <c r="J36" s="15">
        <v>4</v>
      </c>
      <c r="K36" s="137">
        <v>9.7600000000000006E-2</v>
      </c>
      <c r="L36" s="194"/>
    </row>
    <row r="37" spans="1:12" x14ac:dyDescent="0.25">
      <c r="A37" s="17" t="s">
        <v>74</v>
      </c>
      <c r="B37" s="38">
        <v>4</v>
      </c>
      <c r="C37" s="137">
        <v>9.7600000000000006E-2</v>
      </c>
      <c r="D37" s="38">
        <v>10</v>
      </c>
      <c r="E37" s="137">
        <v>0.24390000000000001</v>
      </c>
      <c r="F37" s="38">
        <v>11</v>
      </c>
      <c r="G37" s="137">
        <v>0.26829999999999998</v>
      </c>
      <c r="H37" s="38">
        <v>9</v>
      </c>
      <c r="I37" s="137">
        <v>0.2195</v>
      </c>
      <c r="J37" s="38">
        <v>7</v>
      </c>
      <c r="K37" s="137">
        <v>0.17069999999999999</v>
      </c>
      <c r="L37" s="194"/>
    </row>
    <row r="38" spans="1:12" x14ac:dyDescent="0.25">
      <c r="L38" s="35"/>
    </row>
    <row r="39" spans="1:12" x14ac:dyDescent="0.25">
      <c r="A39" s="369" t="s">
        <v>434</v>
      </c>
      <c r="B39" s="388" t="s">
        <v>459</v>
      </c>
      <c r="C39" s="388"/>
      <c r="D39" s="388"/>
      <c r="E39" s="388"/>
      <c r="F39" s="388"/>
      <c r="G39" s="388"/>
      <c r="H39" s="388"/>
      <c r="I39" s="388"/>
      <c r="J39" s="388"/>
      <c r="K39" s="388"/>
      <c r="L39" s="35"/>
    </row>
    <row r="40" spans="1:12" ht="15" customHeight="1" x14ac:dyDescent="0.25">
      <c r="A40" s="369"/>
      <c r="B40" s="365" t="s">
        <v>58</v>
      </c>
      <c r="C40" s="365"/>
      <c r="D40" s="365" t="s">
        <v>59</v>
      </c>
      <c r="E40" s="365"/>
      <c r="F40" s="365" t="s">
        <v>56</v>
      </c>
      <c r="G40" s="365"/>
      <c r="H40" s="365" t="s">
        <v>57</v>
      </c>
      <c r="I40" s="365"/>
      <c r="J40" s="365" t="s">
        <v>60</v>
      </c>
      <c r="K40" s="365"/>
      <c r="L40" s="160"/>
    </row>
    <row r="41" spans="1:12" x14ac:dyDescent="0.25">
      <c r="A41" s="369"/>
      <c r="B41" s="170" t="s">
        <v>291</v>
      </c>
      <c r="C41" s="170" t="s">
        <v>205</v>
      </c>
      <c r="D41" s="170" t="s">
        <v>291</v>
      </c>
      <c r="E41" s="170" t="s">
        <v>205</v>
      </c>
      <c r="F41" s="170" t="s">
        <v>291</v>
      </c>
      <c r="G41" s="170" t="s">
        <v>205</v>
      </c>
      <c r="H41" s="170" t="s">
        <v>291</v>
      </c>
      <c r="I41" s="170" t="s">
        <v>205</v>
      </c>
      <c r="J41" s="170" t="s">
        <v>291</v>
      </c>
      <c r="K41" s="170" t="s">
        <v>205</v>
      </c>
      <c r="L41" s="160"/>
    </row>
    <row r="42" spans="1:12" x14ac:dyDescent="0.25">
      <c r="A42" s="16" t="s">
        <v>61</v>
      </c>
      <c r="B42" s="203">
        <v>0</v>
      </c>
      <c r="C42" s="81">
        <f>ROUND(B42/16*100,2)/100</f>
        <v>0</v>
      </c>
      <c r="D42" s="203">
        <v>3</v>
      </c>
      <c r="E42" s="81">
        <f>ROUND(D42/16*100,2)/100</f>
        <v>0.1875</v>
      </c>
      <c r="F42" s="203">
        <v>3</v>
      </c>
      <c r="G42" s="81">
        <f>ROUND(F42/16*100,2)/100</f>
        <v>0.1875</v>
      </c>
      <c r="H42" s="203">
        <v>7</v>
      </c>
      <c r="I42" s="81">
        <f>ROUND(H42/16*100,2)/100</f>
        <v>0.4375</v>
      </c>
      <c r="J42" s="204">
        <v>3</v>
      </c>
      <c r="K42" s="81">
        <f>ROUND(J42/16*100,2)/100</f>
        <v>0.1875</v>
      </c>
      <c r="L42" s="194"/>
    </row>
    <row r="43" spans="1:12" x14ac:dyDescent="0.25">
      <c r="A43" s="16" t="s">
        <v>62</v>
      </c>
      <c r="B43" s="203">
        <v>2</v>
      </c>
      <c r="C43" s="81">
        <f t="shared" ref="C43:C55" si="0">ROUND(B43/16*100,2)/100</f>
        <v>0.125</v>
      </c>
      <c r="D43" s="203">
        <v>1</v>
      </c>
      <c r="E43" s="81">
        <f t="shared" ref="E43:E55" si="1">ROUND(D43/16*100,2)/100</f>
        <v>6.25E-2</v>
      </c>
      <c r="F43" s="203">
        <v>8</v>
      </c>
      <c r="G43" s="81">
        <f t="shared" ref="G43:G55" si="2">ROUND(F43/16*100,2)/100</f>
        <v>0.5</v>
      </c>
      <c r="H43" s="203">
        <v>3</v>
      </c>
      <c r="I43" s="81">
        <f t="shared" ref="I43:I55" si="3">ROUND(H43/16*100,2)/100</f>
        <v>0.1875</v>
      </c>
      <c r="J43" s="204">
        <v>2</v>
      </c>
      <c r="K43" s="81">
        <f t="shared" ref="K43:K55" si="4">ROUND(J43/16*100,2)/100</f>
        <v>0.125</v>
      </c>
      <c r="L43" s="194"/>
    </row>
    <row r="44" spans="1:12" x14ac:dyDescent="0.25">
      <c r="A44" s="16" t="s">
        <v>63</v>
      </c>
      <c r="B44" s="203">
        <v>6</v>
      </c>
      <c r="C44" s="81">
        <f t="shared" si="0"/>
        <v>0.375</v>
      </c>
      <c r="D44" s="203">
        <v>3</v>
      </c>
      <c r="E44" s="81">
        <f t="shared" si="1"/>
        <v>0.1875</v>
      </c>
      <c r="F44" s="203">
        <v>4</v>
      </c>
      <c r="G44" s="81">
        <f t="shared" si="2"/>
        <v>0.25</v>
      </c>
      <c r="H44" s="203">
        <v>3</v>
      </c>
      <c r="I44" s="81">
        <f t="shared" si="3"/>
        <v>0.1875</v>
      </c>
      <c r="J44" s="204">
        <v>0</v>
      </c>
      <c r="K44" s="81">
        <f t="shared" si="4"/>
        <v>0</v>
      </c>
      <c r="L44" s="194"/>
    </row>
    <row r="45" spans="1:12" x14ac:dyDescent="0.25">
      <c r="A45" s="16" t="s">
        <v>64</v>
      </c>
      <c r="B45" s="203">
        <v>0</v>
      </c>
      <c r="C45" s="81">
        <f t="shared" si="0"/>
        <v>0</v>
      </c>
      <c r="D45" s="203">
        <v>3</v>
      </c>
      <c r="E45" s="81">
        <f t="shared" si="1"/>
        <v>0.1875</v>
      </c>
      <c r="F45" s="203">
        <v>1</v>
      </c>
      <c r="G45" s="81">
        <f t="shared" si="2"/>
        <v>6.25E-2</v>
      </c>
      <c r="H45" s="203">
        <v>10</v>
      </c>
      <c r="I45" s="81">
        <f t="shared" si="3"/>
        <v>0.625</v>
      </c>
      <c r="J45" s="204">
        <v>2</v>
      </c>
      <c r="K45" s="81">
        <f t="shared" si="4"/>
        <v>0.125</v>
      </c>
      <c r="L45" s="194"/>
    </row>
    <row r="46" spans="1:12" x14ac:dyDescent="0.25">
      <c r="A46" s="16" t="s">
        <v>65</v>
      </c>
      <c r="B46" s="203">
        <v>0</v>
      </c>
      <c r="C46" s="81">
        <f t="shared" si="0"/>
        <v>0</v>
      </c>
      <c r="D46" s="203">
        <v>3</v>
      </c>
      <c r="E46" s="81">
        <f t="shared" si="1"/>
        <v>0.1875</v>
      </c>
      <c r="F46" s="203">
        <v>6</v>
      </c>
      <c r="G46" s="81">
        <f t="shared" si="2"/>
        <v>0.375</v>
      </c>
      <c r="H46" s="203">
        <v>5</v>
      </c>
      <c r="I46" s="81">
        <f t="shared" si="3"/>
        <v>0.3125</v>
      </c>
      <c r="J46" s="203">
        <v>2</v>
      </c>
      <c r="K46" s="81">
        <f t="shared" si="4"/>
        <v>0.125</v>
      </c>
      <c r="L46" s="194"/>
    </row>
    <row r="47" spans="1:12" ht="30" x14ac:dyDescent="0.25">
      <c r="A47" s="16" t="s">
        <v>66</v>
      </c>
      <c r="B47" s="203">
        <v>5</v>
      </c>
      <c r="C47" s="81">
        <f t="shared" si="0"/>
        <v>0.3125</v>
      </c>
      <c r="D47" s="203">
        <v>3</v>
      </c>
      <c r="E47" s="81">
        <f t="shared" si="1"/>
        <v>0.1875</v>
      </c>
      <c r="F47" s="203">
        <v>4</v>
      </c>
      <c r="G47" s="81">
        <f t="shared" si="2"/>
        <v>0.25</v>
      </c>
      <c r="H47" s="203">
        <v>3</v>
      </c>
      <c r="I47" s="81">
        <f t="shared" si="3"/>
        <v>0.1875</v>
      </c>
      <c r="J47" s="203">
        <v>1</v>
      </c>
      <c r="K47" s="81">
        <f t="shared" si="4"/>
        <v>6.25E-2</v>
      </c>
      <c r="L47" s="194"/>
    </row>
    <row r="48" spans="1:12" x14ac:dyDescent="0.25">
      <c r="A48" s="16" t="s">
        <v>67</v>
      </c>
      <c r="B48" s="203">
        <v>1</v>
      </c>
      <c r="C48" s="81">
        <f t="shared" si="0"/>
        <v>6.25E-2</v>
      </c>
      <c r="D48" s="203">
        <v>5</v>
      </c>
      <c r="E48" s="81">
        <f t="shared" si="1"/>
        <v>0.3125</v>
      </c>
      <c r="F48" s="203">
        <v>3</v>
      </c>
      <c r="G48" s="81">
        <f t="shared" si="2"/>
        <v>0.1875</v>
      </c>
      <c r="H48" s="203">
        <v>6</v>
      </c>
      <c r="I48" s="81">
        <f t="shared" si="3"/>
        <v>0.375</v>
      </c>
      <c r="J48" s="203">
        <v>1</v>
      </c>
      <c r="K48" s="81">
        <f t="shared" si="4"/>
        <v>6.25E-2</v>
      </c>
      <c r="L48" s="194"/>
    </row>
    <row r="49" spans="1:12" x14ac:dyDescent="0.25">
      <c r="A49" s="16" t="s">
        <v>68</v>
      </c>
      <c r="B49" s="203">
        <v>1</v>
      </c>
      <c r="C49" s="81">
        <f t="shared" si="0"/>
        <v>6.25E-2</v>
      </c>
      <c r="D49" s="203">
        <v>4</v>
      </c>
      <c r="E49" s="81">
        <f t="shared" si="1"/>
        <v>0.25</v>
      </c>
      <c r="F49" s="203">
        <v>3</v>
      </c>
      <c r="G49" s="81">
        <f t="shared" si="2"/>
        <v>0.1875</v>
      </c>
      <c r="H49" s="203">
        <v>3</v>
      </c>
      <c r="I49" s="81">
        <f t="shared" si="3"/>
        <v>0.1875</v>
      </c>
      <c r="J49" s="203">
        <v>5</v>
      </c>
      <c r="K49" s="81">
        <f t="shared" si="4"/>
        <v>0.3125</v>
      </c>
      <c r="L49" s="194"/>
    </row>
    <row r="50" spans="1:12" x14ac:dyDescent="0.25">
      <c r="A50" s="16" t="s">
        <v>69</v>
      </c>
      <c r="B50" s="203">
        <v>0</v>
      </c>
      <c r="C50" s="81">
        <f t="shared" si="0"/>
        <v>0</v>
      </c>
      <c r="D50" s="203">
        <v>3</v>
      </c>
      <c r="E50" s="81">
        <f t="shared" si="1"/>
        <v>0.1875</v>
      </c>
      <c r="F50" s="203">
        <v>5</v>
      </c>
      <c r="G50" s="81">
        <f t="shared" si="2"/>
        <v>0.3125</v>
      </c>
      <c r="H50" s="203">
        <v>3</v>
      </c>
      <c r="I50" s="81">
        <f t="shared" si="3"/>
        <v>0.1875</v>
      </c>
      <c r="J50" s="203">
        <v>5</v>
      </c>
      <c r="K50" s="81">
        <f t="shared" si="4"/>
        <v>0.3125</v>
      </c>
      <c r="L50" s="194"/>
    </row>
    <row r="51" spans="1:12" x14ac:dyDescent="0.25">
      <c r="A51" s="16" t="s">
        <v>70</v>
      </c>
      <c r="B51" s="203">
        <v>0</v>
      </c>
      <c r="C51" s="81">
        <f t="shared" si="0"/>
        <v>0</v>
      </c>
      <c r="D51" s="203">
        <v>3</v>
      </c>
      <c r="E51" s="81">
        <f t="shared" si="1"/>
        <v>0.1875</v>
      </c>
      <c r="F51" s="203">
        <v>8</v>
      </c>
      <c r="G51" s="81">
        <f t="shared" si="2"/>
        <v>0.5</v>
      </c>
      <c r="H51" s="203">
        <v>3</v>
      </c>
      <c r="I51" s="81">
        <f t="shared" si="3"/>
        <v>0.1875</v>
      </c>
      <c r="J51" s="203">
        <v>2</v>
      </c>
      <c r="K51" s="81">
        <f t="shared" si="4"/>
        <v>0.125</v>
      </c>
      <c r="L51" s="194"/>
    </row>
    <row r="52" spans="1:12" x14ac:dyDescent="0.25">
      <c r="A52" s="16" t="s">
        <v>71</v>
      </c>
      <c r="B52" s="203">
        <v>0</v>
      </c>
      <c r="C52" s="81">
        <f t="shared" si="0"/>
        <v>0</v>
      </c>
      <c r="D52" s="203">
        <v>2</v>
      </c>
      <c r="E52" s="81">
        <f t="shared" si="1"/>
        <v>0.125</v>
      </c>
      <c r="F52" s="203">
        <v>5</v>
      </c>
      <c r="G52" s="81">
        <f t="shared" si="2"/>
        <v>0.3125</v>
      </c>
      <c r="H52" s="203">
        <v>6</v>
      </c>
      <c r="I52" s="81">
        <f t="shared" si="3"/>
        <v>0.375</v>
      </c>
      <c r="J52" s="203">
        <v>3</v>
      </c>
      <c r="K52" s="81">
        <f t="shared" si="4"/>
        <v>0.1875</v>
      </c>
      <c r="L52" s="194"/>
    </row>
    <row r="53" spans="1:12" ht="30" x14ac:dyDescent="0.25">
      <c r="A53" s="16" t="s">
        <v>72</v>
      </c>
      <c r="B53" s="203">
        <v>0</v>
      </c>
      <c r="C53" s="81">
        <f t="shared" si="0"/>
        <v>0</v>
      </c>
      <c r="D53" s="203">
        <v>1</v>
      </c>
      <c r="E53" s="81">
        <f t="shared" si="1"/>
        <v>6.25E-2</v>
      </c>
      <c r="F53" s="203">
        <v>8</v>
      </c>
      <c r="G53" s="81">
        <f t="shared" si="2"/>
        <v>0.5</v>
      </c>
      <c r="H53" s="203">
        <v>5</v>
      </c>
      <c r="I53" s="81">
        <f t="shared" si="3"/>
        <v>0.3125</v>
      </c>
      <c r="J53" s="203">
        <v>2</v>
      </c>
      <c r="K53" s="81">
        <f t="shared" si="4"/>
        <v>0.125</v>
      </c>
      <c r="L53" s="194"/>
    </row>
    <row r="54" spans="1:12" x14ac:dyDescent="0.25">
      <c r="A54" s="16" t="s">
        <v>73</v>
      </c>
      <c r="B54" s="203">
        <v>0</v>
      </c>
      <c r="C54" s="81">
        <f t="shared" si="0"/>
        <v>0</v>
      </c>
      <c r="D54" s="203">
        <v>4</v>
      </c>
      <c r="E54" s="81">
        <f t="shared" si="1"/>
        <v>0.25</v>
      </c>
      <c r="F54" s="203">
        <v>7</v>
      </c>
      <c r="G54" s="81">
        <f t="shared" si="2"/>
        <v>0.4375</v>
      </c>
      <c r="H54" s="203">
        <v>3</v>
      </c>
      <c r="I54" s="81">
        <f t="shared" si="3"/>
        <v>0.1875</v>
      </c>
      <c r="J54" s="203">
        <v>2</v>
      </c>
      <c r="K54" s="81">
        <f t="shared" si="4"/>
        <v>0.125</v>
      </c>
      <c r="L54" s="194"/>
    </row>
    <row r="55" spans="1:12" x14ac:dyDescent="0.25">
      <c r="A55" s="16" t="s">
        <v>74</v>
      </c>
      <c r="B55" s="197">
        <v>1</v>
      </c>
      <c r="C55" s="81">
        <f t="shared" si="0"/>
        <v>6.25E-2</v>
      </c>
      <c r="D55" s="197">
        <v>3</v>
      </c>
      <c r="E55" s="81">
        <f t="shared" si="1"/>
        <v>0.1875</v>
      </c>
      <c r="F55" s="197">
        <v>8</v>
      </c>
      <c r="G55" s="81">
        <f t="shared" si="2"/>
        <v>0.5</v>
      </c>
      <c r="H55" s="197">
        <v>2</v>
      </c>
      <c r="I55" s="81">
        <f t="shared" si="3"/>
        <v>0.125</v>
      </c>
      <c r="J55" s="197">
        <v>2</v>
      </c>
      <c r="K55" s="81">
        <f t="shared" si="4"/>
        <v>0.125</v>
      </c>
      <c r="L55" s="194"/>
    </row>
    <row r="56" spans="1:12" x14ac:dyDescent="0.25">
      <c r="L56" s="29"/>
    </row>
    <row r="57" spans="1:12" x14ac:dyDescent="0.25">
      <c r="A57" s="369" t="s">
        <v>435</v>
      </c>
      <c r="B57" s="388" t="s">
        <v>460</v>
      </c>
      <c r="C57" s="388"/>
      <c r="D57" s="388"/>
      <c r="E57" s="388"/>
      <c r="F57" s="388"/>
      <c r="G57" s="388"/>
      <c r="H57" s="388"/>
      <c r="I57" s="388"/>
      <c r="J57" s="388"/>
      <c r="K57" s="388"/>
      <c r="L57" s="29"/>
    </row>
    <row r="58" spans="1:12" ht="15" customHeight="1" x14ac:dyDescent="0.25">
      <c r="A58" s="369"/>
      <c r="B58" s="365" t="s">
        <v>58</v>
      </c>
      <c r="C58" s="365"/>
      <c r="D58" s="365" t="s">
        <v>59</v>
      </c>
      <c r="E58" s="365"/>
      <c r="F58" s="365" t="s">
        <v>56</v>
      </c>
      <c r="G58" s="365"/>
      <c r="H58" s="365" t="s">
        <v>57</v>
      </c>
      <c r="I58" s="365"/>
      <c r="J58" s="365" t="s">
        <v>60</v>
      </c>
      <c r="K58" s="365"/>
      <c r="L58" s="29"/>
    </row>
    <row r="59" spans="1:12" x14ac:dyDescent="0.25">
      <c r="A59" s="369"/>
      <c r="B59" s="170" t="s">
        <v>291</v>
      </c>
      <c r="C59" s="170" t="s">
        <v>205</v>
      </c>
      <c r="D59" s="170" t="s">
        <v>291</v>
      </c>
      <c r="E59" s="170" t="s">
        <v>205</v>
      </c>
      <c r="F59" s="170" t="s">
        <v>291</v>
      </c>
      <c r="G59" s="170" t="s">
        <v>205</v>
      </c>
      <c r="H59" s="170" t="s">
        <v>291</v>
      </c>
      <c r="I59" s="170" t="s">
        <v>205</v>
      </c>
      <c r="J59" s="170" t="s">
        <v>291</v>
      </c>
      <c r="K59" s="170" t="s">
        <v>205</v>
      </c>
      <c r="L59" s="29"/>
    </row>
    <row r="60" spans="1:12" x14ac:dyDescent="0.25">
      <c r="A60" s="16" t="s">
        <v>61</v>
      </c>
      <c r="B60" s="203">
        <v>0</v>
      </c>
      <c r="C60" s="81">
        <f>ROUND(B60/23*100,2)/100</f>
        <v>0</v>
      </c>
      <c r="D60" s="203">
        <v>4</v>
      </c>
      <c r="E60" s="81">
        <f>ROUND(D60/23*100,2)/100</f>
        <v>0.1739</v>
      </c>
      <c r="F60" s="203">
        <v>5</v>
      </c>
      <c r="G60" s="81">
        <f>ROUND(F60/23*100,2)/100</f>
        <v>0.21739999999999998</v>
      </c>
      <c r="H60" s="203">
        <v>9</v>
      </c>
      <c r="I60" s="81">
        <f>ROUND(H60/23*100,2)/100</f>
        <v>0.39130000000000004</v>
      </c>
      <c r="J60" s="204">
        <v>5</v>
      </c>
      <c r="K60" s="81">
        <f>ROUND(J60/23*100,2)/100</f>
        <v>0.21739999999999998</v>
      </c>
      <c r="L60" s="194"/>
    </row>
    <row r="61" spans="1:12" x14ac:dyDescent="0.25">
      <c r="A61" s="16" t="s">
        <v>62</v>
      </c>
      <c r="B61" s="203">
        <v>1</v>
      </c>
      <c r="C61" s="81">
        <f t="shared" ref="C61:C73" si="5">ROUND(B61/23*100,2)/100</f>
        <v>4.3499999999999997E-2</v>
      </c>
      <c r="D61" s="203">
        <v>2</v>
      </c>
      <c r="E61" s="81">
        <f t="shared" ref="E61:E73" si="6">ROUND(D61/23*100,2)/100</f>
        <v>8.6999999999999994E-2</v>
      </c>
      <c r="F61" s="203">
        <v>5</v>
      </c>
      <c r="G61" s="81">
        <f t="shared" ref="G61:G73" si="7">ROUND(F61/23*100,2)/100</f>
        <v>0.21739999999999998</v>
      </c>
      <c r="H61" s="203">
        <v>7</v>
      </c>
      <c r="I61" s="81">
        <f t="shared" ref="I61:I73" si="8">ROUND(H61/23*100,2)/100</f>
        <v>0.30430000000000001</v>
      </c>
      <c r="J61" s="204">
        <v>8</v>
      </c>
      <c r="K61" s="81">
        <f t="shared" ref="K61:K73" si="9">ROUND(J61/23*100,2)/100</f>
        <v>0.3478</v>
      </c>
      <c r="L61" s="194"/>
    </row>
    <row r="62" spans="1:12" x14ac:dyDescent="0.25">
      <c r="A62" s="16" t="s">
        <v>63</v>
      </c>
      <c r="B62" s="203">
        <v>1</v>
      </c>
      <c r="C62" s="81">
        <f t="shared" si="5"/>
        <v>4.3499999999999997E-2</v>
      </c>
      <c r="D62" s="203">
        <v>1</v>
      </c>
      <c r="E62" s="81">
        <f t="shared" si="6"/>
        <v>4.3499999999999997E-2</v>
      </c>
      <c r="F62" s="203">
        <v>6</v>
      </c>
      <c r="G62" s="81">
        <f t="shared" si="7"/>
        <v>0.26090000000000002</v>
      </c>
      <c r="H62" s="203">
        <v>6</v>
      </c>
      <c r="I62" s="81">
        <f t="shared" si="8"/>
        <v>0.26090000000000002</v>
      </c>
      <c r="J62" s="204">
        <v>9</v>
      </c>
      <c r="K62" s="81">
        <f t="shared" si="9"/>
        <v>0.39130000000000004</v>
      </c>
      <c r="L62" s="194"/>
    </row>
    <row r="63" spans="1:12" x14ac:dyDescent="0.25">
      <c r="A63" s="16" t="s">
        <v>64</v>
      </c>
      <c r="B63" s="203">
        <v>1</v>
      </c>
      <c r="C63" s="81">
        <f t="shared" si="5"/>
        <v>4.3499999999999997E-2</v>
      </c>
      <c r="D63" s="203">
        <v>3</v>
      </c>
      <c r="E63" s="81">
        <f t="shared" si="6"/>
        <v>0.13039999999999999</v>
      </c>
      <c r="F63" s="203">
        <v>3</v>
      </c>
      <c r="G63" s="81">
        <f t="shared" si="7"/>
        <v>0.13039999999999999</v>
      </c>
      <c r="H63" s="203">
        <v>10</v>
      </c>
      <c r="I63" s="81">
        <f t="shared" si="8"/>
        <v>0.43479999999999996</v>
      </c>
      <c r="J63" s="204">
        <v>6</v>
      </c>
      <c r="K63" s="81">
        <f t="shared" si="9"/>
        <v>0.26090000000000002</v>
      </c>
      <c r="L63" s="194"/>
    </row>
    <row r="64" spans="1:12" x14ac:dyDescent="0.25">
      <c r="A64" s="16" t="s">
        <v>65</v>
      </c>
      <c r="B64" s="203">
        <v>5</v>
      </c>
      <c r="C64" s="81">
        <f t="shared" si="5"/>
        <v>0.21739999999999998</v>
      </c>
      <c r="D64" s="203">
        <v>1</v>
      </c>
      <c r="E64" s="81">
        <f t="shared" si="6"/>
        <v>4.3499999999999997E-2</v>
      </c>
      <c r="F64" s="203">
        <v>5</v>
      </c>
      <c r="G64" s="81">
        <f t="shared" si="7"/>
        <v>0.21739999999999998</v>
      </c>
      <c r="H64" s="203">
        <v>6</v>
      </c>
      <c r="I64" s="81">
        <f t="shared" si="8"/>
        <v>0.26090000000000002</v>
      </c>
      <c r="J64" s="203">
        <v>6</v>
      </c>
      <c r="K64" s="81">
        <f t="shared" si="9"/>
        <v>0.26090000000000002</v>
      </c>
      <c r="L64" s="194"/>
    </row>
    <row r="65" spans="1:12" ht="30" x14ac:dyDescent="0.25">
      <c r="A65" s="16" t="s">
        <v>66</v>
      </c>
      <c r="B65" s="203">
        <v>4</v>
      </c>
      <c r="C65" s="81">
        <f t="shared" si="5"/>
        <v>0.1739</v>
      </c>
      <c r="D65" s="203">
        <v>3</v>
      </c>
      <c r="E65" s="81">
        <f t="shared" si="6"/>
        <v>0.13039999999999999</v>
      </c>
      <c r="F65" s="203">
        <v>7</v>
      </c>
      <c r="G65" s="81">
        <f t="shared" si="7"/>
        <v>0.30430000000000001</v>
      </c>
      <c r="H65" s="203">
        <v>5</v>
      </c>
      <c r="I65" s="81">
        <f t="shared" si="8"/>
        <v>0.21739999999999998</v>
      </c>
      <c r="J65" s="203">
        <v>4</v>
      </c>
      <c r="K65" s="81">
        <f t="shared" si="9"/>
        <v>0.1739</v>
      </c>
      <c r="L65" s="194"/>
    </row>
    <row r="66" spans="1:12" x14ac:dyDescent="0.25">
      <c r="A66" s="16" t="s">
        <v>67</v>
      </c>
      <c r="B66" s="203">
        <v>3</v>
      </c>
      <c r="C66" s="81">
        <f t="shared" si="5"/>
        <v>0.13039999999999999</v>
      </c>
      <c r="D66" s="203">
        <v>2</v>
      </c>
      <c r="E66" s="81">
        <f t="shared" si="6"/>
        <v>8.6999999999999994E-2</v>
      </c>
      <c r="F66" s="203">
        <v>6</v>
      </c>
      <c r="G66" s="81">
        <f t="shared" si="7"/>
        <v>0.26090000000000002</v>
      </c>
      <c r="H66" s="203">
        <v>7</v>
      </c>
      <c r="I66" s="81">
        <f t="shared" si="8"/>
        <v>0.30430000000000001</v>
      </c>
      <c r="J66" s="203">
        <v>5</v>
      </c>
      <c r="K66" s="81">
        <f t="shared" si="9"/>
        <v>0.21739999999999998</v>
      </c>
      <c r="L66" s="194"/>
    </row>
    <row r="67" spans="1:12" x14ac:dyDescent="0.25">
      <c r="A67" s="16" t="s">
        <v>68</v>
      </c>
      <c r="B67" s="203">
        <v>2</v>
      </c>
      <c r="C67" s="81">
        <f t="shared" si="5"/>
        <v>8.6999999999999994E-2</v>
      </c>
      <c r="D67" s="203">
        <v>2</v>
      </c>
      <c r="E67" s="81">
        <f t="shared" si="6"/>
        <v>8.6999999999999994E-2</v>
      </c>
      <c r="F67" s="203">
        <v>3</v>
      </c>
      <c r="G67" s="81">
        <f t="shared" si="7"/>
        <v>0.13039999999999999</v>
      </c>
      <c r="H67" s="203">
        <v>12</v>
      </c>
      <c r="I67" s="81">
        <f t="shared" si="8"/>
        <v>0.52170000000000005</v>
      </c>
      <c r="J67" s="203">
        <v>4</v>
      </c>
      <c r="K67" s="81">
        <f t="shared" si="9"/>
        <v>0.1739</v>
      </c>
      <c r="L67" s="194"/>
    </row>
    <row r="68" spans="1:12" x14ac:dyDescent="0.25">
      <c r="A68" s="16" t="s">
        <v>69</v>
      </c>
      <c r="B68" s="203">
        <v>2</v>
      </c>
      <c r="C68" s="81">
        <f t="shared" si="5"/>
        <v>8.6999999999999994E-2</v>
      </c>
      <c r="D68" s="203">
        <v>1</v>
      </c>
      <c r="E68" s="81">
        <f t="shared" si="6"/>
        <v>4.3499999999999997E-2</v>
      </c>
      <c r="F68" s="203">
        <v>6</v>
      </c>
      <c r="G68" s="81">
        <f t="shared" si="7"/>
        <v>0.26090000000000002</v>
      </c>
      <c r="H68" s="203">
        <v>9</v>
      </c>
      <c r="I68" s="81">
        <f t="shared" si="8"/>
        <v>0.39130000000000004</v>
      </c>
      <c r="J68" s="203">
        <v>5</v>
      </c>
      <c r="K68" s="81">
        <f t="shared" si="9"/>
        <v>0.21739999999999998</v>
      </c>
      <c r="L68" s="194"/>
    </row>
    <row r="69" spans="1:12" x14ac:dyDescent="0.25">
      <c r="A69" s="16" t="s">
        <v>70</v>
      </c>
      <c r="B69" s="203">
        <v>3</v>
      </c>
      <c r="C69" s="81">
        <f t="shared" si="5"/>
        <v>0.13039999999999999</v>
      </c>
      <c r="D69" s="203">
        <v>2</v>
      </c>
      <c r="E69" s="81">
        <f t="shared" si="6"/>
        <v>8.6999999999999994E-2</v>
      </c>
      <c r="F69" s="203">
        <v>7</v>
      </c>
      <c r="G69" s="81">
        <f t="shared" si="7"/>
        <v>0.30430000000000001</v>
      </c>
      <c r="H69" s="203">
        <v>6</v>
      </c>
      <c r="I69" s="81">
        <f t="shared" si="8"/>
        <v>0.26090000000000002</v>
      </c>
      <c r="J69" s="203">
        <v>5</v>
      </c>
      <c r="K69" s="81">
        <f t="shared" si="9"/>
        <v>0.21739999999999998</v>
      </c>
      <c r="L69" s="194"/>
    </row>
    <row r="70" spans="1:12" x14ac:dyDescent="0.25">
      <c r="A70" s="16" t="s">
        <v>71</v>
      </c>
      <c r="B70" s="203">
        <v>1</v>
      </c>
      <c r="C70" s="81">
        <f t="shared" si="5"/>
        <v>4.3499999999999997E-2</v>
      </c>
      <c r="D70" s="203">
        <v>0</v>
      </c>
      <c r="E70" s="81">
        <f t="shared" si="6"/>
        <v>0</v>
      </c>
      <c r="F70" s="203">
        <v>9</v>
      </c>
      <c r="G70" s="81">
        <f t="shared" si="7"/>
        <v>0.39130000000000004</v>
      </c>
      <c r="H70" s="203">
        <v>5</v>
      </c>
      <c r="I70" s="81">
        <f t="shared" si="8"/>
        <v>0.21739999999999998</v>
      </c>
      <c r="J70" s="203">
        <v>8</v>
      </c>
      <c r="K70" s="81">
        <f t="shared" si="9"/>
        <v>0.3478</v>
      </c>
      <c r="L70" s="194"/>
    </row>
    <row r="71" spans="1:12" ht="30" x14ac:dyDescent="0.25">
      <c r="A71" s="16" t="s">
        <v>72</v>
      </c>
      <c r="B71" s="203">
        <v>2</v>
      </c>
      <c r="C71" s="81">
        <f t="shared" si="5"/>
        <v>8.6999999999999994E-2</v>
      </c>
      <c r="D71" s="203">
        <v>3</v>
      </c>
      <c r="E71" s="81">
        <f t="shared" si="6"/>
        <v>0.13039999999999999</v>
      </c>
      <c r="F71" s="203">
        <v>4</v>
      </c>
      <c r="G71" s="81">
        <f t="shared" si="7"/>
        <v>0.1739</v>
      </c>
      <c r="H71" s="203">
        <v>11</v>
      </c>
      <c r="I71" s="81">
        <f t="shared" si="8"/>
        <v>0.4783</v>
      </c>
      <c r="J71" s="203">
        <v>3</v>
      </c>
      <c r="K71" s="81">
        <f t="shared" si="9"/>
        <v>0.13039999999999999</v>
      </c>
      <c r="L71" s="194"/>
    </row>
    <row r="72" spans="1:12" x14ac:dyDescent="0.25">
      <c r="A72" s="16" t="s">
        <v>73</v>
      </c>
      <c r="B72" s="203">
        <v>2</v>
      </c>
      <c r="C72" s="81">
        <f t="shared" si="5"/>
        <v>8.6999999999999994E-2</v>
      </c>
      <c r="D72" s="203">
        <v>6</v>
      </c>
      <c r="E72" s="81">
        <f t="shared" si="6"/>
        <v>0.26090000000000002</v>
      </c>
      <c r="F72" s="203">
        <v>5</v>
      </c>
      <c r="G72" s="81">
        <f t="shared" si="7"/>
        <v>0.21739999999999998</v>
      </c>
      <c r="H72" s="203">
        <v>8</v>
      </c>
      <c r="I72" s="81">
        <f t="shared" si="8"/>
        <v>0.3478</v>
      </c>
      <c r="J72" s="203">
        <v>2</v>
      </c>
      <c r="K72" s="81">
        <f t="shared" si="9"/>
        <v>8.6999999999999994E-2</v>
      </c>
      <c r="L72" s="194"/>
    </row>
    <row r="73" spans="1:12" x14ac:dyDescent="0.25">
      <c r="A73" s="16" t="s">
        <v>74</v>
      </c>
      <c r="B73" s="197">
        <v>3</v>
      </c>
      <c r="C73" s="81">
        <f t="shared" si="5"/>
        <v>0.13039999999999999</v>
      </c>
      <c r="D73" s="197">
        <v>7</v>
      </c>
      <c r="E73" s="81">
        <f t="shared" si="6"/>
        <v>0.30430000000000001</v>
      </c>
      <c r="F73" s="197">
        <v>3</v>
      </c>
      <c r="G73" s="81">
        <f t="shared" si="7"/>
        <v>0.13039999999999999</v>
      </c>
      <c r="H73" s="197">
        <v>7</v>
      </c>
      <c r="I73" s="81">
        <f t="shared" si="8"/>
        <v>0.30430000000000001</v>
      </c>
      <c r="J73" s="197">
        <v>3</v>
      </c>
      <c r="K73" s="81">
        <f t="shared" si="9"/>
        <v>0.13039999999999999</v>
      </c>
      <c r="L73" s="194"/>
    </row>
    <row r="74" spans="1:12" x14ac:dyDescent="0.25">
      <c r="L74" s="29"/>
    </row>
    <row r="75" spans="1:12" x14ac:dyDescent="0.25">
      <c r="A75" s="369" t="s">
        <v>436</v>
      </c>
      <c r="B75" s="388" t="s">
        <v>461</v>
      </c>
      <c r="C75" s="388"/>
      <c r="D75" s="388"/>
      <c r="E75" s="388"/>
      <c r="F75" s="388"/>
      <c r="G75" s="388"/>
      <c r="H75" s="388"/>
      <c r="I75" s="388"/>
      <c r="J75" s="388"/>
      <c r="K75" s="388"/>
      <c r="L75" s="29"/>
    </row>
    <row r="76" spans="1:12" ht="15" customHeight="1" x14ac:dyDescent="0.25">
      <c r="A76" s="369"/>
      <c r="B76" s="365" t="s">
        <v>58</v>
      </c>
      <c r="C76" s="365"/>
      <c r="D76" s="365" t="s">
        <v>59</v>
      </c>
      <c r="E76" s="365"/>
      <c r="F76" s="365" t="s">
        <v>56</v>
      </c>
      <c r="G76" s="365"/>
      <c r="H76" s="365" t="s">
        <v>57</v>
      </c>
      <c r="I76" s="365"/>
      <c r="J76" s="365" t="s">
        <v>60</v>
      </c>
      <c r="K76" s="365"/>
      <c r="L76" s="29"/>
    </row>
    <row r="77" spans="1:12" x14ac:dyDescent="0.25">
      <c r="A77" s="369"/>
      <c r="B77" s="170" t="s">
        <v>291</v>
      </c>
      <c r="C77" s="170" t="s">
        <v>205</v>
      </c>
      <c r="D77" s="170" t="s">
        <v>291</v>
      </c>
      <c r="E77" s="170" t="s">
        <v>205</v>
      </c>
      <c r="F77" s="170" t="s">
        <v>291</v>
      </c>
      <c r="G77" s="170" t="s">
        <v>205</v>
      </c>
      <c r="H77" s="170" t="s">
        <v>291</v>
      </c>
      <c r="I77" s="170" t="s">
        <v>205</v>
      </c>
      <c r="J77" s="170" t="s">
        <v>291</v>
      </c>
      <c r="K77" s="170" t="s">
        <v>205</v>
      </c>
      <c r="L77" s="29"/>
    </row>
    <row r="78" spans="1:12" x14ac:dyDescent="0.25">
      <c r="A78" s="16" t="s">
        <v>61</v>
      </c>
      <c r="B78" s="203">
        <v>0</v>
      </c>
      <c r="C78" s="81">
        <f>ROUND(B78/2*100,2)/100</f>
        <v>0</v>
      </c>
      <c r="D78" s="203">
        <v>0</v>
      </c>
      <c r="E78" s="81">
        <f>ROUND(D78/2*100,2)/100</f>
        <v>0</v>
      </c>
      <c r="F78" s="203">
        <v>1</v>
      </c>
      <c r="G78" s="81">
        <f>ROUND(F78/2*100,2)/100</f>
        <v>0.5</v>
      </c>
      <c r="H78" s="203">
        <v>1</v>
      </c>
      <c r="I78" s="81">
        <f>ROUND(H78/2*100,2)/100</f>
        <v>0.5</v>
      </c>
      <c r="J78" s="204">
        <v>0</v>
      </c>
      <c r="K78" s="81">
        <f>ROUND(J78/2*100,2)/100</f>
        <v>0</v>
      </c>
      <c r="L78" s="194"/>
    </row>
    <row r="79" spans="1:12" x14ac:dyDescent="0.25">
      <c r="A79" s="16" t="s">
        <v>62</v>
      </c>
      <c r="B79" s="203">
        <v>0</v>
      </c>
      <c r="C79" s="81">
        <f t="shared" ref="C79:C91" si="10">ROUND(B79/2*100,2)/100</f>
        <v>0</v>
      </c>
      <c r="D79" s="203">
        <v>0</v>
      </c>
      <c r="E79" s="81">
        <f t="shared" ref="E79:E91" si="11">ROUND(D79/2*100,2)/100</f>
        <v>0</v>
      </c>
      <c r="F79" s="203">
        <v>0</v>
      </c>
      <c r="G79" s="81">
        <f t="shared" ref="G79:G90" si="12">ROUND(F79/2*100,2)/100</f>
        <v>0</v>
      </c>
      <c r="H79" s="203">
        <v>0</v>
      </c>
      <c r="I79" s="81">
        <f t="shared" ref="I79:I91" si="13">ROUND(H79/2*100,2)/100</f>
        <v>0</v>
      </c>
      <c r="J79" s="204">
        <v>2</v>
      </c>
      <c r="K79" s="81">
        <f t="shared" ref="K79:K91" si="14">ROUND(J79/2*100,2)/100</f>
        <v>1</v>
      </c>
      <c r="L79" s="194"/>
    </row>
    <row r="80" spans="1:12" x14ac:dyDescent="0.25">
      <c r="A80" s="16" t="s">
        <v>63</v>
      </c>
      <c r="B80" s="203">
        <v>0</v>
      </c>
      <c r="C80" s="81">
        <f t="shared" si="10"/>
        <v>0</v>
      </c>
      <c r="D80" s="203">
        <v>0</v>
      </c>
      <c r="E80" s="81">
        <f t="shared" si="11"/>
        <v>0</v>
      </c>
      <c r="F80" s="203">
        <v>1</v>
      </c>
      <c r="G80" s="81">
        <f t="shared" si="12"/>
        <v>0.5</v>
      </c>
      <c r="H80" s="203">
        <v>0</v>
      </c>
      <c r="I80" s="81">
        <f t="shared" si="13"/>
        <v>0</v>
      </c>
      <c r="J80" s="204">
        <v>1</v>
      </c>
      <c r="K80" s="81">
        <f t="shared" si="14"/>
        <v>0.5</v>
      </c>
      <c r="L80" s="194"/>
    </row>
    <row r="81" spans="1:12" x14ac:dyDescent="0.25">
      <c r="A81" s="16" t="s">
        <v>64</v>
      </c>
      <c r="B81" s="203">
        <v>0</v>
      </c>
      <c r="C81" s="81">
        <f t="shared" si="10"/>
        <v>0</v>
      </c>
      <c r="D81" s="203">
        <v>0</v>
      </c>
      <c r="E81" s="81">
        <f t="shared" si="11"/>
        <v>0</v>
      </c>
      <c r="F81" s="203">
        <v>0</v>
      </c>
      <c r="G81" s="81">
        <f t="shared" si="12"/>
        <v>0</v>
      </c>
      <c r="H81" s="203">
        <v>0</v>
      </c>
      <c r="I81" s="81">
        <f t="shared" si="13"/>
        <v>0</v>
      </c>
      <c r="J81" s="204">
        <v>2</v>
      </c>
      <c r="K81" s="81">
        <f t="shared" si="14"/>
        <v>1</v>
      </c>
      <c r="L81" s="194"/>
    </row>
    <row r="82" spans="1:12" x14ac:dyDescent="0.25">
      <c r="A82" s="16" t="s">
        <v>65</v>
      </c>
      <c r="B82" s="203">
        <v>0</v>
      </c>
      <c r="C82" s="81">
        <f t="shared" si="10"/>
        <v>0</v>
      </c>
      <c r="D82" s="203">
        <v>0</v>
      </c>
      <c r="E82" s="81">
        <f t="shared" si="11"/>
        <v>0</v>
      </c>
      <c r="F82" s="203">
        <v>1</v>
      </c>
      <c r="G82" s="81">
        <f t="shared" si="12"/>
        <v>0.5</v>
      </c>
      <c r="H82" s="203">
        <v>1</v>
      </c>
      <c r="I82" s="81">
        <f t="shared" si="13"/>
        <v>0.5</v>
      </c>
      <c r="J82" s="203">
        <v>0</v>
      </c>
      <c r="K82" s="81">
        <f t="shared" si="14"/>
        <v>0</v>
      </c>
      <c r="L82" s="194"/>
    </row>
    <row r="83" spans="1:12" ht="30" x14ac:dyDescent="0.25">
      <c r="A83" s="16" t="s">
        <v>66</v>
      </c>
      <c r="B83" s="203">
        <v>0</v>
      </c>
      <c r="C83" s="81">
        <f t="shared" si="10"/>
        <v>0</v>
      </c>
      <c r="D83" s="203">
        <v>0</v>
      </c>
      <c r="E83" s="81">
        <f t="shared" si="11"/>
        <v>0</v>
      </c>
      <c r="F83" s="203">
        <v>0</v>
      </c>
      <c r="G83" s="81">
        <f t="shared" si="12"/>
        <v>0</v>
      </c>
      <c r="H83" s="203">
        <v>0</v>
      </c>
      <c r="I83" s="81">
        <f t="shared" si="13"/>
        <v>0</v>
      </c>
      <c r="J83" s="203">
        <v>2</v>
      </c>
      <c r="K83" s="81">
        <f t="shared" si="14"/>
        <v>1</v>
      </c>
      <c r="L83" s="194"/>
    </row>
    <row r="84" spans="1:12" x14ac:dyDescent="0.25">
      <c r="A84" s="16" t="s">
        <v>67</v>
      </c>
      <c r="B84" s="203">
        <v>0</v>
      </c>
      <c r="C84" s="81">
        <f t="shared" si="10"/>
        <v>0</v>
      </c>
      <c r="D84" s="203">
        <v>0</v>
      </c>
      <c r="E84" s="81">
        <f t="shared" si="11"/>
        <v>0</v>
      </c>
      <c r="F84" s="203">
        <v>1</v>
      </c>
      <c r="G84" s="81">
        <f t="shared" si="12"/>
        <v>0.5</v>
      </c>
      <c r="H84" s="203">
        <v>0</v>
      </c>
      <c r="I84" s="81">
        <f t="shared" si="13"/>
        <v>0</v>
      </c>
      <c r="J84" s="203">
        <v>1</v>
      </c>
      <c r="K84" s="81">
        <f t="shared" si="14"/>
        <v>0.5</v>
      </c>
      <c r="L84" s="194"/>
    </row>
    <row r="85" spans="1:12" x14ac:dyDescent="0.25">
      <c r="A85" s="16" t="s">
        <v>68</v>
      </c>
      <c r="B85" s="203">
        <v>0</v>
      </c>
      <c r="C85" s="81">
        <f t="shared" si="10"/>
        <v>0</v>
      </c>
      <c r="D85" s="203">
        <v>0</v>
      </c>
      <c r="E85" s="81">
        <f t="shared" si="11"/>
        <v>0</v>
      </c>
      <c r="F85" s="203">
        <v>1</v>
      </c>
      <c r="G85" s="81">
        <f t="shared" si="12"/>
        <v>0.5</v>
      </c>
      <c r="H85" s="203">
        <v>0</v>
      </c>
      <c r="I85" s="81">
        <f t="shared" si="13"/>
        <v>0</v>
      </c>
      <c r="J85" s="203">
        <v>1</v>
      </c>
      <c r="K85" s="81">
        <f t="shared" si="14"/>
        <v>0.5</v>
      </c>
      <c r="L85" s="194"/>
    </row>
    <row r="86" spans="1:12" x14ac:dyDescent="0.25">
      <c r="A86" s="16" t="s">
        <v>69</v>
      </c>
      <c r="B86" s="203">
        <v>0</v>
      </c>
      <c r="C86" s="81">
        <f t="shared" si="10"/>
        <v>0</v>
      </c>
      <c r="D86" s="203">
        <v>0</v>
      </c>
      <c r="E86" s="81">
        <f t="shared" si="11"/>
        <v>0</v>
      </c>
      <c r="F86" s="203">
        <v>1</v>
      </c>
      <c r="G86" s="81">
        <f t="shared" si="12"/>
        <v>0.5</v>
      </c>
      <c r="H86" s="203">
        <v>0</v>
      </c>
      <c r="I86" s="81">
        <f t="shared" si="13"/>
        <v>0</v>
      </c>
      <c r="J86" s="203">
        <v>1</v>
      </c>
      <c r="K86" s="81">
        <f t="shared" si="14"/>
        <v>0.5</v>
      </c>
      <c r="L86" s="194"/>
    </row>
    <row r="87" spans="1:12" x14ac:dyDescent="0.25">
      <c r="A87" s="16" t="s">
        <v>70</v>
      </c>
      <c r="B87" s="203">
        <v>0</v>
      </c>
      <c r="C87" s="81">
        <f t="shared" si="10"/>
        <v>0</v>
      </c>
      <c r="D87" s="203">
        <v>0</v>
      </c>
      <c r="E87" s="81">
        <f t="shared" si="11"/>
        <v>0</v>
      </c>
      <c r="F87" s="203">
        <v>1</v>
      </c>
      <c r="G87" s="81">
        <f t="shared" si="12"/>
        <v>0.5</v>
      </c>
      <c r="H87" s="203">
        <v>0</v>
      </c>
      <c r="I87" s="81">
        <f t="shared" si="13"/>
        <v>0</v>
      </c>
      <c r="J87" s="203">
        <v>1</v>
      </c>
      <c r="K87" s="81">
        <f t="shared" si="14"/>
        <v>0.5</v>
      </c>
      <c r="L87" s="194"/>
    </row>
    <row r="88" spans="1:12" x14ac:dyDescent="0.25">
      <c r="A88" s="16" t="s">
        <v>71</v>
      </c>
      <c r="B88" s="203">
        <v>0</v>
      </c>
      <c r="C88" s="81">
        <f t="shared" si="10"/>
        <v>0</v>
      </c>
      <c r="D88" s="203">
        <v>0</v>
      </c>
      <c r="E88" s="81">
        <f t="shared" si="11"/>
        <v>0</v>
      </c>
      <c r="F88" s="203">
        <v>1</v>
      </c>
      <c r="G88" s="81">
        <f t="shared" si="12"/>
        <v>0.5</v>
      </c>
      <c r="H88" s="203">
        <v>0</v>
      </c>
      <c r="I88" s="81">
        <f t="shared" si="13"/>
        <v>0</v>
      </c>
      <c r="J88" s="203">
        <v>1</v>
      </c>
      <c r="K88" s="81">
        <f t="shared" si="14"/>
        <v>0.5</v>
      </c>
      <c r="L88" s="194"/>
    </row>
    <row r="89" spans="1:12" ht="30" x14ac:dyDescent="0.25">
      <c r="A89" s="16" t="s">
        <v>72</v>
      </c>
      <c r="B89" s="203">
        <v>0</v>
      </c>
      <c r="C89" s="81">
        <f t="shared" si="10"/>
        <v>0</v>
      </c>
      <c r="D89" s="203">
        <v>1</v>
      </c>
      <c r="E89" s="81">
        <f t="shared" si="11"/>
        <v>0.5</v>
      </c>
      <c r="F89" s="203">
        <v>0</v>
      </c>
      <c r="G89" s="81">
        <f t="shared" si="12"/>
        <v>0</v>
      </c>
      <c r="H89" s="203">
        <v>0</v>
      </c>
      <c r="I89" s="81">
        <f t="shared" si="13"/>
        <v>0</v>
      </c>
      <c r="J89" s="203">
        <v>1</v>
      </c>
      <c r="K89" s="81">
        <f t="shared" si="14"/>
        <v>0.5</v>
      </c>
      <c r="L89" s="194"/>
    </row>
    <row r="90" spans="1:12" x14ac:dyDescent="0.25">
      <c r="A90" s="16" t="s">
        <v>73</v>
      </c>
      <c r="B90" s="203">
        <v>0</v>
      </c>
      <c r="C90" s="81">
        <f t="shared" si="10"/>
        <v>0</v>
      </c>
      <c r="D90" s="203">
        <v>0</v>
      </c>
      <c r="E90" s="81">
        <f t="shared" si="11"/>
        <v>0</v>
      </c>
      <c r="F90" s="203">
        <v>2</v>
      </c>
      <c r="G90" s="81">
        <f t="shared" si="12"/>
        <v>1</v>
      </c>
      <c r="H90" s="203">
        <v>0</v>
      </c>
      <c r="I90" s="81">
        <f t="shared" si="13"/>
        <v>0</v>
      </c>
      <c r="J90" s="203">
        <v>0</v>
      </c>
      <c r="K90" s="81">
        <f t="shared" si="14"/>
        <v>0</v>
      </c>
      <c r="L90" s="194"/>
    </row>
    <row r="91" spans="1:12" x14ac:dyDescent="0.25">
      <c r="A91" s="16" t="s">
        <v>74</v>
      </c>
      <c r="B91" s="197">
        <v>0</v>
      </c>
      <c r="C91" s="81">
        <f t="shared" si="10"/>
        <v>0</v>
      </c>
      <c r="D91" s="197">
        <v>0</v>
      </c>
      <c r="E91" s="81">
        <f t="shared" si="11"/>
        <v>0</v>
      </c>
      <c r="F91" s="197">
        <v>0</v>
      </c>
      <c r="G91" s="81">
        <f>ROUND(F91/2*100,2)/100</f>
        <v>0</v>
      </c>
      <c r="H91" s="197">
        <v>0</v>
      </c>
      <c r="I91" s="81">
        <f t="shared" si="13"/>
        <v>0</v>
      </c>
      <c r="J91" s="197">
        <v>2</v>
      </c>
      <c r="K91" s="81">
        <f t="shared" si="14"/>
        <v>1</v>
      </c>
      <c r="L91" s="194"/>
    </row>
    <row r="93" spans="1:12" x14ac:dyDescent="0.25">
      <c r="A93" s="369" t="s">
        <v>437</v>
      </c>
      <c r="B93" s="386"/>
      <c r="C93" s="386"/>
      <c r="D93" s="386"/>
      <c r="E93" s="386"/>
      <c r="F93" s="386"/>
      <c r="G93" s="386"/>
      <c r="H93" s="386"/>
      <c r="I93" s="386"/>
      <c r="J93" s="386"/>
      <c r="K93" s="386"/>
    </row>
    <row r="94" spans="1:12" ht="15" customHeight="1" x14ac:dyDescent="0.25">
      <c r="A94" s="369"/>
      <c r="B94" s="385"/>
      <c r="C94" s="385"/>
      <c r="D94" s="385"/>
      <c r="E94" s="385"/>
      <c r="F94" s="385"/>
      <c r="G94" s="385"/>
      <c r="H94" s="385"/>
      <c r="I94" s="385"/>
      <c r="J94" s="385"/>
      <c r="K94" s="385"/>
    </row>
    <row r="95" spans="1:12" x14ac:dyDescent="0.25">
      <c r="A95" s="36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2" ht="30" x14ac:dyDescent="0.25">
      <c r="A96" s="16" t="s">
        <v>474</v>
      </c>
      <c r="B96" s="279"/>
      <c r="C96" s="279"/>
      <c r="D96" s="279"/>
      <c r="E96" s="279"/>
      <c r="F96" s="279"/>
      <c r="G96" s="279"/>
      <c r="H96" s="279"/>
      <c r="I96" s="279"/>
      <c r="J96" s="279"/>
      <c r="K96" s="279"/>
    </row>
  </sheetData>
  <mergeCells count="41">
    <mergeCell ref="A1:H1"/>
    <mergeCell ref="A75:A77"/>
    <mergeCell ref="A93:A95"/>
    <mergeCell ref="A39:A41"/>
    <mergeCell ref="B75:K75"/>
    <mergeCell ref="J40:K40"/>
    <mergeCell ref="D40:E40"/>
    <mergeCell ref="F40:G40"/>
    <mergeCell ref="H40:I40"/>
    <mergeCell ref="B58:C58"/>
    <mergeCell ref="D58:E58"/>
    <mergeCell ref="F58:G58"/>
    <mergeCell ref="H58:I58"/>
    <mergeCell ref="J58:K58"/>
    <mergeCell ref="B39:K39"/>
    <mergeCell ref="J94:K94"/>
    <mergeCell ref="B76:C76"/>
    <mergeCell ref="D76:E76"/>
    <mergeCell ref="F76:G76"/>
    <mergeCell ref="H76:I76"/>
    <mergeCell ref="B94:C94"/>
    <mergeCell ref="D94:E94"/>
    <mergeCell ref="F94:G94"/>
    <mergeCell ref="H94:I94"/>
    <mergeCell ref="B93:K93"/>
    <mergeCell ref="J76:K76"/>
    <mergeCell ref="A4:B4"/>
    <mergeCell ref="B57:K57"/>
    <mergeCell ref="B13:G13"/>
    <mergeCell ref="A13:A14"/>
    <mergeCell ref="B22:C22"/>
    <mergeCell ref="D22:E22"/>
    <mergeCell ref="F22:G22"/>
    <mergeCell ref="H22:I22"/>
    <mergeCell ref="J22:K22"/>
    <mergeCell ref="A22:A23"/>
    <mergeCell ref="B14:C14"/>
    <mergeCell ref="D14:E14"/>
    <mergeCell ref="F14:G14"/>
    <mergeCell ref="B40:C40"/>
    <mergeCell ref="A57:A59"/>
  </mergeCells>
  <pageMargins left="0.7" right="0.7" top="0.75" bottom="0.75" header="0.3" footer="0.3"/>
  <pageSetup paperSize="0" orientation="portrait" horizontalDpi="0" verticalDpi="0" copies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L176"/>
  <sheetViews>
    <sheetView topLeftCell="A126" zoomScale="70" zoomScaleNormal="70" workbookViewId="0">
      <selection activeCell="B77" sqref="B77"/>
    </sheetView>
  </sheetViews>
  <sheetFormatPr defaultColWidth="9.140625" defaultRowHeight="15" x14ac:dyDescent="0.25"/>
  <cols>
    <col min="1" max="1" width="52" style="4" customWidth="1"/>
    <col min="2" max="2" width="13.7109375" style="95" customWidth="1"/>
    <col min="3" max="3" width="11.42578125" style="95" customWidth="1"/>
    <col min="4" max="4" width="13.42578125" style="95" customWidth="1"/>
    <col min="5" max="5" width="11.42578125" style="95" customWidth="1"/>
    <col min="6" max="6" width="19.140625" style="95" customWidth="1"/>
    <col min="7" max="7" width="13.42578125" style="95" customWidth="1"/>
    <col min="8" max="9" width="9.140625" style="95"/>
    <col min="10" max="16384" width="9.140625" style="12"/>
  </cols>
  <sheetData>
    <row r="1" spans="1:33" x14ac:dyDescent="0.25">
      <c r="A1" s="355" t="s">
        <v>336</v>
      </c>
      <c r="B1" s="355"/>
      <c r="C1" s="355"/>
      <c r="D1" s="355"/>
      <c r="E1" s="355"/>
      <c r="F1" s="355"/>
      <c r="G1" s="355"/>
      <c r="H1" s="355"/>
    </row>
    <row r="2" spans="1:33" ht="15" customHeight="1" x14ac:dyDescent="0.25">
      <c r="A2" s="59" t="s">
        <v>451</v>
      </c>
      <c r="B2" s="292" t="s">
        <v>194</v>
      </c>
      <c r="C2" s="291"/>
      <c r="D2" s="291"/>
      <c r="E2" s="291"/>
      <c r="F2" s="291"/>
      <c r="G2" s="21"/>
      <c r="H2" s="21"/>
      <c r="I2" s="21"/>
      <c r="J2" s="21"/>
      <c r="K2" s="21"/>
      <c r="L2" s="2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x14ac:dyDescent="0.25">
      <c r="A3" s="6"/>
      <c r="B3" s="96">
        <v>56</v>
      </c>
      <c r="C3" s="291"/>
      <c r="D3" s="291"/>
      <c r="E3" s="291"/>
      <c r="F3" s="291"/>
      <c r="G3" s="21"/>
      <c r="H3" s="21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29" customFormat="1" x14ac:dyDescent="0.25">
      <c r="A4" s="345" t="s">
        <v>450</v>
      </c>
      <c r="B4" s="346"/>
      <c r="C4" s="154"/>
    </row>
    <row r="5" spans="1:33" x14ac:dyDescent="0.25">
      <c r="A5" s="22"/>
      <c r="B5" s="76"/>
      <c r="C5" s="76"/>
    </row>
    <row r="6" spans="1:33" ht="30" x14ac:dyDescent="0.25">
      <c r="A6" s="77" t="s">
        <v>328</v>
      </c>
      <c r="B6" s="133" t="s">
        <v>291</v>
      </c>
      <c r="C6" s="133" t="s">
        <v>205</v>
      </c>
      <c r="E6" s="95" t="s">
        <v>282</v>
      </c>
    </row>
    <row r="7" spans="1:33" x14ac:dyDescent="0.25">
      <c r="A7" s="49" t="s">
        <v>267</v>
      </c>
      <c r="B7" s="96">
        <v>0</v>
      </c>
      <c r="C7" s="125">
        <v>0</v>
      </c>
    </row>
    <row r="8" spans="1:33" x14ac:dyDescent="0.25">
      <c r="A8" s="49" t="s">
        <v>268</v>
      </c>
      <c r="B8" s="96">
        <v>4</v>
      </c>
      <c r="C8" s="126">
        <v>7.1400000000000005E-2</v>
      </c>
    </row>
    <row r="9" spans="1:33" x14ac:dyDescent="0.25">
      <c r="A9" s="49" t="s">
        <v>269</v>
      </c>
      <c r="B9" s="96">
        <v>9</v>
      </c>
      <c r="C9" s="126">
        <v>0.16070000000000001</v>
      </c>
    </row>
    <row r="10" spans="1:33" x14ac:dyDescent="0.25">
      <c r="A10" s="49" t="s">
        <v>270</v>
      </c>
      <c r="B10" s="96">
        <v>32</v>
      </c>
      <c r="C10" s="126">
        <v>0.57140000000000002</v>
      </c>
      <c r="N10" s="27"/>
      <c r="O10" s="27"/>
      <c r="P10" s="27"/>
      <c r="Q10" s="87"/>
      <c r="R10" s="87"/>
      <c r="S10" s="87"/>
      <c r="T10" s="27"/>
      <c r="U10" s="27"/>
    </row>
    <row r="11" spans="1:33" x14ac:dyDescent="0.25">
      <c r="A11" s="49" t="s">
        <v>271</v>
      </c>
      <c r="B11" s="96">
        <v>11</v>
      </c>
      <c r="C11" s="126">
        <v>0.19639999999999999</v>
      </c>
      <c r="L11" s="88"/>
      <c r="M11" s="89"/>
      <c r="N11" s="88"/>
      <c r="O11" s="88"/>
      <c r="P11" s="88"/>
      <c r="Q11" s="88"/>
      <c r="R11" s="88"/>
      <c r="S11" s="88"/>
      <c r="T11" s="88"/>
      <c r="U11" s="88"/>
    </row>
    <row r="12" spans="1:33" x14ac:dyDescent="0.25">
      <c r="A12" s="7"/>
      <c r="B12" s="99"/>
      <c r="C12" s="312"/>
      <c r="L12" s="88"/>
      <c r="M12" s="89"/>
      <c r="N12" s="88"/>
      <c r="O12" s="88"/>
      <c r="P12" s="88"/>
      <c r="Q12" s="88"/>
      <c r="R12" s="88"/>
      <c r="S12" s="88"/>
      <c r="T12" s="88"/>
      <c r="U12" s="88"/>
    </row>
    <row r="13" spans="1:33" x14ac:dyDescent="0.25">
      <c r="A13" s="369" t="s">
        <v>516</v>
      </c>
      <c r="B13" s="391" t="s">
        <v>535</v>
      </c>
      <c r="C13" s="391"/>
      <c r="D13" s="391"/>
      <c r="E13" s="391"/>
      <c r="L13" s="88"/>
      <c r="M13" s="89"/>
      <c r="N13" s="88"/>
      <c r="O13" s="88"/>
      <c r="P13" s="88"/>
      <c r="Q13" s="88"/>
      <c r="R13" s="88"/>
      <c r="S13" s="88"/>
      <c r="T13" s="88"/>
      <c r="U13" s="88"/>
    </row>
    <row r="14" spans="1:33" x14ac:dyDescent="0.25">
      <c r="A14" s="369"/>
      <c r="B14" s="392" t="s">
        <v>513</v>
      </c>
      <c r="C14" s="392"/>
      <c r="D14" s="392" t="s">
        <v>514</v>
      </c>
      <c r="E14" s="392"/>
      <c r="L14" s="88"/>
      <c r="M14" s="89"/>
      <c r="N14" s="88"/>
      <c r="O14" s="88"/>
      <c r="P14" s="88"/>
      <c r="Q14" s="88"/>
      <c r="R14" s="88"/>
      <c r="S14" s="88"/>
      <c r="T14" s="88"/>
      <c r="U14" s="88"/>
    </row>
    <row r="15" spans="1:33" x14ac:dyDescent="0.25">
      <c r="A15" s="302" t="s">
        <v>515</v>
      </c>
      <c r="B15" s="309" t="s">
        <v>291</v>
      </c>
      <c r="C15" s="309" t="s">
        <v>205</v>
      </c>
      <c r="D15" s="309" t="s">
        <v>291</v>
      </c>
      <c r="E15" s="309" t="s">
        <v>205</v>
      </c>
      <c r="L15" s="88"/>
      <c r="M15" s="89"/>
      <c r="N15" s="88"/>
      <c r="O15" s="88"/>
      <c r="P15" s="88"/>
      <c r="Q15" s="88"/>
      <c r="R15" s="88"/>
      <c r="S15" s="88"/>
      <c r="T15" s="88"/>
      <c r="U15" s="88"/>
    </row>
    <row r="16" spans="1:33" x14ac:dyDescent="0.25">
      <c r="A16" s="303" t="s">
        <v>267</v>
      </c>
      <c r="B16" s="305">
        <v>0</v>
      </c>
      <c r="C16" s="306">
        <v>0</v>
      </c>
      <c r="D16" s="305">
        <v>0</v>
      </c>
      <c r="E16" s="306">
        <v>0</v>
      </c>
      <c r="L16" s="88"/>
      <c r="M16" s="89"/>
      <c r="N16" s="88"/>
      <c r="O16" s="88"/>
      <c r="P16" s="88"/>
      <c r="Q16" s="88"/>
      <c r="R16" s="88"/>
      <c r="S16" s="88"/>
      <c r="T16" s="88"/>
      <c r="U16" s="88"/>
    </row>
    <row r="17" spans="1:21" x14ac:dyDescent="0.25">
      <c r="A17" s="303" t="s">
        <v>268</v>
      </c>
      <c r="B17" s="305">
        <v>2</v>
      </c>
      <c r="C17" s="306">
        <v>0.1111111111111111</v>
      </c>
      <c r="D17" s="305">
        <v>2</v>
      </c>
      <c r="E17" s="306">
        <v>0.1111111111111111</v>
      </c>
      <c r="L17" s="88"/>
      <c r="M17" s="89"/>
      <c r="N17" s="88"/>
      <c r="O17" s="88"/>
      <c r="P17" s="88"/>
      <c r="Q17" s="88"/>
      <c r="R17" s="88"/>
      <c r="S17" s="88"/>
      <c r="T17" s="88"/>
      <c r="U17" s="88"/>
    </row>
    <row r="18" spans="1:21" x14ac:dyDescent="0.25">
      <c r="A18" s="303" t="s">
        <v>269</v>
      </c>
      <c r="B18" s="305">
        <v>3</v>
      </c>
      <c r="C18" s="306">
        <v>0.16666666666666666</v>
      </c>
      <c r="D18" s="305">
        <v>3</v>
      </c>
      <c r="E18" s="306">
        <v>0.16666666666666666</v>
      </c>
      <c r="L18" s="88"/>
      <c r="M18" s="89"/>
      <c r="N18" s="88"/>
      <c r="O18" s="88"/>
      <c r="P18" s="88"/>
      <c r="Q18" s="88"/>
      <c r="R18" s="88"/>
      <c r="S18" s="88"/>
      <c r="T18" s="88"/>
      <c r="U18" s="88"/>
    </row>
    <row r="19" spans="1:21" x14ac:dyDescent="0.25">
      <c r="A19" s="303" t="s">
        <v>270</v>
      </c>
      <c r="B19" s="305">
        <v>12</v>
      </c>
      <c r="C19" s="306">
        <v>0.66666666666666663</v>
      </c>
      <c r="D19" s="305">
        <v>10</v>
      </c>
      <c r="E19" s="306">
        <v>0.55555555555555558</v>
      </c>
      <c r="L19" s="88"/>
      <c r="M19" s="89"/>
      <c r="N19" s="88"/>
      <c r="O19" s="88"/>
      <c r="P19" s="88"/>
      <c r="Q19" s="88"/>
      <c r="R19" s="88"/>
      <c r="S19" s="88"/>
      <c r="T19" s="88"/>
      <c r="U19" s="88"/>
    </row>
    <row r="20" spans="1:21" x14ac:dyDescent="0.25">
      <c r="A20" s="303" t="s">
        <v>271</v>
      </c>
      <c r="B20" s="305">
        <v>1</v>
      </c>
      <c r="C20" s="306">
        <v>5.5555555555555552E-2</v>
      </c>
      <c r="D20" s="305">
        <v>3</v>
      </c>
      <c r="E20" s="306">
        <v>0.16666666666666666</v>
      </c>
      <c r="L20" s="88"/>
      <c r="M20" s="89"/>
      <c r="N20" s="88"/>
      <c r="O20" s="88"/>
      <c r="P20" s="88"/>
      <c r="Q20" s="88"/>
      <c r="R20" s="88"/>
      <c r="S20" s="88"/>
      <c r="T20" s="88"/>
      <c r="U20" s="88"/>
    </row>
    <row r="21" spans="1:21" ht="14.25" customHeight="1" x14ac:dyDescent="0.25">
      <c r="A21" s="7"/>
      <c r="B21" s="99"/>
      <c r="C21" s="312"/>
      <c r="L21" s="88"/>
      <c r="M21" s="89"/>
      <c r="N21" s="88"/>
      <c r="O21" s="88"/>
      <c r="P21" s="88"/>
      <c r="Q21" s="88"/>
      <c r="R21" s="88"/>
      <c r="S21" s="88"/>
      <c r="T21" s="88"/>
      <c r="U21" s="88"/>
    </row>
    <row r="22" spans="1:21" ht="30" x14ac:dyDescent="0.25">
      <c r="A22" s="52" t="s">
        <v>484</v>
      </c>
      <c r="B22" s="133" t="s">
        <v>291</v>
      </c>
      <c r="C22" s="133" t="s">
        <v>205</v>
      </c>
      <c r="L22" s="86"/>
      <c r="M22" s="19"/>
      <c r="N22" s="27"/>
      <c r="O22" s="27"/>
      <c r="P22" s="27"/>
      <c r="Q22" s="87"/>
      <c r="R22" s="87"/>
      <c r="S22" s="87"/>
      <c r="T22" s="27"/>
      <c r="U22" s="27"/>
    </row>
    <row r="23" spans="1:21" x14ac:dyDescent="0.25">
      <c r="A23" s="49" t="s">
        <v>41</v>
      </c>
      <c r="B23" s="96">
        <v>18</v>
      </c>
      <c r="C23" s="142">
        <v>0.5</v>
      </c>
    </row>
    <row r="24" spans="1:21" x14ac:dyDescent="0.25">
      <c r="A24" s="49" t="s">
        <v>51</v>
      </c>
      <c r="B24" s="96">
        <v>18</v>
      </c>
      <c r="C24" s="142">
        <v>0.5</v>
      </c>
    </row>
    <row r="26" spans="1:21" x14ac:dyDescent="0.25">
      <c r="A26" s="52" t="s">
        <v>344</v>
      </c>
      <c r="B26" s="53" t="s">
        <v>203</v>
      </c>
      <c r="C26" s="53" t="s">
        <v>204</v>
      </c>
      <c r="D26" s="55" t="s">
        <v>299</v>
      </c>
      <c r="E26" s="53" t="s">
        <v>193</v>
      </c>
      <c r="F26" s="152" t="s">
        <v>358</v>
      </c>
      <c r="G26" s="152" t="s">
        <v>357</v>
      </c>
      <c r="H26" s="12"/>
      <c r="I26" s="12"/>
    </row>
    <row r="27" spans="1:21" x14ac:dyDescent="0.25">
      <c r="A27" s="16"/>
      <c r="B27" s="145">
        <v>345.97</v>
      </c>
      <c r="C27" s="145">
        <v>1176.6099999999999</v>
      </c>
      <c r="D27" s="146">
        <v>0</v>
      </c>
      <c r="E27" s="147">
        <v>162.5</v>
      </c>
      <c r="F27" s="298">
        <v>0</v>
      </c>
      <c r="G27" s="298">
        <v>6500</v>
      </c>
      <c r="H27" s="12"/>
      <c r="I27" s="12"/>
    </row>
    <row r="28" spans="1:21" x14ac:dyDescent="0.25">
      <c r="B28" s="99"/>
      <c r="C28" s="99"/>
      <c r="D28" s="99"/>
      <c r="E28" s="99"/>
      <c r="F28" s="21"/>
      <c r="H28" s="12"/>
      <c r="I28" s="12"/>
    </row>
    <row r="29" spans="1:21" ht="60" x14ac:dyDescent="0.25">
      <c r="A29" s="90" t="s">
        <v>506</v>
      </c>
      <c r="B29" s="92" t="s">
        <v>203</v>
      </c>
      <c r="C29" s="92" t="s">
        <v>204</v>
      </c>
      <c r="D29" s="93" t="s">
        <v>299</v>
      </c>
      <c r="E29" s="92" t="s">
        <v>193</v>
      </c>
      <c r="F29" s="91" t="s">
        <v>358</v>
      </c>
      <c r="G29" s="91" t="s">
        <v>357</v>
      </c>
      <c r="H29" s="12"/>
      <c r="I29" s="12"/>
    </row>
    <row r="30" spans="1:21" x14ac:dyDescent="0.25">
      <c r="A30" s="72"/>
      <c r="B30" s="135">
        <v>301.36</v>
      </c>
      <c r="C30" s="135">
        <v>985.81</v>
      </c>
      <c r="D30" s="135">
        <v>0</v>
      </c>
      <c r="E30" s="135">
        <v>75</v>
      </c>
      <c r="F30" s="298">
        <v>0</v>
      </c>
      <c r="G30" s="298">
        <v>6500</v>
      </c>
      <c r="H30" s="12"/>
      <c r="I30" s="12"/>
    </row>
    <row r="32" spans="1:21" ht="30" x14ac:dyDescent="0.25">
      <c r="A32" s="59" t="s">
        <v>485</v>
      </c>
      <c r="B32" s="152" t="s">
        <v>291</v>
      </c>
      <c r="C32" s="152" t="s">
        <v>205</v>
      </c>
      <c r="F32" s="104"/>
    </row>
    <row r="33" spans="1:11" x14ac:dyDescent="0.25">
      <c r="A33" s="49" t="s">
        <v>272</v>
      </c>
      <c r="B33" s="96">
        <v>5</v>
      </c>
      <c r="C33" s="81">
        <v>0.1389</v>
      </c>
    </row>
    <row r="34" spans="1:11" x14ac:dyDescent="0.25">
      <c r="A34" s="49" t="s">
        <v>273</v>
      </c>
      <c r="B34" s="96">
        <v>19</v>
      </c>
      <c r="C34" s="81">
        <v>0.52780000000000005</v>
      </c>
      <c r="J34" s="95"/>
    </row>
    <row r="35" spans="1:11" x14ac:dyDescent="0.25">
      <c r="A35" s="49" t="s">
        <v>274</v>
      </c>
      <c r="B35" s="96">
        <v>12</v>
      </c>
      <c r="C35" s="81">
        <v>0.33329999999999999</v>
      </c>
    </row>
    <row r="36" spans="1:11" x14ac:dyDescent="0.25">
      <c r="A36" s="7"/>
      <c r="B36" s="28"/>
      <c r="C36" s="64"/>
    </row>
    <row r="37" spans="1:11" ht="15" customHeight="1" x14ac:dyDescent="0.25">
      <c r="A37" s="376" t="s">
        <v>407</v>
      </c>
      <c r="B37" s="365" t="s">
        <v>481</v>
      </c>
      <c r="C37" s="365"/>
      <c r="D37" s="365"/>
      <c r="E37" s="365"/>
      <c r="F37" s="365"/>
      <c r="G37" s="365"/>
    </row>
    <row r="38" spans="1:11" ht="15" customHeight="1" x14ac:dyDescent="0.25">
      <c r="A38" s="377"/>
      <c r="B38" s="365" t="s">
        <v>440</v>
      </c>
      <c r="C38" s="365"/>
      <c r="D38" s="365" t="s">
        <v>441</v>
      </c>
      <c r="E38" s="365"/>
      <c r="F38" s="365" t="s">
        <v>442</v>
      </c>
      <c r="G38" s="365"/>
      <c r="J38" s="95"/>
      <c r="K38" s="95"/>
    </row>
    <row r="39" spans="1:11" x14ac:dyDescent="0.25">
      <c r="A39" s="176" t="s">
        <v>408</v>
      </c>
      <c r="B39" s="195" t="s">
        <v>291</v>
      </c>
      <c r="C39" s="195" t="s">
        <v>205</v>
      </c>
      <c r="D39" s="195" t="s">
        <v>291</v>
      </c>
      <c r="E39" s="195" t="s">
        <v>205</v>
      </c>
      <c r="F39" s="195" t="s">
        <v>291</v>
      </c>
      <c r="G39" s="195" t="s">
        <v>205</v>
      </c>
      <c r="J39" s="95"/>
      <c r="K39" s="95"/>
    </row>
    <row r="40" spans="1:11" x14ac:dyDescent="0.25">
      <c r="A40" s="209" t="s">
        <v>272</v>
      </c>
      <c r="B40" s="96">
        <v>2</v>
      </c>
      <c r="C40" s="283">
        <v>0.15380000000000002</v>
      </c>
      <c r="D40" s="284">
        <v>1</v>
      </c>
      <c r="E40" s="81">
        <v>0.11109999999999999</v>
      </c>
      <c r="F40" s="98">
        <v>2</v>
      </c>
      <c r="G40" s="223">
        <v>0.1429</v>
      </c>
      <c r="J40" s="95"/>
      <c r="K40" s="95"/>
    </row>
    <row r="41" spans="1:11" x14ac:dyDescent="0.25">
      <c r="A41" s="209" t="s">
        <v>273</v>
      </c>
      <c r="B41" s="96">
        <v>6</v>
      </c>
      <c r="C41" s="283">
        <v>0.46149999999999997</v>
      </c>
      <c r="D41" s="284">
        <v>5</v>
      </c>
      <c r="E41" s="81">
        <v>0.55559999999999998</v>
      </c>
      <c r="F41" s="98">
        <v>8</v>
      </c>
      <c r="G41" s="223">
        <v>0.57140000000000002</v>
      </c>
      <c r="J41" s="95"/>
      <c r="K41" s="95"/>
    </row>
    <row r="42" spans="1:11" x14ac:dyDescent="0.25">
      <c r="A42" s="209" t="s">
        <v>274</v>
      </c>
      <c r="B42" s="96">
        <v>5</v>
      </c>
      <c r="C42" s="283">
        <v>0.3846</v>
      </c>
      <c r="D42" s="284">
        <v>3</v>
      </c>
      <c r="E42" s="81">
        <v>0.33329999999999999</v>
      </c>
      <c r="F42" s="98">
        <v>4</v>
      </c>
      <c r="G42" s="223">
        <v>0.28570000000000001</v>
      </c>
      <c r="J42" s="95"/>
      <c r="K42" s="95"/>
    </row>
    <row r="43" spans="1:11" x14ac:dyDescent="0.25">
      <c r="A43" s="7"/>
      <c r="B43" s="99"/>
      <c r="C43" s="144"/>
    </row>
    <row r="44" spans="1:11" x14ac:dyDescent="0.25">
      <c r="A44" s="274" t="s">
        <v>465</v>
      </c>
      <c r="B44" s="365" t="s">
        <v>466</v>
      </c>
      <c r="C44" s="365"/>
      <c r="D44" s="365" t="s">
        <v>467</v>
      </c>
      <c r="E44" s="365"/>
      <c r="F44" s="167"/>
      <c r="G44" s="19"/>
      <c r="H44" s="19"/>
    </row>
    <row r="45" spans="1:11" x14ac:dyDescent="0.25">
      <c r="A45" s="187" t="s">
        <v>486</v>
      </c>
      <c r="B45" s="259" t="s">
        <v>291</v>
      </c>
      <c r="C45" s="259" t="s">
        <v>205</v>
      </c>
      <c r="D45" s="259" t="s">
        <v>291</v>
      </c>
      <c r="E45" s="259" t="s">
        <v>205</v>
      </c>
      <c r="F45" s="8"/>
      <c r="G45" s="106"/>
      <c r="H45" s="168"/>
    </row>
    <row r="46" spans="1:11" x14ac:dyDescent="0.25">
      <c r="A46" s="209" t="s">
        <v>272</v>
      </c>
      <c r="B46" s="96">
        <v>5</v>
      </c>
      <c r="C46" s="81">
        <v>0.1389</v>
      </c>
      <c r="D46" s="96">
        <v>20</v>
      </c>
      <c r="E46" s="141">
        <v>0.48780000000000001</v>
      </c>
      <c r="F46" s="8"/>
      <c r="G46" s="106"/>
      <c r="H46" s="168"/>
    </row>
    <row r="47" spans="1:11" x14ac:dyDescent="0.25">
      <c r="A47" s="209" t="s">
        <v>273</v>
      </c>
      <c r="B47" s="96">
        <v>19</v>
      </c>
      <c r="C47" s="81">
        <v>0.52780000000000005</v>
      </c>
      <c r="D47" s="96">
        <v>17</v>
      </c>
      <c r="E47" s="141">
        <v>0.41460000000000002</v>
      </c>
      <c r="F47" s="8"/>
      <c r="G47" s="106"/>
      <c r="H47" s="168"/>
    </row>
    <row r="48" spans="1:11" x14ac:dyDescent="0.25">
      <c r="A48" s="209" t="s">
        <v>274</v>
      </c>
      <c r="B48" s="96">
        <v>12</v>
      </c>
      <c r="C48" s="81">
        <v>0.33329999999999999</v>
      </c>
      <c r="D48" s="96">
        <v>4</v>
      </c>
      <c r="E48" s="141">
        <v>9.7600000000000006E-2</v>
      </c>
      <c r="F48" s="104"/>
      <c r="G48" s="104"/>
      <c r="H48" s="104"/>
    </row>
    <row r="49" spans="1:9" ht="15.75" customHeight="1" x14ac:dyDescent="0.25">
      <c r="A49" s="7"/>
      <c r="B49" s="99"/>
      <c r="C49" s="144"/>
    </row>
    <row r="50" spans="1:9" ht="15.75" customHeight="1" x14ac:dyDescent="0.25">
      <c r="A50" s="376" t="s">
        <v>523</v>
      </c>
      <c r="B50" s="389" t="s">
        <v>549</v>
      </c>
      <c r="C50" s="389"/>
      <c r="D50" s="389"/>
      <c r="E50" s="389"/>
      <c r="F50" s="389"/>
      <c r="G50" s="389"/>
      <c r="H50" s="389"/>
      <c r="I50" s="389"/>
    </row>
    <row r="51" spans="1:9" ht="15.75" customHeight="1" x14ac:dyDescent="0.25">
      <c r="A51" s="377"/>
      <c r="B51" s="389" t="s">
        <v>524</v>
      </c>
      <c r="C51" s="389"/>
      <c r="D51" s="389" t="s">
        <v>525</v>
      </c>
      <c r="E51" s="389"/>
      <c r="F51" s="389" t="s">
        <v>526</v>
      </c>
      <c r="G51" s="389"/>
      <c r="H51" s="389" t="s">
        <v>400</v>
      </c>
      <c r="I51" s="389"/>
    </row>
    <row r="52" spans="1:9" ht="15.75" customHeight="1" x14ac:dyDescent="0.25">
      <c r="A52" s="302" t="s">
        <v>527</v>
      </c>
      <c r="B52" s="310" t="s">
        <v>362</v>
      </c>
      <c r="C52" s="310" t="s">
        <v>205</v>
      </c>
      <c r="D52" s="310" t="s">
        <v>362</v>
      </c>
      <c r="E52" s="310" t="s">
        <v>205</v>
      </c>
      <c r="F52" s="310" t="s">
        <v>362</v>
      </c>
      <c r="G52" s="310" t="s">
        <v>205</v>
      </c>
      <c r="H52" s="310" t="s">
        <v>362</v>
      </c>
      <c r="I52" s="310" t="s">
        <v>205</v>
      </c>
    </row>
    <row r="53" spans="1:9" ht="15.75" customHeight="1" x14ac:dyDescent="0.25">
      <c r="A53" s="303" t="s">
        <v>272</v>
      </c>
      <c r="B53" s="305">
        <v>12</v>
      </c>
      <c r="C53" s="306">
        <v>0.63157894736842102</v>
      </c>
      <c r="D53" s="305">
        <v>9</v>
      </c>
      <c r="E53" s="306">
        <v>0.25714285714285712</v>
      </c>
      <c r="F53" s="305">
        <v>4</v>
      </c>
      <c r="G53" s="306">
        <v>0.17391304347826086</v>
      </c>
      <c r="H53" s="305">
        <v>0</v>
      </c>
      <c r="I53" s="306">
        <v>0</v>
      </c>
    </row>
    <row r="54" spans="1:9" ht="15.75" customHeight="1" x14ac:dyDescent="0.25">
      <c r="A54" s="303" t="s">
        <v>528</v>
      </c>
      <c r="B54" s="305">
        <v>6</v>
      </c>
      <c r="C54" s="306">
        <v>0.31578947368421051</v>
      </c>
      <c r="D54" s="305">
        <v>17</v>
      </c>
      <c r="E54" s="306">
        <v>0.48571428571428571</v>
      </c>
      <c r="F54" s="305">
        <v>13</v>
      </c>
      <c r="G54" s="306">
        <v>0.56521739130434778</v>
      </c>
      <c r="H54" s="305">
        <v>0</v>
      </c>
      <c r="I54" s="306">
        <v>0</v>
      </c>
    </row>
    <row r="55" spans="1:9" ht="15.75" customHeight="1" x14ac:dyDescent="0.25">
      <c r="A55" s="303" t="s">
        <v>529</v>
      </c>
      <c r="B55" s="305">
        <v>1</v>
      </c>
      <c r="C55" s="306">
        <v>5.2631578947368418E-2</v>
      </c>
      <c r="D55" s="305">
        <v>9</v>
      </c>
      <c r="E55" s="306">
        <v>0.25714285714285712</v>
      </c>
      <c r="F55" s="305">
        <v>6</v>
      </c>
      <c r="G55" s="306">
        <v>0.2608695652173913</v>
      </c>
      <c r="H55" s="305">
        <v>0</v>
      </c>
      <c r="I55" s="306">
        <v>0</v>
      </c>
    </row>
    <row r="56" spans="1:9" ht="15.75" customHeight="1" x14ac:dyDescent="0.25">
      <c r="A56"/>
      <c r="B56" s="304"/>
      <c r="C56" s="304"/>
      <c r="D56" s="304"/>
      <c r="E56" s="304"/>
      <c r="F56" s="304"/>
      <c r="G56" s="304"/>
      <c r="H56" s="304"/>
      <c r="I56" s="304"/>
    </row>
    <row r="57" spans="1:9" ht="15.75" customHeight="1" x14ac:dyDescent="0.25">
      <c r="A57" s="376" t="s">
        <v>530</v>
      </c>
      <c r="B57" s="394" t="s">
        <v>550</v>
      </c>
      <c r="C57" s="395"/>
      <c r="D57" s="395"/>
      <c r="E57" s="395"/>
      <c r="F57" s="395"/>
      <c r="G57" s="395"/>
      <c r="H57" s="395"/>
      <c r="I57" s="396"/>
    </row>
    <row r="58" spans="1:9" ht="15.75" customHeight="1" x14ac:dyDescent="0.25">
      <c r="A58" s="393"/>
      <c r="B58" s="389" t="s">
        <v>538</v>
      </c>
      <c r="C58" s="389"/>
      <c r="D58" s="389"/>
      <c r="E58" s="397"/>
      <c r="F58" s="395" t="s">
        <v>539</v>
      </c>
      <c r="G58" s="395"/>
      <c r="H58" s="395"/>
      <c r="I58" s="396"/>
    </row>
    <row r="59" spans="1:9" ht="15.75" customHeight="1" x14ac:dyDescent="0.25">
      <c r="A59" s="377"/>
      <c r="B59" s="398" t="s">
        <v>536</v>
      </c>
      <c r="C59" s="398"/>
      <c r="D59" s="398" t="s">
        <v>540</v>
      </c>
      <c r="E59" s="399"/>
      <c r="F59" s="400" t="s">
        <v>537</v>
      </c>
      <c r="G59" s="401"/>
      <c r="H59" s="399" t="s">
        <v>541</v>
      </c>
      <c r="I59" s="401"/>
    </row>
    <row r="60" spans="1:9" ht="15.75" customHeight="1" x14ac:dyDescent="0.25">
      <c r="A60" s="302" t="s">
        <v>531</v>
      </c>
      <c r="B60" s="310" t="s">
        <v>291</v>
      </c>
      <c r="C60" s="310" t="s">
        <v>205</v>
      </c>
      <c r="D60" s="310" t="s">
        <v>291</v>
      </c>
      <c r="E60" s="313" t="s">
        <v>205</v>
      </c>
      <c r="F60" s="314" t="s">
        <v>291</v>
      </c>
      <c r="G60" s="310" t="s">
        <v>205</v>
      </c>
      <c r="H60" s="310" t="s">
        <v>291</v>
      </c>
      <c r="I60" s="310" t="s">
        <v>205</v>
      </c>
    </row>
    <row r="61" spans="1:9" ht="15.75" customHeight="1" x14ac:dyDescent="0.25">
      <c r="A61" s="303" t="s">
        <v>532</v>
      </c>
      <c r="B61" s="305">
        <v>4</v>
      </c>
      <c r="C61" s="306">
        <v>0.5714285714285714</v>
      </c>
      <c r="D61" s="305">
        <v>2</v>
      </c>
      <c r="E61" s="307">
        <v>0.15384615384615385</v>
      </c>
      <c r="F61" s="308">
        <v>16</v>
      </c>
      <c r="G61" s="306">
        <v>0.47058823529411764</v>
      </c>
      <c r="H61" s="305">
        <v>3</v>
      </c>
      <c r="I61" s="306">
        <v>0.13043478260869565</v>
      </c>
    </row>
    <row r="62" spans="1:9" ht="15.75" customHeight="1" x14ac:dyDescent="0.25">
      <c r="A62" s="303" t="s">
        <v>533</v>
      </c>
      <c r="B62" s="305">
        <v>2</v>
      </c>
      <c r="C62" s="306">
        <v>0.2857142857142857</v>
      </c>
      <c r="D62" s="305">
        <v>6</v>
      </c>
      <c r="E62" s="307">
        <v>0.46153846153846156</v>
      </c>
      <c r="F62" s="308">
        <v>15</v>
      </c>
      <c r="G62" s="306">
        <v>0.44117647058823528</v>
      </c>
      <c r="H62" s="305">
        <v>13</v>
      </c>
      <c r="I62" s="306">
        <v>0.56521739130434778</v>
      </c>
    </row>
    <row r="63" spans="1:9" ht="15.75" customHeight="1" x14ac:dyDescent="0.25">
      <c r="A63" s="303" t="s">
        <v>534</v>
      </c>
      <c r="B63" s="305">
        <v>1</v>
      </c>
      <c r="C63" s="306">
        <v>0.14285714285714285</v>
      </c>
      <c r="D63" s="305">
        <v>5</v>
      </c>
      <c r="E63" s="307">
        <v>0.38461538461538464</v>
      </c>
      <c r="F63" s="308">
        <v>3</v>
      </c>
      <c r="G63" s="306">
        <v>8.8235294117647065E-2</v>
      </c>
      <c r="H63" s="305">
        <v>7</v>
      </c>
      <c r="I63" s="306">
        <v>0.30434782608695654</v>
      </c>
    </row>
    <row r="64" spans="1:9" ht="15.75" customHeight="1" x14ac:dyDescent="0.25">
      <c r="A64" s="7"/>
      <c r="B64" s="99"/>
      <c r="C64" s="144"/>
    </row>
    <row r="65" spans="1:9" ht="30" x14ac:dyDescent="0.25">
      <c r="A65" s="52" t="s">
        <v>487</v>
      </c>
      <c r="B65" s="133" t="s">
        <v>291</v>
      </c>
      <c r="C65" s="133" t="s">
        <v>205</v>
      </c>
      <c r="I65" s="12"/>
    </row>
    <row r="66" spans="1:9" x14ac:dyDescent="0.25">
      <c r="A66" s="49" t="s">
        <v>275</v>
      </c>
      <c r="B66" s="96">
        <v>1</v>
      </c>
      <c r="C66" s="81">
        <v>2.7799999999999998E-2</v>
      </c>
      <c r="I66" s="12"/>
    </row>
    <row r="67" spans="1:9" x14ac:dyDescent="0.25">
      <c r="A67" s="49" t="s">
        <v>276</v>
      </c>
      <c r="B67" s="96">
        <v>6</v>
      </c>
      <c r="C67" s="81">
        <v>0.16670000000000001</v>
      </c>
      <c r="I67" s="12"/>
    </row>
    <row r="68" spans="1:9" x14ac:dyDescent="0.25">
      <c r="A68" s="49" t="s">
        <v>277</v>
      </c>
      <c r="B68" s="96">
        <v>7</v>
      </c>
      <c r="C68" s="81">
        <v>0.19440000000000002</v>
      </c>
      <c r="I68" s="12"/>
    </row>
    <row r="69" spans="1:9" x14ac:dyDescent="0.25">
      <c r="A69" s="49" t="s">
        <v>278</v>
      </c>
      <c r="B69" s="96">
        <v>22</v>
      </c>
      <c r="C69" s="81">
        <v>0.61109999999999998</v>
      </c>
    </row>
    <row r="71" spans="1:9" x14ac:dyDescent="0.25">
      <c r="A71" s="52" t="s">
        <v>345</v>
      </c>
      <c r="B71" s="133" t="s">
        <v>291</v>
      </c>
      <c r="C71" s="133" t="s">
        <v>205</v>
      </c>
    </row>
    <row r="72" spans="1:9" x14ac:dyDescent="0.25">
      <c r="A72" s="49" t="s">
        <v>279</v>
      </c>
      <c r="B72" s="96">
        <v>20</v>
      </c>
      <c r="C72" s="81">
        <v>0.55559999999999998</v>
      </c>
    </row>
    <row r="73" spans="1:9" x14ac:dyDescent="0.25">
      <c r="A73" s="49" t="s">
        <v>280</v>
      </c>
      <c r="B73" s="96">
        <v>11</v>
      </c>
      <c r="C73" s="81">
        <v>0.30559999999999998</v>
      </c>
    </row>
    <row r="74" spans="1:9" x14ac:dyDescent="0.25">
      <c r="A74" s="49" t="s">
        <v>281</v>
      </c>
      <c r="B74" s="96">
        <v>5</v>
      </c>
      <c r="C74" s="81">
        <v>0.1389</v>
      </c>
    </row>
    <row r="76" spans="1:9" ht="30" x14ac:dyDescent="0.25">
      <c r="A76" s="52" t="s">
        <v>488</v>
      </c>
      <c r="B76" s="53" t="s">
        <v>203</v>
      </c>
      <c r="C76" s="53" t="s">
        <v>204</v>
      </c>
      <c r="D76" s="55" t="s">
        <v>299</v>
      </c>
      <c r="E76" s="53" t="s">
        <v>193</v>
      </c>
      <c r="F76" s="152" t="s">
        <v>358</v>
      </c>
      <c r="G76" s="231" t="s">
        <v>357</v>
      </c>
      <c r="H76" s="12"/>
      <c r="I76" s="12"/>
    </row>
    <row r="77" spans="1:9" x14ac:dyDescent="0.25">
      <c r="A77" s="9"/>
      <c r="B77" s="96">
        <v>5.14</v>
      </c>
      <c r="C77" s="96">
        <v>2.44</v>
      </c>
      <c r="D77" s="96">
        <v>5</v>
      </c>
      <c r="E77" s="98">
        <v>4</v>
      </c>
      <c r="F77" s="98">
        <v>0</v>
      </c>
      <c r="G77" s="98">
        <v>10</v>
      </c>
      <c r="H77" s="12"/>
      <c r="I77" s="12"/>
    </row>
    <row r="78" spans="1:9" x14ac:dyDescent="0.25">
      <c r="A78" s="18"/>
      <c r="B78" s="99"/>
      <c r="C78" s="99"/>
      <c r="D78" s="99"/>
      <c r="E78" s="21"/>
      <c r="H78" s="12"/>
      <c r="I78" s="12"/>
    </row>
    <row r="79" spans="1:9" s="26" customFormat="1" ht="45" x14ac:dyDescent="0.25">
      <c r="A79" s="90" t="s">
        <v>489</v>
      </c>
      <c r="B79" s="92" t="s">
        <v>203</v>
      </c>
      <c r="C79" s="92" t="s">
        <v>204</v>
      </c>
      <c r="D79" s="93" t="s">
        <v>299</v>
      </c>
      <c r="E79" s="92" t="s">
        <v>193</v>
      </c>
      <c r="F79" s="165" t="s">
        <v>358</v>
      </c>
      <c r="G79" s="234" t="s">
        <v>357</v>
      </c>
    </row>
    <row r="80" spans="1:9" s="26" customFormat="1" x14ac:dyDescent="0.25">
      <c r="A80" s="72"/>
      <c r="B80" s="123">
        <v>4.51</v>
      </c>
      <c r="C80" s="123">
        <v>2.58</v>
      </c>
      <c r="D80" s="123">
        <v>5</v>
      </c>
      <c r="E80" s="134">
        <v>4</v>
      </c>
      <c r="F80" s="166">
        <v>0</v>
      </c>
      <c r="G80" s="166">
        <v>10</v>
      </c>
    </row>
    <row r="81" spans="1:9" x14ac:dyDescent="0.25">
      <c r="A81" s="8"/>
      <c r="H81" s="12"/>
      <c r="I81" s="12"/>
    </row>
    <row r="82" spans="1:9" ht="30" x14ac:dyDescent="0.25">
      <c r="A82" s="62" t="s">
        <v>468</v>
      </c>
      <c r="B82" s="53" t="s">
        <v>203</v>
      </c>
      <c r="C82" s="53" t="s">
        <v>204</v>
      </c>
      <c r="D82" s="55" t="s">
        <v>299</v>
      </c>
      <c r="E82" s="53" t="s">
        <v>193</v>
      </c>
      <c r="F82" s="152" t="s">
        <v>358</v>
      </c>
      <c r="G82" s="152" t="s">
        <v>357</v>
      </c>
      <c r="H82" s="12"/>
      <c r="I82" s="12"/>
    </row>
    <row r="83" spans="1:9" x14ac:dyDescent="0.25">
      <c r="A83" s="75"/>
      <c r="B83" s="96">
        <v>12.93</v>
      </c>
      <c r="C83" s="96">
        <v>36.869999999999997</v>
      </c>
      <c r="D83" s="96">
        <v>2.5</v>
      </c>
      <c r="E83" s="98">
        <v>5.62</v>
      </c>
      <c r="F83" s="98">
        <v>0</v>
      </c>
      <c r="G83" s="98">
        <v>250</v>
      </c>
      <c r="H83" s="12"/>
      <c r="I83" s="12"/>
    </row>
    <row r="84" spans="1:9" x14ac:dyDescent="0.25">
      <c r="A84" s="24"/>
      <c r="B84" s="104"/>
      <c r="C84" s="104"/>
      <c r="D84" s="104"/>
      <c r="E84" s="104"/>
      <c r="H84" s="12"/>
      <c r="I84" s="12"/>
    </row>
    <row r="85" spans="1:9" ht="30" x14ac:dyDescent="0.25">
      <c r="A85" s="59" t="s">
        <v>469</v>
      </c>
      <c r="B85" s="53" t="s">
        <v>203</v>
      </c>
      <c r="C85" s="53" t="s">
        <v>204</v>
      </c>
      <c r="D85" s="55" t="s">
        <v>299</v>
      </c>
      <c r="E85" s="53" t="s">
        <v>193</v>
      </c>
      <c r="F85" s="53" t="s">
        <v>358</v>
      </c>
      <c r="G85" s="231" t="s">
        <v>357</v>
      </c>
      <c r="H85" s="12"/>
      <c r="I85" s="12"/>
    </row>
    <row r="86" spans="1:9" x14ac:dyDescent="0.25">
      <c r="A86" s="16" t="s">
        <v>75</v>
      </c>
      <c r="B86" s="96">
        <v>1.32</v>
      </c>
      <c r="C86" s="96">
        <v>1.31</v>
      </c>
      <c r="D86" s="96">
        <v>1</v>
      </c>
      <c r="E86" s="98">
        <v>1.5</v>
      </c>
      <c r="F86" s="96">
        <v>0</v>
      </c>
      <c r="G86" s="96">
        <v>5</v>
      </c>
      <c r="H86" s="12"/>
      <c r="I86" s="12"/>
    </row>
    <row r="87" spans="1:9" x14ac:dyDescent="0.25">
      <c r="A87" s="16" t="s">
        <v>76</v>
      </c>
      <c r="B87" s="96">
        <v>1.94</v>
      </c>
      <c r="C87" s="96">
        <v>1.84</v>
      </c>
      <c r="D87" s="96">
        <v>1</v>
      </c>
      <c r="E87" s="98">
        <v>1</v>
      </c>
      <c r="F87" s="96">
        <v>0.5</v>
      </c>
      <c r="G87" s="96">
        <v>8</v>
      </c>
      <c r="H87" s="12"/>
      <c r="I87" s="12"/>
    </row>
    <row r="88" spans="1:9" x14ac:dyDescent="0.25">
      <c r="A88" s="16" t="s">
        <v>192</v>
      </c>
      <c r="B88" s="96">
        <v>1.35</v>
      </c>
      <c r="C88" s="96">
        <v>0.79</v>
      </c>
      <c r="D88" s="96">
        <v>1</v>
      </c>
      <c r="E88" s="98">
        <v>1</v>
      </c>
      <c r="F88" s="96">
        <v>0</v>
      </c>
      <c r="G88" s="96">
        <v>4</v>
      </c>
      <c r="H88" s="12"/>
      <c r="I88" s="12"/>
    </row>
    <row r="89" spans="1:9" x14ac:dyDescent="0.25">
      <c r="A89" s="16" t="s">
        <v>77</v>
      </c>
      <c r="B89" s="96">
        <v>1</v>
      </c>
      <c r="C89" s="96">
        <v>0.46</v>
      </c>
      <c r="D89" s="96">
        <v>1</v>
      </c>
      <c r="E89" s="98">
        <v>0.5</v>
      </c>
      <c r="F89" s="96">
        <v>0.5</v>
      </c>
      <c r="G89" s="96">
        <v>2</v>
      </c>
      <c r="H89" s="12"/>
      <c r="I89" s="12"/>
    </row>
    <row r="90" spans="1:9" x14ac:dyDescent="0.25">
      <c r="A90" s="16" t="s">
        <v>197</v>
      </c>
      <c r="B90" s="96">
        <v>1.1100000000000001</v>
      </c>
      <c r="C90" s="96">
        <v>0.83</v>
      </c>
      <c r="D90" s="96">
        <v>1</v>
      </c>
      <c r="E90" s="98">
        <v>0.5</v>
      </c>
      <c r="F90" s="96">
        <v>0</v>
      </c>
      <c r="G90" s="96">
        <v>4</v>
      </c>
      <c r="H90" s="12"/>
      <c r="I90" s="12"/>
    </row>
    <row r="91" spans="1:9" x14ac:dyDescent="0.25">
      <c r="A91" s="16" t="s">
        <v>78</v>
      </c>
      <c r="B91" s="96">
        <v>5.94</v>
      </c>
      <c r="C91" s="96">
        <v>10.37</v>
      </c>
      <c r="D91" s="96">
        <v>1.5</v>
      </c>
      <c r="E91" s="98">
        <v>3.25</v>
      </c>
      <c r="F91" s="96">
        <v>0</v>
      </c>
      <c r="G91" s="96">
        <v>48</v>
      </c>
      <c r="H91" s="12"/>
      <c r="I91" s="12"/>
    </row>
    <row r="92" spans="1:9" x14ac:dyDescent="0.25">
      <c r="A92" s="16" t="s">
        <v>79</v>
      </c>
      <c r="B92" s="96">
        <v>0.57999999999999996</v>
      </c>
      <c r="C92" s="96">
        <v>0.91</v>
      </c>
      <c r="D92" s="96">
        <v>0</v>
      </c>
      <c r="E92" s="98">
        <v>1</v>
      </c>
      <c r="F92" s="96">
        <v>0</v>
      </c>
      <c r="G92" s="96">
        <v>4</v>
      </c>
      <c r="H92" s="12"/>
      <c r="I92" s="12"/>
    </row>
    <row r="93" spans="1:9" x14ac:dyDescent="0.25">
      <c r="A93" s="16" t="s">
        <v>80</v>
      </c>
      <c r="B93" s="96">
        <v>1.86</v>
      </c>
      <c r="C93" s="96">
        <v>6.88</v>
      </c>
      <c r="D93" s="96">
        <v>0</v>
      </c>
      <c r="E93" s="98">
        <v>0.12</v>
      </c>
      <c r="F93" s="96">
        <v>0</v>
      </c>
      <c r="G93" s="96">
        <v>40</v>
      </c>
      <c r="H93" s="12"/>
      <c r="I93" s="12"/>
    </row>
    <row r="94" spans="1:9" ht="18" customHeight="1" x14ac:dyDescent="0.25">
      <c r="B94" s="99"/>
      <c r="C94" s="99"/>
      <c r="D94" s="99"/>
      <c r="E94" s="21"/>
      <c r="F94" s="99"/>
      <c r="G94" s="99"/>
      <c r="H94" s="12"/>
      <c r="I94" s="12"/>
    </row>
    <row r="95" spans="1:9" ht="18" customHeight="1" x14ac:dyDescent="0.25">
      <c r="A95" s="369" t="s">
        <v>546</v>
      </c>
      <c r="B95" s="389" t="s">
        <v>545</v>
      </c>
      <c r="C95" s="390"/>
      <c r="D95" s="390"/>
      <c r="E95" s="390"/>
      <c r="F95" s="390"/>
      <c r="G95" s="390"/>
      <c r="H95" s="390"/>
      <c r="I95" s="12"/>
    </row>
    <row r="96" spans="1:9" ht="18" customHeight="1" x14ac:dyDescent="0.25">
      <c r="A96" s="369"/>
      <c r="B96" s="390"/>
      <c r="C96" s="390"/>
      <c r="D96" s="390"/>
      <c r="E96" s="390"/>
      <c r="F96" s="390"/>
      <c r="G96" s="390"/>
      <c r="H96" s="390"/>
      <c r="I96" s="12"/>
    </row>
    <row r="97" spans="1:9" ht="18" customHeight="1" x14ac:dyDescent="0.25">
      <c r="A97" s="302" t="s">
        <v>520</v>
      </c>
      <c r="B97" s="234" t="s">
        <v>194</v>
      </c>
      <c r="C97" s="92" t="s">
        <v>203</v>
      </c>
      <c r="D97" s="92" t="s">
        <v>204</v>
      </c>
      <c r="E97" s="93" t="s">
        <v>299</v>
      </c>
      <c r="F97" s="92" t="s">
        <v>193</v>
      </c>
      <c r="G97" s="234" t="s">
        <v>356</v>
      </c>
      <c r="H97" s="234" t="s">
        <v>357</v>
      </c>
      <c r="I97" s="12"/>
    </row>
    <row r="98" spans="1:9" ht="18" customHeight="1" x14ac:dyDescent="0.25">
      <c r="A98" s="303" t="s">
        <v>75</v>
      </c>
      <c r="B98" s="305">
        <v>19</v>
      </c>
      <c r="C98" s="311">
        <v>5.3421052631578947</v>
      </c>
      <c r="D98" s="311">
        <v>7.5572860935269093</v>
      </c>
      <c r="E98" s="305">
        <v>2</v>
      </c>
      <c r="F98" s="305">
        <v>4</v>
      </c>
      <c r="G98" s="305">
        <v>1</v>
      </c>
      <c r="H98" s="305">
        <v>30</v>
      </c>
      <c r="I98" s="12"/>
    </row>
    <row r="99" spans="1:9" ht="18" customHeight="1" x14ac:dyDescent="0.25">
      <c r="A99" s="303" t="s">
        <v>76</v>
      </c>
      <c r="B99" s="305">
        <v>19</v>
      </c>
      <c r="C99" s="311">
        <v>7.7631578947368425</v>
      </c>
      <c r="D99" s="311">
        <v>22.408064285636986</v>
      </c>
      <c r="E99" s="305">
        <v>2</v>
      </c>
      <c r="F99" s="305">
        <v>2.5</v>
      </c>
      <c r="G99" s="305">
        <v>0.5</v>
      </c>
      <c r="H99" s="305">
        <v>100</v>
      </c>
      <c r="I99" s="12"/>
    </row>
    <row r="100" spans="1:9" ht="18" customHeight="1" x14ac:dyDescent="0.25">
      <c r="A100" s="303" t="s">
        <v>542</v>
      </c>
      <c r="B100" s="305">
        <v>19</v>
      </c>
      <c r="C100" s="311">
        <v>3.6315789473684212</v>
      </c>
      <c r="D100" s="311">
        <v>8.8801309194289946</v>
      </c>
      <c r="E100" s="305">
        <v>2</v>
      </c>
      <c r="F100" s="305">
        <v>1</v>
      </c>
      <c r="G100" s="305">
        <v>0</v>
      </c>
      <c r="H100" s="305">
        <v>40</v>
      </c>
      <c r="I100" s="12"/>
    </row>
    <row r="101" spans="1:9" ht="15" customHeight="1" x14ac:dyDescent="0.25">
      <c r="A101" s="303" t="s">
        <v>77</v>
      </c>
      <c r="B101" s="305">
        <v>19</v>
      </c>
      <c r="C101" s="311">
        <v>1.7894736842105263</v>
      </c>
      <c r="D101" s="311">
        <v>2.3823179041620848</v>
      </c>
      <c r="E101" s="305">
        <v>1</v>
      </c>
      <c r="F101" s="305">
        <v>0.75</v>
      </c>
      <c r="G101" s="305">
        <v>0</v>
      </c>
      <c r="H101" s="305">
        <v>10</v>
      </c>
      <c r="I101" s="12"/>
    </row>
    <row r="102" spans="1:9" x14ac:dyDescent="0.25">
      <c r="A102" s="303" t="s">
        <v>521</v>
      </c>
      <c r="B102" s="305">
        <v>19</v>
      </c>
      <c r="C102" s="311">
        <v>1.8947368421052631</v>
      </c>
      <c r="D102" s="311">
        <v>3.2127305250986402</v>
      </c>
      <c r="E102" s="305">
        <v>1</v>
      </c>
      <c r="F102" s="305">
        <v>0.75</v>
      </c>
      <c r="G102" s="305">
        <v>0.5</v>
      </c>
      <c r="H102" s="305">
        <v>15</v>
      </c>
      <c r="I102" s="12"/>
    </row>
    <row r="103" spans="1:9" x14ac:dyDescent="0.25">
      <c r="A103" s="303" t="s">
        <v>78</v>
      </c>
      <c r="B103" s="305">
        <v>19</v>
      </c>
      <c r="C103" s="311">
        <v>7.3157894736842106</v>
      </c>
      <c r="D103" s="311">
        <v>13.037563812899961</v>
      </c>
      <c r="E103" s="305">
        <v>1</v>
      </c>
      <c r="F103" s="305">
        <v>2.5</v>
      </c>
      <c r="G103" s="305">
        <v>0</v>
      </c>
      <c r="H103" s="305">
        <v>48</v>
      </c>
      <c r="I103" s="12" t="s">
        <v>282</v>
      </c>
    </row>
    <row r="104" spans="1:9" x14ac:dyDescent="0.25">
      <c r="A104" s="303" t="s">
        <v>522</v>
      </c>
      <c r="B104" s="305">
        <v>19</v>
      </c>
      <c r="C104" s="311">
        <v>2.6578947368421053</v>
      </c>
      <c r="D104" s="311">
        <v>9.147028405715746</v>
      </c>
      <c r="E104" s="305">
        <v>0</v>
      </c>
      <c r="F104" s="305">
        <v>0.5</v>
      </c>
      <c r="G104" s="305">
        <v>0</v>
      </c>
      <c r="H104" s="305">
        <v>40</v>
      </c>
      <c r="I104" s="12"/>
    </row>
    <row r="105" spans="1:9" x14ac:dyDescent="0.25">
      <c r="A105" s="303" t="s">
        <v>19</v>
      </c>
      <c r="B105" s="305">
        <v>19</v>
      </c>
      <c r="C105" s="311">
        <v>11.710526315789474</v>
      </c>
      <c r="D105" s="311">
        <v>38.479906657556604</v>
      </c>
      <c r="E105" s="305">
        <v>1</v>
      </c>
      <c r="F105" s="305">
        <v>2.25</v>
      </c>
      <c r="G105" s="305">
        <v>0</v>
      </c>
      <c r="H105" s="305">
        <v>168</v>
      </c>
      <c r="I105" s="12"/>
    </row>
    <row r="106" spans="1:9" x14ac:dyDescent="0.25">
      <c r="A106"/>
      <c r="B106" s="304"/>
      <c r="C106" s="304"/>
      <c r="D106" s="304"/>
      <c r="E106" s="304"/>
      <c r="F106" s="304"/>
      <c r="G106" s="304"/>
      <c r="H106" s="304"/>
      <c r="I106" s="12"/>
    </row>
    <row r="107" spans="1:9" x14ac:dyDescent="0.25">
      <c r="A107"/>
      <c r="B107" s="304"/>
      <c r="C107" s="304"/>
      <c r="D107" s="304"/>
      <c r="E107" s="304"/>
      <c r="F107" s="304"/>
      <c r="G107" s="304"/>
      <c r="H107" s="304"/>
      <c r="I107" s="12"/>
    </row>
    <row r="108" spans="1:9" x14ac:dyDescent="0.25">
      <c r="A108" s="369" t="s">
        <v>547</v>
      </c>
      <c r="B108" s="389" t="s">
        <v>543</v>
      </c>
      <c r="C108" s="390"/>
      <c r="D108" s="390"/>
      <c r="E108" s="390"/>
      <c r="F108" s="390"/>
      <c r="G108" s="390"/>
      <c r="H108" s="390"/>
      <c r="I108" s="12"/>
    </row>
    <row r="109" spans="1:9" x14ac:dyDescent="0.25">
      <c r="A109" s="369"/>
      <c r="B109" s="390"/>
      <c r="C109" s="390"/>
      <c r="D109" s="390"/>
      <c r="E109" s="390"/>
      <c r="F109" s="390"/>
      <c r="G109" s="390"/>
      <c r="H109" s="390"/>
      <c r="I109" s="12"/>
    </row>
    <row r="110" spans="1:9" x14ac:dyDescent="0.25">
      <c r="A110" s="302" t="s">
        <v>520</v>
      </c>
      <c r="B110" s="234" t="s">
        <v>194</v>
      </c>
      <c r="C110" s="92" t="s">
        <v>203</v>
      </c>
      <c r="D110" s="92" t="s">
        <v>204</v>
      </c>
      <c r="E110" s="93" t="s">
        <v>299</v>
      </c>
      <c r="F110" s="92" t="s">
        <v>193</v>
      </c>
      <c r="G110" s="234" t="s">
        <v>356</v>
      </c>
      <c r="H110" s="234" t="s">
        <v>357</v>
      </c>
      <c r="I110" s="12"/>
    </row>
    <row r="111" spans="1:9" x14ac:dyDescent="0.25">
      <c r="A111" s="303" t="s">
        <v>75</v>
      </c>
      <c r="B111" s="305">
        <v>35</v>
      </c>
      <c r="C111" s="311">
        <v>2.5</v>
      </c>
      <c r="D111" s="311">
        <v>4.3114075768961637</v>
      </c>
      <c r="E111" s="305">
        <v>1</v>
      </c>
      <c r="F111" s="305">
        <v>1.25</v>
      </c>
      <c r="G111" s="305">
        <v>0</v>
      </c>
      <c r="H111" s="305">
        <v>20</v>
      </c>
      <c r="I111" s="12"/>
    </row>
    <row r="112" spans="1:9" x14ac:dyDescent="0.25">
      <c r="A112" s="303" t="s">
        <v>76</v>
      </c>
      <c r="B112" s="305">
        <v>35</v>
      </c>
      <c r="C112" s="311">
        <v>2.3285714285714287</v>
      </c>
      <c r="D112" s="311">
        <v>2.0861689385896183</v>
      </c>
      <c r="E112" s="305">
        <v>1.5</v>
      </c>
      <c r="F112" s="305">
        <v>2</v>
      </c>
      <c r="G112" s="305">
        <v>0</v>
      </c>
      <c r="H112" s="305">
        <v>8</v>
      </c>
      <c r="I112" s="12"/>
    </row>
    <row r="113" spans="1:9" x14ac:dyDescent="0.25">
      <c r="A113" s="303" t="s">
        <v>542</v>
      </c>
      <c r="B113" s="305">
        <v>35</v>
      </c>
      <c r="C113" s="311">
        <v>1.6</v>
      </c>
      <c r="D113" s="311">
        <v>0.96100437655855975</v>
      </c>
      <c r="E113" s="305">
        <v>1</v>
      </c>
      <c r="F113" s="305">
        <v>1</v>
      </c>
      <c r="G113" s="305">
        <v>0.5</v>
      </c>
      <c r="H113" s="305">
        <v>5</v>
      </c>
      <c r="I113" s="12"/>
    </row>
    <row r="114" spans="1:9" ht="15" customHeight="1" x14ac:dyDescent="0.25">
      <c r="A114" s="303" t="s">
        <v>77</v>
      </c>
      <c r="B114" s="305">
        <v>35</v>
      </c>
      <c r="C114" s="311">
        <v>2.157142857142857</v>
      </c>
      <c r="D114" s="311">
        <v>4.9046368045833884</v>
      </c>
      <c r="E114" s="305">
        <v>1</v>
      </c>
      <c r="F114" s="305">
        <v>1</v>
      </c>
      <c r="G114" s="305">
        <v>0.5</v>
      </c>
      <c r="H114" s="305">
        <v>30</v>
      </c>
      <c r="I114" s="12"/>
    </row>
    <row r="115" spans="1:9" x14ac:dyDescent="0.25">
      <c r="A115" s="303" t="s">
        <v>521</v>
      </c>
      <c r="B115" s="305">
        <v>35</v>
      </c>
      <c r="C115" s="311">
        <v>1.8142857142857143</v>
      </c>
      <c r="D115" s="311">
        <v>4.9483890936191282</v>
      </c>
      <c r="E115" s="305">
        <v>1</v>
      </c>
      <c r="F115" s="305">
        <v>0.5</v>
      </c>
      <c r="G115" s="305">
        <v>0</v>
      </c>
      <c r="H115" s="305">
        <v>30</v>
      </c>
      <c r="I115" s="12"/>
    </row>
    <row r="116" spans="1:9" x14ac:dyDescent="0.25">
      <c r="A116" s="303" t="s">
        <v>78</v>
      </c>
      <c r="B116" s="305">
        <v>35</v>
      </c>
      <c r="C116" s="311">
        <v>2.2428571428571429</v>
      </c>
      <c r="D116" s="311">
        <v>4.1166295261369079</v>
      </c>
      <c r="E116" s="305">
        <v>1</v>
      </c>
      <c r="F116" s="305">
        <v>1</v>
      </c>
      <c r="G116" s="305">
        <v>0</v>
      </c>
      <c r="H116" s="305">
        <v>24</v>
      </c>
      <c r="I116" s="12"/>
    </row>
    <row r="117" spans="1:9" x14ac:dyDescent="0.25">
      <c r="A117" s="303" t="s">
        <v>522</v>
      </c>
      <c r="B117" s="305">
        <v>35</v>
      </c>
      <c r="C117" s="311">
        <v>0.62857142857142856</v>
      </c>
      <c r="D117" s="311">
        <v>1.0526078060119595</v>
      </c>
      <c r="E117" s="305">
        <v>0</v>
      </c>
      <c r="F117" s="305">
        <v>1</v>
      </c>
      <c r="G117" s="305">
        <v>0</v>
      </c>
      <c r="H117" s="305">
        <v>5</v>
      </c>
      <c r="I117" s="12"/>
    </row>
    <row r="118" spans="1:9" x14ac:dyDescent="0.25">
      <c r="A118" s="303" t="s">
        <v>19</v>
      </c>
      <c r="B118" s="305">
        <v>35</v>
      </c>
      <c r="C118" s="311">
        <v>0.7</v>
      </c>
      <c r="D118" s="311">
        <v>1.8076634252049051</v>
      </c>
      <c r="E118" s="305">
        <v>0</v>
      </c>
      <c r="F118" s="305">
        <v>0</v>
      </c>
      <c r="G118" s="305">
        <v>0</v>
      </c>
      <c r="H118" s="305">
        <v>8</v>
      </c>
      <c r="I118" s="12"/>
    </row>
    <row r="119" spans="1:9" x14ac:dyDescent="0.25">
      <c r="A119" s="72"/>
      <c r="B119" s="305"/>
      <c r="C119" s="305"/>
      <c r="D119" s="305"/>
      <c r="E119" s="305"/>
      <c r="F119" s="305"/>
      <c r="G119" s="305"/>
      <c r="H119" s="305"/>
      <c r="I119" s="12"/>
    </row>
    <row r="120" spans="1:9" x14ac:dyDescent="0.25">
      <c r="A120" s="369" t="s">
        <v>548</v>
      </c>
      <c r="B120" s="389" t="s">
        <v>544</v>
      </c>
      <c r="C120" s="390"/>
      <c r="D120" s="390"/>
      <c r="E120" s="390"/>
      <c r="F120" s="390"/>
      <c r="G120" s="390"/>
      <c r="H120" s="390"/>
      <c r="I120" s="12"/>
    </row>
    <row r="121" spans="1:9" x14ac:dyDescent="0.25">
      <c r="A121" s="369"/>
      <c r="B121" s="390"/>
      <c r="C121" s="390"/>
      <c r="D121" s="390"/>
      <c r="E121" s="390"/>
      <c r="F121" s="390"/>
      <c r="G121" s="390"/>
      <c r="H121" s="390"/>
      <c r="I121" s="12"/>
    </row>
    <row r="122" spans="1:9" x14ac:dyDescent="0.25">
      <c r="A122" s="302" t="s">
        <v>520</v>
      </c>
      <c r="B122" s="234" t="s">
        <v>194</v>
      </c>
      <c r="C122" s="92" t="s">
        <v>203</v>
      </c>
      <c r="D122" s="92" t="s">
        <v>204</v>
      </c>
      <c r="E122" s="93" t="s">
        <v>299</v>
      </c>
      <c r="F122" s="92" t="s">
        <v>193</v>
      </c>
      <c r="G122" s="234" t="s">
        <v>356</v>
      </c>
      <c r="H122" s="234" t="s">
        <v>357</v>
      </c>
      <c r="I122" s="12"/>
    </row>
    <row r="123" spans="1:9" x14ac:dyDescent="0.25">
      <c r="A123" s="303" t="s">
        <v>75</v>
      </c>
      <c r="B123" s="305">
        <v>23</v>
      </c>
      <c r="C123" s="311">
        <v>1.5652173913043479</v>
      </c>
      <c r="D123" s="311">
        <v>1.4639947514971039</v>
      </c>
      <c r="E123" s="305">
        <v>1</v>
      </c>
      <c r="F123" s="305">
        <v>1.25</v>
      </c>
      <c r="G123" s="305">
        <v>0</v>
      </c>
      <c r="H123" s="305">
        <v>5</v>
      </c>
      <c r="I123" s="12"/>
    </row>
    <row r="124" spans="1:9" x14ac:dyDescent="0.25">
      <c r="A124" s="303" t="s">
        <v>76</v>
      </c>
      <c r="B124" s="305">
        <v>23</v>
      </c>
      <c r="C124" s="311">
        <v>1.826086956521739</v>
      </c>
      <c r="D124" s="311">
        <v>1.7748796095675048</v>
      </c>
      <c r="E124" s="305">
        <v>1</v>
      </c>
      <c r="F124" s="305">
        <v>1</v>
      </c>
      <c r="G124" s="305">
        <v>0.5</v>
      </c>
      <c r="H124" s="305">
        <v>8</v>
      </c>
      <c r="I124" s="12"/>
    </row>
    <row r="125" spans="1:9" x14ac:dyDescent="0.25">
      <c r="A125" s="303" t="s">
        <v>542</v>
      </c>
      <c r="B125" s="305">
        <v>23</v>
      </c>
      <c r="C125" s="311">
        <v>1.3695652173913044</v>
      </c>
      <c r="D125" s="311">
        <v>0.84231001775350223</v>
      </c>
      <c r="E125" s="305">
        <v>1</v>
      </c>
      <c r="F125" s="305">
        <v>0.75</v>
      </c>
      <c r="G125" s="305">
        <v>0</v>
      </c>
      <c r="H125" s="305">
        <v>4</v>
      </c>
      <c r="I125" s="12"/>
    </row>
    <row r="126" spans="1:9" ht="15" customHeight="1" x14ac:dyDescent="0.25">
      <c r="A126" s="303" t="s">
        <v>77</v>
      </c>
      <c r="B126" s="305">
        <v>23</v>
      </c>
      <c r="C126" s="311">
        <v>0.91304347826086951</v>
      </c>
      <c r="D126" s="311">
        <v>0.41702882811414949</v>
      </c>
      <c r="E126" s="305">
        <v>1</v>
      </c>
      <c r="F126" s="305">
        <v>0.5</v>
      </c>
      <c r="G126" s="305">
        <v>0.5</v>
      </c>
      <c r="H126" s="305">
        <v>2</v>
      </c>
      <c r="I126" s="12"/>
    </row>
    <row r="127" spans="1:9" x14ac:dyDescent="0.25">
      <c r="A127" s="303" t="s">
        <v>521</v>
      </c>
      <c r="B127" s="305">
        <v>23</v>
      </c>
      <c r="C127" s="311">
        <v>1.0652173913043479</v>
      </c>
      <c r="D127" s="311">
        <v>0.94513524556598094</v>
      </c>
      <c r="E127" s="305">
        <v>1</v>
      </c>
      <c r="F127" s="305">
        <v>0.5</v>
      </c>
      <c r="G127" s="305">
        <v>0</v>
      </c>
      <c r="H127" s="305">
        <v>4</v>
      </c>
      <c r="I127" s="12"/>
    </row>
    <row r="128" spans="1:9" x14ac:dyDescent="0.25">
      <c r="A128" s="303" t="s">
        <v>78</v>
      </c>
      <c r="B128" s="305">
        <v>23</v>
      </c>
      <c r="C128" s="311">
        <v>7.1304347826086953</v>
      </c>
      <c r="D128" s="311">
        <v>11.985993142854428</v>
      </c>
      <c r="E128" s="305">
        <v>1</v>
      </c>
      <c r="F128" s="305">
        <v>7</v>
      </c>
      <c r="G128" s="305">
        <v>0</v>
      </c>
      <c r="H128" s="305">
        <v>48</v>
      </c>
      <c r="I128" s="12"/>
    </row>
    <row r="129" spans="1:38" x14ac:dyDescent="0.25">
      <c r="A129" s="303" t="s">
        <v>522</v>
      </c>
      <c r="B129" s="305">
        <v>23</v>
      </c>
      <c r="C129" s="311">
        <v>1</v>
      </c>
      <c r="D129" s="311">
        <v>1.5075567228888183</v>
      </c>
      <c r="E129" s="305">
        <v>0</v>
      </c>
      <c r="F129" s="305">
        <v>1</v>
      </c>
      <c r="G129" s="305">
        <v>0</v>
      </c>
      <c r="H129" s="305">
        <v>5</v>
      </c>
      <c r="I129" s="12"/>
    </row>
    <row r="130" spans="1:38" x14ac:dyDescent="0.25">
      <c r="A130" s="303" t="s">
        <v>19</v>
      </c>
      <c r="B130" s="305">
        <v>23</v>
      </c>
      <c r="C130" s="311">
        <v>2.0217391304347827</v>
      </c>
      <c r="D130" s="311">
        <v>8.3113808349394755</v>
      </c>
      <c r="E130" s="305">
        <v>0</v>
      </c>
      <c r="F130" s="305">
        <v>0.25</v>
      </c>
      <c r="G130" s="305">
        <v>0</v>
      </c>
      <c r="H130" s="305">
        <v>40</v>
      </c>
      <c r="I130" s="12"/>
    </row>
    <row r="131" spans="1:38" x14ac:dyDescent="0.25">
      <c r="B131" s="99"/>
      <c r="C131" s="99"/>
      <c r="D131" s="99"/>
      <c r="E131" s="21"/>
      <c r="F131" s="99"/>
      <c r="G131" s="99"/>
      <c r="H131" s="12"/>
      <c r="I131" s="12"/>
    </row>
    <row r="132" spans="1:38" x14ac:dyDescent="0.25">
      <c r="A132" s="59" t="s">
        <v>329</v>
      </c>
      <c r="B132" s="53" t="s">
        <v>203</v>
      </c>
      <c r="C132" s="53" t="s">
        <v>204</v>
      </c>
      <c r="D132" s="55" t="s">
        <v>299</v>
      </c>
      <c r="E132" s="53" t="s">
        <v>193</v>
      </c>
      <c r="F132" s="152" t="s">
        <v>358</v>
      </c>
      <c r="G132" s="152" t="s">
        <v>357</v>
      </c>
      <c r="H132" s="12"/>
      <c r="I132" s="12"/>
    </row>
    <row r="133" spans="1:38" x14ac:dyDescent="0.25">
      <c r="A133" s="75" t="s">
        <v>185</v>
      </c>
      <c r="B133" s="141">
        <v>0.248</v>
      </c>
      <c r="C133" s="141">
        <v>0.30299999999999999</v>
      </c>
      <c r="D133" s="141">
        <v>0.125</v>
      </c>
      <c r="E133" s="125">
        <v>0.5</v>
      </c>
      <c r="F133" s="98">
        <v>0</v>
      </c>
      <c r="G133" s="98">
        <v>100</v>
      </c>
      <c r="H133" s="12"/>
      <c r="I133" s="12"/>
    </row>
    <row r="134" spans="1:38" x14ac:dyDescent="0.25">
      <c r="A134" s="75" t="s">
        <v>186</v>
      </c>
      <c r="B134" s="141">
        <v>0.752</v>
      </c>
      <c r="C134" s="141">
        <v>0.30299999999999999</v>
      </c>
      <c r="D134" s="141">
        <v>0.875</v>
      </c>
      <c r="E134" s="125">
        <v>0.5</v>
      </c>
      <c r="F134" s="98">
        <v>0</v>
      </c>
      <c r="G134" s="98">
        <v>100</v>
      </c>
      <c r="H134" s="12"/>
      <c r="I134" s="12"/>
    </row>
    <row r="135" spans="1:38" x14ac:dyDescent="0.25">
      <c r="A135" s="24"/>
    </row>
    <row r="136" spans="1:38" x14ac:dyDescent="0.25">
      <c r="A136" s="59" t="s">
        <v>490</v>
      </c>
      <c r="B136" s="74" t="s">
        <v>291</v>
      </c>
      <c r="C136" s="74" t="s">
        <v>205</v>
      </c>
    </row>
    <row r="137" spans="1:38" s="25" customFormat="1" x14ac:dyDescent="0.25">
      <c r="A137" s="356" t="s">
        <v>352</v>
      </c>
      <c r="B137" s="357"/>
      <c r="C137" s="358"/>
      <c r="D137" s="102"/>
      <c r="E137" s="95"/>
      <c r="F137" s="95"/>
      <c r="G137" s="95"/>
      <c r="H137" s="95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</row>
    <row r="138" spans="1:38" x14ac:dyDescent="0.25">
      <c r="A138" s="16" t="s">
        <v>81</v>
      </c>
      <c r="B138" s="96">
        <v>8</v>
      </c>
      <c r="C138" s="81">
        <v>0.22219999999999998</v>
      </c>
    </row>
    <row r="139" spans="1:38" ht="30" x14ac:dyDescent="0.25">
      <c r="A139" s="16" t="s">
        <v>82</v>
      </c>
      <c r="B139" s="96">
        <v>6</v>
      </c>
      <c r="C139" s="81">
        <v>0.16670000000000001</v>
      </c>
    </row>
    <row r="140" spans="1:38" ht="30" x14ac:dyDescent="0.25">
      <c r="A140" s="16" t="s">
        <v>83</v>
      </c>
      <c r="B140" s="96">
        <v>12</v>
      </c>
      <c r="C140" s="81">
        <v>0.33329999999999999</v>
      </c>
    </row>
    <row r="141" spans="1:38" ht="30" x14ac:dyDescent="0.25">
      <c r="A141" s="16" t="s">
        <v>84</v>
      </c>
      <c r="B141" s="96">
        <v>1</v>
      </c>
      <c r="C141" s="81">
        <v>2.7799999999999998E-2</v>
      </c>
    </row>
    <row r="142" spans="1:38" x14ac:dyDescent="0.25">
      <c r="A142" s="16" t="s">
        <v>85</v>
      </c>
      <c r="B142" s="96">
        <v>13</v>
      </c>
      <c r="C142" s="81">
        <v>0.36109999999999998</v>
      </c>
    </row>
    <row r="143" spans="1:38" x14ac:dyDescent="0.25">
      <c r="A143" s="16" t="s">
        <v>86</v>
      </c>
      <c r="B143" s="96">
        <v>9</v>
      </c>
      <c r="C143" s="196">
        <v>0.25</v>
      </c>
    </row>
    <row r="144" spans="1:38" x14ac:dyDescent="0.25">
      <c r="A144" s="16" t="s">
        <v>87</v>
      </c>
      <c r="B144" s="96">
        <v>10</v>
      </c>
      <c r="C144" s="196">
        <v>0.27779999999999999</v>
      </c>
    </row>
    <row r="145" spans="1:38" x14ac:dyDescent="0.25">
      <c r="A145" s="16" t="s">
        <v>88</v>
      </c>
      <c r="B145" s="96">
        <v>24</v>
      </c>
      <c r="C145" s="196">
        <v>0.66670000000000007</v>
      </c>
    </row>
    <row r="146" spans="1:38" x14ac:dyDescent="0.25">
      <c r="A146" s="16" t="s">
        <v>89</v>
      </c>
      <c r="B146" s="96">
        <v>29</v>
      </c>
      <c r="C146" s="196">
        <v>0.80559999999999998</v>
      </c>
    </row>
    <row r="147" spans="1:38" x14ac:dyDescent="0.25">
      <c r="A147" s="16" t="s">
        <v>90</v>
      </c>
      <c r="B147" s="96">
        <v>8</v>
      </c>
      <c r="C147" s="196">
        <v>0.22219999999999998</v>
      </c>
    </row>
    <row r="148" spans="1:38" x14ac:dyDescent="0.25">
      <c r="A148" s="16" t="s">
        <v>91</v>
      </c>
      <c r="B148" s="96">
        <v>17</v>
      </c>
      <c r="C148" s="196">
        <v>0.47220000000000001</v>
      </c>
    </row>
    <row r="150" spans="1:38" ht="30" x14ac:dyDescent="0.25">
      <c r="A150" s="59" t="s">
        <v>491</v>
      </c>
      <c r="B150" s="74" t="s">
        <v>291</v>
      </c>
      <c r="C150" s="74" t="s">
        <v>205</v>
      </c>
    </row>
    <row r="151" spans="1:38" s="25" customFormat="1" x14ac:dyDescent="0.25">
      <c r="A151" s="356" t="s">
        <v>353</v>
      </c>
      <c r="B151" s="357"/>
      <c r="C151" s="358"/>
      <c r="D151" s="102"/>
      <c r="E151" s="95"/>
      <c r="F151" s="95"/>
      <c r="G151" s="95"/>
      <c r="H151" s="95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</row>
    <row r="152" spans="1:38" x14ac:dyDescent="0.25">
      <c r="A152" s="16" t="s">
        <v>81</v>
      </c>
      <c r="B152" s="96">
        <v>4</v>
      </c>
      <c r="C152" s="81">
        <v>0.11109999999999999</v>
      </c>
    </row>
    <row r="153" spans="1:38" ht="30" x14ac:dyDescent="0.25">
      <c r="A153" s="16" t="s">
        <v>82</v>
      </c>
      <c r="B153" s="96">
        <v>3</v>
      </c>
      <c r="C153" s="81">
        <v>8.3299999999999999E-2</v>
      </c>
    </row>
    <row r="154" spans="1:38" ht="30" x14ac:dyDescent="0.25">
      <c r="A154" s="16" t="s">
        <v>83</v>
      </c>
      <c r="B154" s="96">
        <v>7</v>
      </c>
      <c r="C154" s="81">
        <v>0.19440000000000002</v>
      </c>
    </row>
    <row r="155" spans="1:38" ht="30" x14ac:dyDescent="0.25">
      <c r="A155" s="16" t="s">
        <v>84</v>
      </c>
      <c r="B155" s="96">
        <v>0</v>
      </c>
      <c r="C155" s="81">
        <v>0</v>
      </c>
    </row>
    <row r="156" spans="1:38" x14ac:dyDescent="0.25">
      <c r="A156" s="16" t="s">
        <v>85</v>
      </c>
      <c r="B156" s="96">
        <v>10</v>
      </c>
      <c r="C156" s="196">
        <v>0.27779999999999999</v>
      </c>
    </row>
    <row r="157" spans="1:38" x14ac:dyDescent="0.25">
      <c r="A157" s="16" t="s">
        <v>86</v>
      </c>
      <c r="B157" s="96">
        <v>7</v>
      </c>
      <c r="C157" s="196">
        <v>0.19440000000000002</v>
      </c>
    </row>
    <row r="158" spans="1:38" x14ac:dyDescent="0.25">
      <c r="A158" s="16" t="s">
        <v>87</v>
      </c>
      <c r="B158" s="96">
        <v>7</v>
      </c>
      <c r="C158" s="196">
        <v>0.19440000000000002</v>
      </c>
    </row>
    <row r="159" spans="1:38" x14ac:dyDescent="0.25">
      <c r="A159" s="16" t="s">
        <v>88</v>
      </c>
      <c r="B159" s="96">
        <v>23</v>
      </c>
      <c r="C159" s="196">
        <v>0.63890000000000002</v>
      </c>
    </row>
    <row r="160" spans="1:38" x14ac:dyDescent="0.25">
      <c r="A160" s="16" t="s">
        <v>89</v>
      </c>
      <c r="B160" s="96">
        <v>27</v>
      </c>
      <c r="C160" s="196">
        <v>0.75</v>
      </c>
    </row>
    <row r="161" spans="1:3" x14ac:dyDescent="0.25">
      <c r="A161" s="16" t="s">
        <v>90</v>
      </c>
      <c r="B161" s="96">
        <v>6</v>
      </c>
      <c r="C161" s="196">
        <v>0.16670000000000001</v>
      </c>
    </row>
    <row r="162" spans="1:3" x14ac:dyDescent="0.25">
      <c r="A162" s="16" t="s">
        <v>91</v>
      </c>
      <c r="B162" s="96">
        <v>14</v>
      </c>
      <c r="C162" s="196">
        <v>0.38890000000000002</v>
      </c>
    </row>
    <row r="164" spans="1:3" ht="30" x14ac:dyDescent="0.25">
      <c r="A164" s="59" t="s">
        <v>492</v>
      </c>
      <c r="B164" s="74" t="s">
        <v>291</v>
      </c>
      <c r="C164" s="74" t="s">
        <v>205</v>
      </c>
    </row>
    <row r="165" spans="1:3" x14ac:dyDescent="0.25">
      <c r="A165" s="16" t="s">
        <v>81</v>
      </c>
      <c r="B165" s="96">
        <v>2</v>
      </c>
      <c r="C165" s="81">
        <v>5.5599999999999997E-2</v>
      </c>
    </row>
    <row r="166" spans="1:3" ht="30" x14ac:dyDescent="0.25">
      <c r="A166" s="16" t="s">
        <v>82</v>
      </c>
      <c r="B166" s="96">
        <v>3</v>
      </c>
      <c r="C166" s="81">
        <v>8.3299999999999999E-2</v>
      </c>
    </row>
    <row r="167" spans="1:3" ht="30" x14ac:dyDescent="0.25">
      <c r="A167" s="16" t="s">
        <v>83</v>
      </c>
      <c r="B167" s="96">
        <v>1</v>
      </c>
      <c r="C167" s="81">
        <v>2.7799999999999998E-2</v>
      </c>
    </row>
    <row r="168" spans="1:3" ht="30" x14ac:dyDescent="0.25">
      <c r="A168" s="16" t="s">
        <v>84</v>
      </c>
      <c r="B168" s="96">
        <v>0</v>
      </c>
      <c r="C168" s="81">
        <v>0</v>
      </c>
    </row>
    <row r="169" spans="1:3" x14ac:dyDescent="0.25">
      <c r="A169" s="16" t="s">
        <v>85</v>
      </c>
      <c r="B169" s="96">
        <v>3</v>
      </c>
      <c r="C169" s="196">
        <v>8.3299999999999999E-2</v>
      </c>
    </row>
    <row r="170" spans="1:3" x14ac:dyDescent="0.25">
      <c r="A170" s="16" t="s">
        <v>86</v>
      </c>
      <c r="B170" s="96">
        <v>3</v>
      </c>
      <c r="C170" s="196">
        <v>8.3299999999999999E-2</v>
      </c>
    </row>
    <row r="171" spans="1:3" x14ac:dyDescent="0.25">
      <c r="A171" s="16" t="s">
        <v>87</v>
      </c>
      <c r="B171" s="96">
        <v>2</v>
      </c>
      <c r="C171" s="196">
        <v>5.5599999999999997E-2</v>
      </c>
    </row>
    <row r="172" spans="1:3" x14ac:dyDescent="0.25">
      <c r="A172" s="16" t="s">
        <v>88</v>
      </c>
      <c r="B172" s="96">
        <v>6</v>
      </c>
      <c r="C172" s="196">
        <v>0.16670000000000001</v>
      </c>
    </row>
    <row r="173" spans="1:3" x14ac:dyDescent="0.25">
      <c r="A173" s="16" t="s">
        <v>89</v>
      </c>
      <c r="B173" s="96">
        <v>12</v>
      </c>
      <c r="C173" s="196">
        <v>0.33329999999999999</v>
      </c>
    </row>
    <row r="174" spans="1:3" x14ac:dyDescent="0.25">
      <c r="A174" s="16" t="s">
        <v>90</v>
      </c>
      <c r="B174" s="96">
        <v>1</v>
      </c>
      <c r="C174" s="196">
        <v>2.7799999999999998E-2</v>
      </c>
    </row>
    <row r="175" spans="1:3" x14ac:dyDescent="0.25">
      <c r="A175" s="16" t="s">
        <v>91</v>
      </c>
      <c r="B175" s="96">
        <v>3</v>
      </c>
      <c r="C175" s="81">
        <v>8.3299999999999999E-2</v>
      </c>
    </row>
    <row r="176" spans="1:3" x14ac:dyDescent="0.25">
      <c r="C176" s="235"/>
    </row>
  </sheetData>
  <mergeCells count="35">
    <mergeCell ref="H51:I51"/>
    <mergeCell ref="A57:A59"/>
    <mergeCell ref="B57:I57"/>
    <mergeCell ref="B58:E58"/>
    <mergeCell ref="F58:I58"/>
    <mergeCell ref="B59:C59"/>
    <mergeCell ref="D59:E59"/>
    <mergeCell ref="F59:G59"/>
    <mergeCell ref="H59:I59"/>
    <mergeCell ref="B51:C51"/>
    <mergeCell ref="D51:E51"/>
    <mergeCell ref="B13:E13"/>
    <mergeCell ref="B14:C14"/>
    <mergeCell ref="D14:E14"/>
    <mergeCell ref="A4:B4"/>
    <mergeCell ref="A137:C137"/>
    <mergeCell ref="B37:G37"/>
    <mergeCell ref="F51:G51"/>
    <mergeCell ref="A37:A38"/>
    <mergeCell ref="A1:H1"/>
    <mergeCell ref="F38:G38"/>
    <mergeCell ref="A151:C151"/>
    <mergeCell ref="B44:C44"/>
    <mergeCell ref="D44:E44"/>
    <mergeCell ref="B38:C38"/>
    <mergeCell ref="D38:E38"/>
    <mergeCell ref="A108:A109"/>
    <mergeCell ref="B108:H109"/>
    <mergeCell ref="A120:A121"/>
    <mergeCell ref="B120:H121"/>
    <mergeCell ref="A95:A96"/>
    <mergeCell ref="B95:H96"/>
    <mergeCell ref="A50:A51"/>
    <mergeCell ref="B50:I50"/>
    <mergeCell ref="A13:A1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L126"/>
  <sheetViews>
    <sheetView topLeftCell="A31" zoomScale="90" zoomScaleNormal="90" workbookViewId="0">
      <selection activeCell="I58" sqref="I58"/>
    </sheetView>
  </sheetViews>
  <sheetFormatPr defaultColWidth="9.140625" defaultRowHeight="15" x14ac:dyDescent="0.25"/>
  <cols>
    <col min="1" max="1" width="53.5703125" style="4" customWidth="1"/>
    <col min="2" max="2" width="13.28515625" style="95" customWidth="1"/>
    <col min="3" max="3" width="10.42578125" style="95" customWidth="1"/>
    <col min="4" max="4" width="11.42578125" style="95" customWidth="1"/>
    <col min="5" max="6" width="12" style="95" customWidth="1"/>
    <col min="7" max="7" width="12.42578125" style="95" customWidth="1"/>
    <col min="8" max="9" width="9.140625" style="95"/>
    <col min="10" max="16384" width="9.140625" style="12"/>
  </cols>
  <sheetData>
    <row r="1" spans="1:37" ht="15" customHeight="1" x14ac:dyDescent="0.25">
      <c r="A1" s="355" t="s">
        <v>330</v>
      </c>
      <c r="B1" s="355"/>
      <c r="C1" s="355"/>
      <c r="D1" s="355"/>
      <c r="E1" s="355"/>
      <c r="F1" s="355"/>
      <c r="G1" s="355"/>
      <c r="H1" s="355"/>
    </row>
    <row r="2" spans="1:37" s="30" customFormat="1" x14ac:dyDescent="0.25">
      <c r="A2" s="59" t="s">
        <v>452</v>
      </c>
      <c r="B2" s="292" t="s">
        <v>194</v>
      </c>
      <c r="C2" s="99"/>
      <c r="D2" s="31"/>
      <c r="E2" s="31"/>
      <c r="F2" s="31"/>
      <c r="G2" s="42"/>
    </row>
    <row r="3" spans="1:37" s="32" customFormat="1" x14ac:dyDescent="0.25">
      <c r="A3" s="6"/>
      <c r="B3" s="96">
        <v>45</v>
      </c>
      <c r="C3" s="31"/>
      <c r="D3" s="31"/>
      <c r="E3" s="31"/>
      <c r="F3" s="31"/>
      <c r="G3" s="31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7" s="29" customFormat="1" x14ac:dyDescent="0.25">
      <c r="A4" s="345" t="s">
        <v>453</v>
      </c>
      <c r="B4" s="366"/>
      <c r="C4" s="31"/>
      <c r="D4" s="31"/>
      <c r="E4" s="31"/>
      <c r="F4" s="31"/>
      <c r="G4" s="31"/>
    </row>
    <row r="5" spans="1:37" s="29" customFormat="1" x14ac:dyDescent="0.25">
      <c r="A5" s="63"/>
      <c r="B5" s="31"/>
      <c r="C5" s="31"/>
      <c r="D5" s="57"/>
      <c r="E5" s="31"/>
      <c r="F5" s="31"/>
      <c r="G5" s="31"/>
      <c r="H5" s="31"/>
      <c r="I5" s="31"/>
    </row>
    <row r="6" spans="1:37" ht="30" x14ac:dyDescent="0.25">
      <c r="A6" s="59" t="s">
        <v>328</v>
      </c>
      <c r="B6" s="133" t="s">
        <v>291</v>
      </c>
      <c r="C6" s="133" t="s">
        <v>205</v>
      </c>
    </row>
    <row r="7" spans="1:37" x14ac:dyDescent="0.25">
      <c r="A7" s="49" t="s">
        <v>267</v>
      </c>
      <c r="B7" s="96">
        <v>0</v>
      </c>
      <c r="C7" s="142">
        <v>0</v>
      </c>
    </row>
    <row r="8" spans="1:37" x14ac:dyDescent="0.25">
      <c r="A8" s="49" t="s">
        <v>268</v>
      </c>
      <c r="B8" s="96">
        <v>6</v>
      </c>
      <c r="C8" s="141">
        <v>0.1333</v>
      </c>
    </row>
    <row r="9" spans="1:37" x14ac:dyDescent="0.25">
      <c r="A9" s="49" t="s">
        <v>269</v>
      </c>
      <c r="B9" s="96">
        <v>13</v>
      </c>
      <c r="C9" s="141">
        <v>0.28889999999999999</v>
      </c>
      <c r="F9" s="104"/>
    </row>
    <row r="10" spans="1:37" x14ac:dyDescent="0.25">
      <c r="A10" s="49" t="s">
        <v>270</v>
      </c>
      <c r="B10" s="96">
        <v>20</v>
      </c>
      <c r="C10" s="141">
        <v>0.44440000000000002</v>
      </c>
    </row>
    <row r="11" spans="1:37" x14ac:dyDescent="0.25">
      <c r="A11" s="49" t="s">
        <v>271</v>
      </c>
      <c r="B11" s="96">
        <v>6</v>
      </c>
      <c r="C11" s="141">
        <v>0.1333</v>
      </c>
    </row>
    <row r="12" spans="1:37" x14ac:dyDescent="0.25">
      <c r="A12" s="7"/>
      <c r="B12" s="99"/>
      <c r="C12" s="175"/>
    </row>
    <row r="13" spans="1:37" x14ac:dyDescent="0.25">
      <c r="A13" s="369" t="s">
        <v>517</v>
      </c>
      <c r="B13" s="391" t="s">
        <v>535</v>
      </c>
      <c r="C13" s="391"/>
      <c r="D13" s="391"/>
      <c r="E13" s="391"/>
    </row>
    <row r="14" spans="1:37" x14ac:dyDescent="0.25">
      <c r="A14" s="369"/>
      <c r="B14" s="392" t="s">
        <v>518</v>
      </c>
      <c r="C14" s="392"/>
      <c r="D14" s="392" t="s">
        <v>519</v>
      </c>
      <c r="E14" s="392"/>
    </row>
    <row r="15" spans="1:37" x14ac:dyDescent="0.25">
      <c r="A15" s="302" t="s">
        <v>515</v>
      </c>
      <c r="B15" s="309" t="s">
        <v>291</v>
      </c>
      <c r="C15" s="309" t="s">
        <v>205</v>
      </c>
      <c r="D15" s="309" t="s">
        <v>291</v>
      </c>
      <c r="E15" s="309" t="s">
        <v>205</v>
      </c>
    </row>
    <row r="16" spans="1:37" x14ac:dyDescent="0.25">
      <c r="A16" s="303" t="s">
        <v>267</v>
      </c>
      <c r="B16" s="305">
        <v>0</v>
      </c>
      <c r="C16" s="306">
        <v>0</v>
      </c>
      <c r="D16" s="305">
        <v>0</v>
      </c>
      <c r="E16" s="306">
        <v>0</v>
      </c>
    </row>
    <row r="17" spans="1:13" x14ac:dyDescent="0.25">
      <c r="A17" s="303" t="s">
        <v>268</v>
      </c>
      <c r="B17" s="305">
        <v>4</v>
      </c>
      <c r="C17" s="306">
        <v>0.2857142857142857</v>
      </c>
      <c r="D17" s="305">
        <v>2</v>
      </c>
      <c r="E17" s="306">
        <v>7.407407407407407E-2</v>
      </c>
    </row>
    <row r="18" spans="1:13" x14ac:dyDescent="0.25">
      <c r="A18" s="303" t="s">
        <v>269</v>
      </c>
      <c r="B18" s="305">
        <v>4</v>
      </c>
      <c r="C18" s="306">
        <v>0.2857142857142857</v>
      </c>
      <c r="D18" s="305">
        <v>7</v>
      </c>
      <c r="E18" s="306">
        <v>0.25925925925925924</v>
      </c>
    </row>
    <row r="19" spans="1:13" x14ac:dyDescent="0.25">
      <c r="A19" s="303" t="s">
        <v>270</v>
      </c>
      <c r="B19" s="305">
        <v>5</v>
      </c>
      <c r="C19" s="306">
        <v>0.35714285714285715</v>
      </c>
      <c r="D19" s="305">
        <v>13</v>
      </c>
      <c r="E19" s="306">
        <v>0.48148148148148145</v>
      </c>
    </row>
    <row r="20" spans="1:13" x14ac:dyDescent="0.25">
      <c r="A20" s="303" t="s">
        <v>271</v>
      </c>
      <c r="B20" s="305">
        <v>1</v>
      </c>
      <c r="C20" s="306">
        <v>7.1428571428571425E-2</v>
      </c>
      <c r="D20" s="305">
        <v>5</v>
      </c>
      <c r="E20" s="306">
        <v>0.18518518518518517</v>
      </c>
    </row>
    <row r="21" spans="1:13" x14ac:dyDescent="0.25">
      <c r="A21" s="7"/>
      <c r="B21" s="99"/>
      <c r="C21" s="175"/>
    </row>
    <row r="22" spans="1:13" ht="30" x14ac:dyDescent="0.25">
      <c r="A22" s="52" t="s">
        <v>493</v>
      </c>
      <c r="B22" s="133" t="s">
        <v>291</v>
      </c>
      <c r="C22" s="133" t="s">
        <v>205</v>
      </c>
    </row>
    <row r="23" spans="1:13" x14ac:dyDescent="0.25">
      <c r="A23" s="49" t="s">
        <v>41</v>
      </c>
      <c r="B23" s="96">
        <v>14</v>
      </c>
      <c r="C23" s="141">
        <v>0.34150000000000003</v>
      </c>
    </row>
    <row r="24" spans="1:13" x14ac:dyDescent="0.25">
      <c r="A24" s="49" t="s">
        <v>51</v>
      </c>
      <c r="B24" s="96">
        <v>27</v>
      </c>
      <c r="C24" s="141">
        <v>0.65849999999999997</v>
      </c>
    </row>
    <row r="26" spans="1:13" x14ac:dyDescent="0.25">
      <c r="A26" s="52" t="s">
        <v>346</v>
      </c>
      <c r="B26" s="53" t="s">
        <v>203</v>
      </c>
      <c r="C26" s="53" t="s">
        <v>204</v>
      </c>
      <c r="D26" s="55" t="s">
        <v>299</v>
      </c>
      <c r="E26" s="53" t="s">
        <v>193</v>
      </c>
      <c r="F26" s="152" t="s">
        <v>358</v>
      </c>
      <c r="G26" s="152" t="s">
        <v>357</v>
      </c>
      <c r="H26" s="12"/>
      <c r="I26" s="12"/>
      <c r="M26" s="12" t="s">
        <v>282</v>
      </c>
    </row>
    <row r="27" spans="1:13" x14ac:dyDescent="0.25">
      <c r="A27" s="16"/>
      <c r="B27" s="145">
        <v>262.2</v>
      </c>
      <c r="C27" s="145">
        <v>794.81</v>
      </c>
      <c r="D27" s="119">
        <v>0</v>
      </c>
      <c r="E27" s="120">
        <v>0</v>
      </c>
      <c r="F27" s="298">
        <v>0</v>
      </c>
      <c r="G27" s="298">
        <v>4000</v>
      </c>
      <c r="H27" s="12"/>
      <c r="I27" s="12"/>
    </row>
    <row r="29" spans="1:13" ht="30" x14ac:dyDescent="0.25">
      <c r="A29" s="59" t="s">
        <v>494</v>
      </c>
      <c r="B29" s="133" t="s">
        <v>291</v>
      </c>
      <c r="C29" s="133" t="s">
        <v>205</v>
      </c>
    </row>
    <row r="30" spans="1:13" x14ac:dyDescent="0.25">
      <c r="A30" s="49" t="s">
        <v>283</v>
      </c>
      <c r="B30" s="96">
        <v>20</v>
      </c>
      <c r="C30" s="141">
        <v>0.48780000000000001</v>
      </c>
      <c r="F30" s="104"/>
    </row>
    <row r="31" spans="1:13" x14ac:dyDescent="0.25">
      <c r="A31" s="49" t="s">
        <v>273</v>
      </c>
      <c r="B31" s="96">
        <v>17</v>
      </c>
      <c r="C31" s="141">
        <v>0.41460000000000002</v>
      </c>
    </row>
    <row r="32" spans="1:13" x14ac:dyDescent="0.25">
      <c r="A32" s="49" t="s">
        <v>274</v>
      </c>
      <c r="B32" s="96">
        <v>4</v>
      </c>
      <c r="C32" s="141">
        <v>9.7600000000000006E-2</v>
      </c>
    </row>
    <row r="33" spans="1:7" x14ac:dyDescent="0.25">
      <c r="A33" s="7"/>
      <c r="B33" s="99"/>
      <c r="C33" s="175"/>
    </row>
    <row r="34" spans="1:7" ht="15" customHeight="1" x14ac:dyDescent="0.25">
      <c r="A34" s="376" t="s">
        <v>438</v>
      </c>
      <c r="B34" s="365" t="s">
        <v>481</v>
      </c>
      <c r="C34" s="365"/>
      <c r="D34" s="365"/>
      <c r="E34" s="365"/>
      <c r="F34" s="365"/>
      <c r="G34" s="365"/>
    </row>
    <row r="35" spans="1:7" x14ac:dyDescent="0.25">
      <c r="A35" s="377"/>
      <c r="B35" s="365" t="s">
        <v>444</v>
      </c>
      <c r="C35" s="365"/>
      <c r="D35" s="365" t="s">
        <v>445</v>
      </c>
      <c r="E35" s="365"/>
      <c r="F35" s="365" t="s">
        <v>446</v>
      </c>
      <c r="G35" s="365"/>
    </row>
    <row r="36" spans="1:7" x14ac:dyDescent="0.25">
      <c r="A36" s="176" t="s">
        <v>408</v>
      </c>
      <c r="B36" s="241" t="s">
        <v>291</v>
      </c>
      <c r="C36" s="241" t="s">
        <v>205</v>
      </c>
      <c r="D36" s="241" t="s">
        <v>291</v>
      </c>
      <c r="E36" s="241" t="s">
        <v>205</v>
      </c>
      <c r="F36" s="241" t="s">
        <v>291</v>
      </c>
      <c r="G36" s="241" t="s">
        <v>205</v>
      </c>
    </row>
    <row r="37" spans="1:7" x14ac:dyDescent="0.25">
      <c r="A37" s="209" t="s">
        <v>272</v>
      </c>
      <c r="B37" s="96">
        <v>4</v>
      </c>
      <c r="C37" s="283">
        <v>0.57140000000000002</v>
      </c>
      <c r="D37" s="284">
        <v>1</v>
      </c>
      <c r="E37" s="81">
        <v>1</v>
      </c>
      <c r="F37" s="98">
        <v>15</v>
      </c>
      <c r="G37" s="223">
        <v>0.45450000000000002</v>
      </c>
    </row>
    <row r="38" spans="1:7" x14ac:dyDescent="0.25">
      <c r="A38" s="209" t="s">
        <v>273</v>
      </c>
      <c r="B38" s="96">
        <v>2</v>
      </c>
      <c r="C38" s="283">
        <v>0.28570000000000001</v>
      </c>
      <c r="D38" s="284">
        <v>0</v>
      </c>
      <c r="E38" s="81">
        <v>0</v>
      </c>
      <c r="F38" s="98">
        <v>15</v>
      </c>
      <c r="G38" s="223">
        <v>0.45450000000000002</v>
      </c>
    </row>
    <row r="39" spans="1:7" x14ac:dyDescent="0.25">
      <c r="A39" s="209" t="s">
        <v>274</v>
      </c>
      <c r="B39" s="96">
        <v>1</v>
      </c>
      <c r="C39" s="283">
        <v>0.1429</v>
      </c>
      <c r="D39" s="284">
        <v>0</v>
      </c>
      <c r="E39" s="81">
        <v>0</v>
      </c>
      <c r="F39" s="98">
        <v>3</v>
      </c>
      <c r="G39" s="223">
        <v>9.0899999999999995E-2</v>
      </c>
    </row>
    <row r="40" spans="1:7" x14ac:dyDescent="0.25">
      <c r="A40" s="7"/>
      <c r="B40" s="99"/>
      <c r="C40" s="175"/>
    </row>
    <row r="41" spans="1:7" x14ac:dyDescent="0.25">
      <c r="A41" s="7"/>
      <c r="B41" s="99"/>
      <c r="C41" s="175"/>
    </row>
    <row r="43" spans="1:7" ht="30" x14ac:dyDescent="0.25">
      <c r="A43" s="52" t="s">
        <v>495</v>
      </c>
      <c r="B43" s="133" t="s">
        <v>291</v>
      </c>
      <c r="C43" s="133" t="s">
        <v>205</v>
      </c>
    </row>
    <row r="44" spans="1:7" x14ac:dyDescent="0.25">
      <c r="A44" s="49" t="s">
        <v>275</v>
      </c>
      <c r="B44" s="96">
        <v>11</v>
      </c>
      <c r="C44" s="141">
        <v>0.26829999999999998</v>
      </c>
    </row>
    <row r="45" spans="1:7" x14ac:dyDescent="0.25">
      <c r="A45" s="49" t="s">
        <v>276</v>
      </c>
      <c r="B45" s="96">
        <v>7</v>
      </c>
      <c r="C45" s="141">
        <v>0.17069999999999999</v>
      </c>
    </row>
    <row r="46" spans="1:7" x14ac:dyDescent="0.25">
      <c r="A46" s="49" t="s">
        <v>277</v>
      </c>
      <c r="B46" s="96">
        <v>8</v>
      </c>
      <c r="C46" s="141">
        <v>0.1951</v>
      </c>
    </row>
    <row r="47" spans="1:7" x14ac:dyDescent="0.25">
      <c r="A47" s="49" t="s">
        <v>278</v>
      </c>
      <c r="B47" s="96">
        <v>15</v>
      </c>
      <c r="C47" s="141">
        <v>0.3659</v>
      </c>
    </row>
    <row r="49" spans="1:9" x14ac:dyDescent="0.25">
      <c r="A49" s="52" t="s">
        <v>409</v>
      </c>
      <c r="B49" s="133" t="s">
        <v>291</v>
      </c>
      <c r="C49" s="133" t="s">
        <v>205</v>
      </c>
    </row>
    <row r="50" spans="1:9" x14ac:dyDescent="0.25">
      <c r="A50" s="49" t="s">
        <v>279</v>
      </c>
      <c r="B50" s="96">
        <v>18</v>
      </c>
      <c r="C50" s="141">
        <v>0.439</v>
      </c>
    </row>
    <row r="51" spans="1:9" x14ac:dyDescent="0.25">
      <c r="A51" s="49" t="s">
        <v>280</v>
      </c>
      <c r="B51" s="96">
        <v>14</v>
      </c>
      <c r="C51" s="141">
        <v>0.34150000000000003</v>
      </c>
    </row>
    <row r="52" spans="1:9" x14ac:dyDescent="0.25">
      <c r="A52" s="49" t="s">
        <v>281</v>
      </c>
      <c r="B52" s="96">
        <v>9</v>
      </c>
      <c r="C52" s="141">
        <v>0.2195</v>
      </c>
    </row>
    <row r="54" spans="1:9" ht="30" x14ac:dyDescent="0.25">
      <c r="A54" s="52" t="s">
        <v>496</v>
      </c>
      <c r="B54" s="240" t="s">
        <v>203</v>
      </c>
      <c r="C54" s="240" t="s">
        <v>204</v>
      </c>
      <c r="D54" s="55" t="s">
        <v>299</v>
      </c>
      <c r="E54" s="240" t="s">
        <v>193</v>
      </c>
      <c r="F54" s="241" t="s">
        <v>358</v>
      </c>
      <c r="G54" s="241" t="s">
        <v>357</v>
      </c>
      <c r="H54" s="12"/>
      <c r="I54" s="12"/>
    </row>
    <row r="55" spans="1:9" x14ac:dyDescent="0.25">
      <c r="A55" s="73"/>
      <c r="B55" s="96">
        <v>3.95</v>
      </c>
      <c r="C55" s="96">
        <v>2.61</v>
      </c>
      <c r="D55" s="96">
        <v>4</v>
      </c>
      <c r="E55" s="98">
        <v>3</v>
      </c>
      <c r="F55" s="98">
        <v>0</v>
      </c>
      <c r="G55" s="98">
        <v>9</v>
      </c>
      <c r="H55" s="12"/>
      <c r="I55" s="12"/>
    </row>
    <row r="56" spans="1:9" x14ac:dyDescent="0.25">
      <c r="A56" s="8"/>
      <c r="H56" s="12"/>
      <c r="I56" s="12"/>
    </row>
    <row r="57" spans="1:9" x14ac:dyDescent="0.25">
      <c r="A57" s="8"/>
      <c r="H57" s="12"/>
      <c r="I57" s="12"/>
    </row>
    <row r="58" spans="1:9" ht="30" x14ac:dyDescent="0.25">
      <c r="A58" s="59" t="s">
        <v>600</v>
      </c>
      <c r="B58" s="240" t="s">
        <v>203</v>
      </c>
      <c r="C58" s="240" t="s">
        <v>204</v>
      </c>
      <c r="D58" s="55" t="s">
        <v>299</v>
      </c>
      <c r="E58" s="240" t="s">
        <v>193</v>
      </c>
      <c r="F58" s="241" t="s">
        <v>358</v>
      </c>
      <c r="G58" s="241" t="s">
        <v>357</v>
      </c>
      <c r="H58" s="12"/>
      <c r="I58" s="12"/>
    </row>
    <row r="59" spans="1:9" s="26" customFormat="1" x14ac:dyDescent="0.25">
      <c r="A59" s="75"/>
      <c r="B59" s="96">
        <v>29.36</v>
      </c>
      <c r="C59" s="96">
        <v>101.34</v>
      </c>
      <c r="D59" s="96">
        <v>8</v>
      </c>
      <c r="E59" s="98">
        <v>17</v>
      </c>
      <c r="F59" s="166">
        <v>1</v>
      </c>
      <c r="G59" s="166">
        <v>168</v>
      </c>
      <c r="H59" s="104"/>
    </row>
    <row r="60" spans="1:9" s="26" customFormat="1" x14ac:dyDescent="0.25">
      <c r="A60" s="24"/>
      <c r="B60" s="104"/>
      <c r="C60" s="104"/>
      <c r="D60" s="104"/>
      <c r="E60" s="104"/>
      <c r="F60" s="104"/>
      <c r="G60" s="104"/>
      <c r="H60" s="104"/>
    </row>
    <row r="61" spans="1:9" s="26" customFormat="1" x14ac:dyDescent="0.25">
      <c r="A61" s="24"/>
      <c r="B61" s="104"/>
      <c r="C61" s="104"/>
      <c r="D61" s="104"/>
      <c r="E61" s="104"/>
      <c r="F61" s="104"/>
      <c r="G61" s="104"/>
      <c r="H61" s="104"/>
    </row>
    <row r="62" spans="1:9" ht="30" x14ac:dyDescent="0.25">
      <c r="A62" s="59" t="s">
        <v>601</v>
      </c>
      <c r="B62" s="240" t="s">
        <v>203</v>
      </c>
      <c r="C62" s="240" t="s">
        <v>204</v>
      </c>
      <c r="D62" s="55" t="s">
        <v>299</v>
      </c>
      <c r="E62" s="240" t="s">
        <v>193</v>
      </c>
      <c r="F62" s="241" t="s">
        <v>358</v>
      </c>
      <c r="G62" s="241" t="s">
        <v>357</v>
      </c>
      <c r="I62" s="12"/>
    </row>
    <row r="63" spans="1:9" x14ac:dyDescent="0.25">
      <c r="A63" s="75"/>
      <c r="B63" s="96">
        <v>136.02000000000001</v>
      </c>
      <c r="C63" s="96">
        <v>193.41</v>
      </c>
      <c r="D63" s="96">
        <v>80</v>
      </c>
      <c r="E63" s="98">
        <v>95</v>
      </c>
      <c r="F63" s="98">
        <v>1</v>
      </c>
      <c r="G63" s="98">
        <v>672</v>
      </c>
      <c r="I63" s="12"/>
    </row>
    <row r="64" spans="1:9" x14ac:dyDescent="0.25">
      <c r="G64" s="12"/>
      <c r="H64" s="12"/>
      <c r="I64" s="12"/>
    </row>
    <row r="65" spans="1:38" ht="30" x14ac:dyDescent="0.25">
      <c r="A65" s="59" t="s">
        <v>347</v>
      </c>
      <c r="B65" s="53" t="s">
        <v>203</v>
      </c>
      <c r="C65" s="53" t="s">
        <v>204</v>
      </c>
      <c r="D65" s="55" t="s">
        <v>299</v>
      </c>
      <c r="E65" s="53" t="s">
        <v>193</v>
      </c>
      <c r="F65" s="152" t="s">
        <v>358</v>
      </c>
      <c r="G65" s="59" t="s">
        <v>357</v>
      </c>
      <c r="H65" s="12"/>
      <c r="I65" s="12"/>
    </row>
    <row r="66" spans="1:38" x14ac:dyDescent="0.25">
      <c r="A66" s="16" t="s">
        <v>75</v>
      </c>
      <c r="B66" s="96">
        <v>4.33</v>
      </c>
      <c r="C66" s="96">
        <v>6.39</v>
      </c>
      <c r="D66" s="96">
        <v>2</v>
      </c>
      <c r="E66" s="98">
        <v>3</v>
      </c>
      <c r="F66" s="96">
        <v>0</v>
      </c>
      <c r="G66" s="96">
        <v>30</v>
      </c>
      <c r="H66" s="12"/>
      <c r="I66" s="12"/>
    </row>
    <row r="67" spans="1:38" x14ac:dyDescent="0.25">
      <c r="A67" s="16" t="s">
        <v>76</v>
      </c>
      <c r="B67" s="96">
        <v>4.9000000000000004</v>
      </c>
      <c r="C67" s="96">
        <v>15.35</v>
      </c>
      <c r="D67" s="96">
        <v>2</v>
      </c>
      <c r="E67" s="98">
        <v>3</v>
      </c>
      <c r="F67" s="96">
        <v>0</v>
      </c>
      <c r="G67" s="96">
        <v>100</v>
      </c>
      <c r="H67" s="12"/>
      <c r="I67" s="12"/>
    </row>
    <row r="68" spans="1:38" x14ac:dyDescent="0.25">
      <c r="A68" s="16" t="s">
        <v>192</v>
      </c>
      <c r="B68" s="96">
        <v>2.63</v>
      </c>
      <c r="C68" s="96">
        <v>6.08</v>
      </c>
      <c r="D68" s="96">
        <v>2</v>
      </c>
      <c r="E68" s="98">
        <v>1</v>
      </c>
      <c r="F68" s="96">
        <v>0</v>
      </c>
      <c r="G68" s="96">
        <v>40</v>
      </c>
      <c r="H68" s="12"/>
      <c r="I68" s="12"/>
    </row>
    <row r="69" spans="1:38" x14ac:dyDescent="0.25">
      <c r="A69" s="16" t="s">
        <v>77</v>
      </c>
      <c r="B69" s="96">
        <v>2.2999999999999998</v>
      </c>
      <c r="C69" s="96">
        <v>4.76</v>
      </c>
      <c r="D69" s="96">
        <v>1</v>
      </c>
      <c r="E69" s="98">
        <v>1</v>
      </c>
      <c r="F69" s="96">
        <v>0</v>
      </c>
      <c r="G69" s="96">
        <v>30</v>
      </c>
      <c r="H69" s="12"/>
      <c r="I69" s="12"/>
    </row>
    <row r="70" spans="1:38" x14ac:dyDescent="0.25">
      <c r="A70" s="16" t="s">
        <v>197</v>
      </c>
      <c r="B70" s="96">
        <v>2.0499999999999998</v>
      </c>
      <c r="C70" s="96">
        <v>5.0199999999999996</v>
      </c>
      <c r="D70" s="96">
        <v>1</v>
      </c>
      <c r="E70" s="98">
        <v>0.5</v>
      </c>
      <c r="F70" s="96">
        <v>0</v>
      </c>
      <c r="G70" s="96">
        <v>30</v>
      </c>
      <c r="H70" s="12"/>
      <c r="I70" s="12"/>
    </row>
    <row r="71" spans="1:38" x14ac:dyDescent="0.25">
      <c r="A71" s="16" t="s">
        <v>78</v>
      </c>
      <c r="B71" s="96">
        <v>4.09</v>
      </c>
      <c r="C71" s="96">
        <v>9.27</v>
      </c>
      <c r="D71" s="96">
        <v>1</v>
      </c>
      <c r="E71" s="98">
        <v>1</v>
      </c>
      <c r="F71" s="96">
        <v>0</v>
      </c>
      <c r="G71" s="96">
        <v>48</v>
      </c>
      <c r="H71" s="12"/>
      <c r="I71" s="12"/>
    </row>
    <row r="72" spans="1:38" x14ac:dyDescent="0.25">
      <c r="A72" s="16" t="s">
        <v>79</v>
      </c>
      <c r="B72" s="96">
        <v>1.82</v>
      </c>
      <c r="C72" s="96">
        <v>6.3</v>
      </c>
      <c r="D72" s="96">
        <v>0</v>
      </c>
      <c r="E72" s="98">
        <v>1</v>
      </c>
      <c r="F72" s="96">
        <v>0</v>
      </c>
      <c r="G72" s="96">
        <v>40</v>
      </c>
      <c r="H72" s="12"/>
      <c r="I72" s="12"/>
    </row>
    <row r="73" spans="1:38" x14ac:dyDescent="0.25">
      <c r="A73" s="16" t="s">
        <v>80</v>
      </c>
      <c r="B73" s="96">
        <v>5.52</v>
      </c>
      <c r="C73" s="96">
        <v>26.44</v>
      </c>
      <c r="D73" s="96">
        <v>0</v>
      </c>
      <c r="E73" s="98">
        <v>1</v>
      </c>
      <c r="F73" s="96">
        <v>0</v>
      </c>
      <c r="G73" s="96">
        <v>168</v>
      </c>
      <c r="H73" s="12"/>
      <c r="I73" s="12"/>
    </row>
    <row r="74" spans="1:38" x14ac:dyDescent="0.25">
      <c r="G74" s="12"/>
      <c r="H74" s="12"/>
      <c r="I74" s="12"/>
    </row>
    <row r="75" spans="1:38" x14ac:dyDescent="0.25">
      <c r="A75" s="59" t="s">
        <v>329</v>
      </c>
      <c r="B75" s="53" t="s">
        <v>203</v>
      </c>
      <c r="C75" s="53" t="s">
        <v>204</v>
      </c>
      <c r="D75" s="55" t="s">
        <v>299</v>
      </c>
      <c r="E75" s="53" t="s">
        <v>193</v>
      </c>
      <c r="F75" s="152" t="s">
        <v>358</v>
      </c>
      <c r="G75" s="59" t="s">
        <v>357</v>
      </c>
      <c r="H75" s="12"/>
      <c r="I75" s="12"/>
    </row>
    <row r="76" spans="1:38" x14ac:dyDescent="0.25">
      <c r="A76" s="75" t="s">
        <v>185</v>
      </c>
      <c r="B76" s="96">
        <v>14.56</v>
      </c>
      <c r="C76" s="96">
        <v>25.74</v>
      </c>
      <c r="D76" s="96">
        <v>0</v>
      </c>
      <c r="E76" s="98">
        <v>20</v>
      </c>
      <c r="F76" s="98">
        <v>0</v>
      </c>
      <c r="G76" s="98">
        <v>80</v>
      </c>
      <c r="H76" s="12"/>
      <c r="I76" s="12"/>
    </row>
    <row r="77" spans="1:38" x14ac:dyDescent="0.25">
      <c r="A77" s="75" t="s">
        <v>186</v>
      </c>
      <c r="B77" s="96">
        <v>85.44</v>
      </c>
      <c r="C77" s="96">
        <v>25.74</v>
      </c>
      <c r="D77" s="96">
        <v>100</v>
      </c>
      <c r="E77" s="98">
        <v>20</v>
      </c>
      <c r="F77" s="98">
        <v>20</v>
      </c>
      <c r="G77" s="98">
        <v>100</v>
      </c>
      <c r="H77" s="12"/>
      <c r="I77" s="12"/>
    </row>
    <row r="78" spans="1:38" x14ac:dyDescent="0.25">
      <c r="A78" s="24"/>
    </row>
    <row r="79" spans="1:38" x14ac:dyDescent="0.25">
      <c r="A79" s="59" t="s">
        <v>497</v>
      </c>
      <c r="B79" s="74" t="s">
        <v>291</v>
      </c>
      <c r="C79" s="74" t="s">
        <v>205</v>
      </c>
    </row>
    <row r="80" spans="1:38" s="25" customFormat="1" x14ac:dyDescent="0.25">
      <c r="A80" s="356" t="s">
        <v>352</v>
      </c>
      <c r="B80" s="357"/>
      <c r="C80" s="358"/>
      <c r="D80" s="102"/>
      <c r="E80" s="95"/>
      <c r="F80" s="95"/>
      <c r="G80" s="95"/>
      <c r="H80" s="95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</row>
    <row r="81" spans="1:38" x14ac:dyDescent="0.25">
      <c r="A81" s="16" t="s">
        <v>81</v>
      </c>
      <c r="B81" s="96">
        <v>3</v>
      </c>
      <c r="C81" s="141">
        <v>7.3200000000000001E-2</v>
      </c>
    </row>
    <row r="82" spans="1:38" ht="30" x14ac:dyDescent="0.25">
      <c r="A82" s="16" t="s">
        <v>82</v>
      </c>
      <c r="B82" s="96">
        <v>13</v>
      </c>
      <c r="C82" s="141">
        <v>0.31709999999999999</v>
      </c>
    </row>
    <row r="83" spans="1:38" ht="30" x14ac:dyDescent="0.25">
      <c r="A83" s="16" t="s">
        <v>83</v>
      </c>
      <c r="B83" s="96">
        <v>18</v>
      </c>
      <c r="C83" s="157">
        <v>0.439</v>
      </c>
    </row>
    <row r="84" spans="1:38" ht="30" x14ac:dyDescent="0.25">
      <c r="A84" s="16" t="s">
        <v>84</v>
      </c>
      <c r="B84" s="96">
        <v>4</v>
      </c>
      <c r="C84" s="157">
        <v>9.7600000000000006E-2</v>
      </c>
    </row>
    <row r="85" spans="1:38" x14ac:dyDescent="0.25">
      <c r="A85" s="16" t="s">
        <v>85</v>
      </c>
      <c r="B85" s="96">
        <v>22</v>
      </c>
      <c r="C85" s="157">
        <v>0.53659999999999997</v>
      </c>
    </row>
    <row r="86" spans="1:38" x14ac:dyDescent="0.25">
      <c r="A86" s="16" t="s">
        <v>86</v>
      </c>
      <c r="B86" s="96">
        <v>6</v>
      </c>
      <c r="C86" s="157">
        <v>0.14630000000000001</v>
      </c>
    </row>
    <row r="87" spans="1:38" x14ac:dyDescent="0.25">
      <c r="A87" s="16" t="s">
        <v>87</v>
      </c>
      <c r="B87" s="96">
        <v>11</v>
      </c>
      <c r="C87" s="157">
        <v>0.26829999999999998</v>
      </c>
    </row>
    <row r="88" spans="1:38" x14ac:dyDescent="0.25">
      <c r="A88" s="16" t="s">
        <v>88</v>
      </c>
      <c r="B88" s="96">
        <v>23</v>
      </c>
      <c r="C88" s="157">
        <v>0.56100000000000005</v>
      </c>
    </row>
    <row r="89" spans="1:38" x14ac:dyDescent="0.25">
      <c r="A89" s="16" t="s">
        <v>89</v>
      </c>
      <c r="B89" s="96">
        <v>28</v>
      </c>
      <c r="C89" s="157">
        <v>0.68289999999999995</v>
      </c>
    </row>
    <row r="90" spans="1:38" x14ac:dyDescent="0.25">
      <c r="A90" s="16" t="s">
        <v>90</v>
      </c>
      <c r="B90" s="96">
        <v>8</v>
      </c>
      <c r="C90" s="157">
        <v>0.1951</v>
      </c>
    </row>
    <row r="91" spans="1:38" x14ac:dyDescent="0.25">
      <c r="A91" s="16" t="s">
        <v>91</v>
      </c>
      <c r="B91" s="96">
        <v>19</v>
      </c>
      <c r="C91" s="157">
        <v>0.46339999999999998</v>
      </c>
    </row>
    <row r="93" spans="1:38" ht="30" x14ac:dyDescent="0.25">
      <c r="A93" s="59" t="s">
        <v>498</v>
      </c>
      <c r="B93" s="74" t="s">
        <v>291</v>
      </c>
      <c r="C93" s="74" t="s">
        <v>205</v>
      </c>
    </row>
    <row r="94" spans="1:38" s="25" customFormat="1" x14ac:dyDescent="0.25">
      <c r="A94" s="356" t="s">
        <v>353</v>
      </c>
      <c r="B94" s="357"/>
      <c r="C94" s="358"/>
      <c r="D94" s="102"/>
      <c r="E94" s="95"/>
      <c r="F94" s="95"/>
      <c r="G94" s="95"/>
      <c r="H94" s="95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</row>
    <row r="95" spans="1:38" x14ac:dyDescent="0.25">
      <c r="A95" s="16" t="s">
        <v>81</v>
      </c>
      <c r="B95" s="96">
        <v>2</v>
      </c>
      <c r="C95" s="141">
        <v>4.8800000000000003E-2</v>
      </c>
    </row>
    <row r="96" spans="1:38" ht="30" x14ac:dyDescent="0.25">
      <c r="A96" s="16" t="s">
        <v>82</v>
      </c>
      <c r="B96" s="96">
        <v>10</v>
      </c>
      <c r="C96" s="141">
        <v>0.24390000000000001</v>
      </c>
    </row>
    <row r="97" spans="1:3" ht="30" x14ac:dyDescent="0.25">
      <c r="A97" s="16" t="s">
        <v>83</v>
      </c>
      <c r="B97" s="96">
        <v>11</v>
      </c>
      <c r="C97" s="157">
        <v>0.26829999999999998</v>
      </c>
    </row>
    <row r="98" spans="1:3" ht="30" x14ac:dyDescent="0.25">
      <c r="A98" s="16" t="s">
        <v>84</v>
      </c>
      <c r="B98" s="96">
        <v>3</v>
      </c>
      <c r="C98" s="157">
        <v>7.3200000000000001E-2</v>
      </c>
    </row>
    <row r="99" spans="1:3" x14ac:dyDescent="0.25">
      <c r="A99" s="16" t="s">
        <v>85</v>
      </c>
      <c r="B99" s="96">
        <v>15</v>
      </c>
      <c r="C99" s="157">
        <v>0.3659</v>
      </c>
    </row>
    <row r="100" spans="1:3" x14ac:dyDescent="0.25">
      <c r="A100" s="16" t="s">
        <v>86</v>
      </c>
      <c r="B100" s="96">
        <v>3</v>
      </c>
      <c r="C100" s="157">
        <v>7.3200000000000001E-2</v>
      </c>
    </row>
    <row r="101" spans="1:3" x14ac:dyDescent="0.25">
      <c r="A101" s="16" t="s">
        <v>87</v>
      </c>
      <c r="B101" s="96">
        <v>9</v>
      </c>
      <c r="C101" s="157">
        <v>0.2195</v>
      </c>
    </row>
    <row r="102" spans="1:3" x14ac:dyDescent="0.25">
      <c r="A102" s="16" t="s">
        <v>88</v>
      </c>
      <c r="B102" s="96">
        <v>22</v>
      </c>
      <c r="C102" s="157">
        <v>0.53659999999999997</v>
      </c>
    </row>
    <row r="103" spans="1:3" x14ac:dyDescent="0.25">
      <c r="A103" s="16" t="s">
        <v>89</v>
      </c>
      <c r="B103" s="96">
        <v>27</v>
      </c>
      <c r="C103" s="157">
        <v>0.65849999999999997</v>
      </c>
    </row>
    <row r="104" spans="1:3" x14ac:dyDescent="0.25">
      <c r="A104" s="16" t="s">
        <v>90</v>
      </c>
      <c r="B104" s="96">
        <v>4</v>
      </c>
      <c r="C104" s="157">
        <v>9.7600000000000006E-2</v>
      </c>
    </row>
    <row r="105" spans="1:3" x14ac:dyDescent="0.25">
      <c r="A105" s="16" t="s">
        <v>91</v>
      </c>
      <c r="B105" s="96">
        <v>17</v>
      </c>
      <c r="C105" s="157">
        <v>0.41460000000000002</v>
      </c>
    </row>
    <row r="107" spans="1:3" ht="30" x14ac:dyDescent="0.25">
      <c r="A107" s="59" t="s">
        <v>499</v>
      </c>
      <c r="B107" s="133" t="s">
        <v>291</v>
      </c>
      <c r="C107" s="133" t="s">
        <v>205</v>
      </c>
    </row>
    <row r="108" spans="1:3" x14ac:dyDescent="0.25">
      <c r="A108" s="16" t="s">
        <v>81</v>
      </c>
      <c r="B108" s="96">
        <v>1</v>
      </c>
      <c r="C108" s="141">
        <v>2.4400000000000002E-2</v>
      </c>
    </row>
    <row r="109" spans="1:3" ht="30" x14ac:dyDescent="0.25">
      <c r="A109" s="16" t="s">
        <v>82</v>
      </c>
      <c r="B109" s="96">
        <v>1</v>
      </c>
      <c r="C109" s="141">
        <v>2.4400000000000002E-2</v>
      </c>
    </row>
    <row r="110" spans="1:3" ht="30" x14ac:dyDescent="0.25">
      <c r="A110" s="16" t="s">
        <v>83</v>
      </c>
      <c r="B110" s="96">
        <v>2</v>
      </c>
      <c r="C110" s="141">
        <v>4.8800000000000003E-2</v>
      </c>
    </row>
    <row r="111" spans="1:3" ht="30" x14ac:dyDescent="0.25">
      <c r="A111" s="16" t="s">
        <v>84</v>
      </c>
      <c r="B111" s="96">
        <v>1</v>
      </c>
      <c r="C111" s="157">
        <v>2.4400000000000002E-2</v>
      </c>
    </row>
    <row r="112" spans="1:3" x14ac:dyDescent="0.25">
      <c r="A112" s="16" t="s">
        <v>85</v>
      </c>
      <c r="B112" s="96">
        <v>8</v>
      </c>
      <c r="C112" s="157">
        <v>0.1951</v>
      </c>
    </row>
    <row r="113" spans="1:5" x14ac:dyDescent="0.25">
      <c r="A113" s="16" t="s">
        <v>86</v>
      </c>
      <c r="B113" s="96">
        <v>2</v>
      </c>
      <c r="C113" s="157">
        <v>4.8800000000000003E-2</v>
      </c>
    </row>
    <row r="114" spans="1:5" x14ac:dyDescent="0.25">
      <c r="A114" s="16" t="s">
        <v>87</v>
      </c>
      <c r="B114" s="96">
        <v>1</v>
      </c>
      <c r="C114" s="157">
        <v>2.4400000000000002E-2</v>
      </c>
    </row>
    <row r="115" spans="1:5" x14ac:dyDescent="0.25">
      <c r="A115" s="16" t="s">
        <v>88</v>
      </c>
      <c r="B115" s="96">
        <v>7</v>
      </c>
      <c r="C115" s="157">
        <v>0.17069999999999999</v>
      </c>
    </row>
    <row r="116" spans="1:5" x14ac:dyDescent="0.25">
      <c r="A116" s="16" t="s">
        <v>89</v>
      </c>
      <c r="B116" s="96">
        <v>11</v>
      </c>
      <c r="C116" s="157">
        <v>0.26829999999999998</v>
      </c>
    </row>
    <row r="117" spans="1:5" x14ac:dyDescent="0.25">
      <c r="A117" s="16" t="s">
        <v>90</v>
      </c>
      <c r="B117" s="96">
        <v>1</v>
      </c>
      <c r="C117" s="157">
        <v>2.4400000000000002E-2</v>
      </c>
    </row>
    <row r="118" spans="1:5" x14ac:dyDescent="0.25">
      <c r="A118" s="16" t="s">
        <v>91</v>
      </c>
      <c r="B118" s="96">
        <v>6</v>
      </c>
      <c r="C118" s="157">
        <v>0.14630000000000001</v>
      </c>
    </row>
    <row r="126" spans="1:5" x14ac:dyDescent="0.25">
      <c r="E126" s="21"/>
    </row>
  </sheetData>
  <mergeCells count="13">
    <mergeCell ref="B34:G34"/>
    <mergeCell ref="A34:A35"/>
    <mergeCell ref="A4:B4"/>
    <mergeCell ref="A1:H1"/>
    <mergeCell ref="A94:C94"/>
    <mergeCell ref="B35:C35"/>
    <mergeCell ref="D35:E35"/>
    <mergeCell ref="F35:G35"/>
    <mergeCell ref="A80:C80"/>
    <mergeCell ref="A13:A14"/>
    <mergeCell ref="B13:E13"/>
    <mergeCell ref="B14:C14"/>
    <mergeCell ref="D14:E14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4DC8B"/>
  </sheetPr>
  <dimension ref="A1:AN80"/>
  <sheetViews>
    <sheetView zoomScale="80" zoomScaleNormal="80" zoomScaleSheetLayoutView="80" workbookViewId="0">
      <selection sqref="A1:H1"/>
    </sheetView>
  </sheetViews>
  <sheetFormatPr defaultColWidth="9.140625" defaultRowHeight="15" x14ac:dyDescent="0.25"/>
  <cols>
    <col min="1" max="1" width="56.85546875" style="2" customWidth="1"/>
    <col min="2" max="2" width="10.28515625" style="2" bestFit="1" customWidth="1"/>
    <col min="3" max="16384" width="9.140625" style="2"/>
  </cols>
  <sheetData>
    <row r="1" spans="1:40" x14ac:dyDescent="0.25">
      <c r="A1" s="355" t="s">
        <v>354</v>
      </c>
      <c r="B1" s="355"/>
      <c r="C1" s="355"/>
      <c r="D1" s="355"/>
      <c r="E1" s="355"/>
      <c r="F1" s="355"/>
      <c r="G1" s="355"/>
      <c r="H1" s="355"/>
    </row>
    <row r="2" spans="1:40" s="12" customFormat="1" ht="15" customHeight="1" x14ac:dyDescent="0.25">
      <c r="A2" s="59" t="s">
        <v>451</v>
      </c>
      <c r="B2" s="292" t="s">
        <v>194</v>
      </c>
      <c r="C2" s="291"/>
      <c r="D2" s="291"/>
      <c r="E2" s="291"/>
      <c r="F2" s="291"/>
      <c r="G2" s="21"/>
      <c r="H2" s="21"/>
      <c r="I2" s="21"/>
      <c r="J2" s="21"/>
      <c r="K2" s="21"/>
      <c r="L2" s="2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40" s="12" customFormat="1" x14ac:dyDescent="0.25">
      <c r="A3" s="6"/>
      <c r="B3" s="96">
        <v>56</v>
      </c>
      <c r="C3" s="291"/>
      <c r="D3" s="291"/>
      <c r="E3" s="291"/>
      <c r="F3" s="291"/>
      <c r="G3" s="21"/>
      <c r="H3" s="21"/>
      <c r="I3" s="21"/>
      <c r="J3" s="21"/>
      <c r="K3" s="21"/>
      <c r="L3" s="21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40" s="29" customFormat="1" x14ac:dyDescent="0.25">
      <c r="A4" s="345" t="s">
        <v>450</v>
      </c>
      <c r="B4" s="346"/>
      <c r="C4" s="154"/>
    </row>
    <row r="5" spans="1:40" s="12" customFormat="1" x14ac:dyDescent="0.25">
      <c r="A5" s="14"/>
      <c r="B5" s="21"/>
      <c r="C5" s="21"/>
      <c r="D5" s="48"/>
      <c r="E5" s="94"/>
      <c r="F5" s="94"/>
      <c r="G5" s="21"/>
      <c r="H5" s="23"/>
      <c r="I5" s="23"/>
      <c r="J5" s="23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</row>
    <row r="6" spans="1:40" x14ac:dyDescent="0.25">
      <c r="A6" s="71" t="s">
        <v>284</v>
      </c>
      <c r="B6" s="53" t="s">
        <v>291</v>
      </c>
      <c r="C6" s="53" t="s">
        <v>205</v>
      </c>
    </row>
    <row r="7" spans="1:40" s="25" customFormat="1" x14ac:dyDescent="0.25">
      <c r="A7" s="356" t="s">
        <v>352</v>
      </c>
      <c r="B7" s="357"/>
      <c r="C7" s="358"/>
      <c r="D7" s="102"/>
      <c r="E7" s="95"/>
      <c r="F7" s="95"/>
      <c r="G7" s="95"/>
      <c r="H7" s="95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</row>
    <row r="8" spans="1:40" x14ac:dyDescent="0.25">
      <c r="A8" s="16" t="s">
        <v>92</v>
      </c>
      <c r="B8" s="96">
        <v>50</v>
      </c>
      <c r="C8" s="196">
        <v>0.89290000000000003</v>
      </c>
    </row>
    <row r="9" spans="1:40" x14ac:dyDescent="0.25">
      <c r="A9" s="16" t="s">
        <v>93</v>
      </c>
      <c r="B9" s="96">
        <v>45</v>
      </c>
      <c r="C9" s="196">
        <v>0.80359999999999998</v>
      </c>
    </row>
    <row r="10" spans="1:40" x14ac:dyDescent="0.25">
      <c r="A10" s="16" t="s">
        <v>85</v>
      </c>
      <c r="B10" s="96">
        <v>37</v>
      </c>
      <c r="C10" s="196">
        <v>0.66069999999999995</v>
      </c>
    </row>
    <row r="11" spans="1:40" x14ac:dyDescent="0.25">
      <c r="A11" s="16" t="s">
        <v>94</v>
      </c>
      <c r="B11" s="96">
        <v>12</v>
      </c>
      <c r="C11" s="81">
        <v>0.21429999999999999</v>
      </c>
    </row>
    <row r="12" spans="1:40" x14ac:dyDescent="0.25">
      <c r="A12" s="16" t="s">
        <v>95</v>
      </c>
      <c r="B12" s="96">
        <v>23</v>
      </c>
      <c r="C12" s="81">
        <v>0.41070000000000001</v>
      </c>
    </row>
    <row r="13" spans="1:40" x14ac:dyDescent="0.25">
      <c r="A13" s="16" t="s">
        <v>96</v>
      </c>
      <c r="B13" s="96">
        <v>14</v>
      </c>
      <c r="C13" s="81">
        <v>0.25</v>
      </c>
    </row>
    <row r="14" spans="1:40" x14ac:dyDescent="0.25">
      <c r="A14" s="16" t="s">
        <v>97</v>
      </c>
      <c r="B14" s="96">
        <v>18</v>
      </c>
      <c r="C14" s="81">
        <v>0.32140000000000002</v>
      </c>
    </row>
    <row r="15" spans="1:40" x14ac:dyDescent="0.25">
      <c r="A15" s="16" t="s">
        <v>98</v>
      </c>
      <c r="B15" s="96">
        <v>32</v>
      </c>
      <c r="C15" s="81">
        <v>0.57140000000000002</v>
      </c>
    </row>
    <row r="16" spans="1:40" ht="30" x14ac:dyDescent="0.25">
      <c r="A16" s="16" t="s">
        <v>99</v>
      </c>
      <c r="B16" s="96">
        <v>14</v>
      </c>
      <c r="C16" s="81">
        <v>0.25</v>
      </c>
    </row>
    <row r="17" spans="1:3" x14ac:dyDescent="0.25">
      <c r="A17" s="16" t="s">
        <v>87</v>
      </c>
      <c r="B17" s="96">
        <v>16</v>
      </c>
      <c r="C17" s="81">
        <v>0.28570000000000001</v>
      </c>
    </row>
    <row r="18" spans="1:3" x14ac:dyDescent="0.25">
      <c r="A18" s="16" t="s">
        <v>100</v>
      </c>
      <c r="B18" s="96">
        <v>15</v>
      </c>
      <c r="C18" s="81">
        <v>0.26789999999999997</v>
      </c>
    </row>
    <row r="19" spans="1:3" x14ac:dyDescent="0.25">
      <c r="A19" s="16" t="s">
        <v>101</v>
      </c>
      <c r="B19" s="96">
        <v>4</v>
      </c>
      <c r="C19" s="81">
        <v>7.1399999999999991E-2</v>
      </c>
    </row>
    <row r="20" spans="1:3" x14ac:dyDescent="0.25">
      <c r="A20" s="3"/>
      <c r="B20" s="112"/>
      <c r="C20" s="112"/>
    </row>
    <row r="21" spans="1:3" x14ac:dyDescent="0.25">
      <c r="A21" s="59" t="s">
        <v>331</v>
      </c>
      <c r="B21" s="53" t="s">
        <v>291</v>
      </c>
      <c r="C21" s="53" t="s">
        <v>205</v>
      </c>
    </row>
    <row r="22" spans="1:3" x14ac:dyDescent="0.25">
      <c r="A22" s="16" t="s">
        <v>92</v>
      </c>
      <c r="B22" s="96">
        <v>28</v>
      </c>
      <c r="C22" s="196">
        <v>0.5</v>
      </c>
    </row>
    <row r="23" spans="1:3" x14ac:dyDescent="0.25">
      <c r="A23" s="16" t="s">
        <v>93</v>
      </c>
      <c r="B23" s="96">
        <v>14</v>
      </c>
      <c r="C23" s="81">
        <v>0.25</v>
      </c>
    </row>
    <row r="24" spans="1:3" x14ac:dyDescent="0.25">
      <c r="A24" s="16" t="s">
        <v>85</v>
      </c>
      <c r="B24" s="96">
        <v>3</v>
      </c>
      <c r="C24" s="81">
        <v>5.3600000000000002E-2</v>
      </c>
    </row>
    <row r="25" spans="1:3" x14ac:dyDescent="0.25">
      <c r="A25" s="16" t="s">
        <v>94</v>
      </c>
      <c r="B25" s="96">
        <v>0</v>
      </c>
      <c r="C25" s="81">
        <v>0</v>
      </c>
    </row>
    <row r="26" spans="1:3" x14ac:dyDescent="0.25">
      <c r="A26" s="16" t="s">
        <v>95</v>
      </c>
      <c r="B26" s="96">
        <v>3</v>
      </c>
      <c r="C26" s="81">
        <v>5.3600000000000002E-2</v>
      </c>
    </row>
    <row r="27" spans="1:3" x14ac:dyDescent="0.25">
      <c r="A27" s="16" t="s">
        <v>96</v>
      </c>
      <c r="B27" s="96">
        <v>1</v>
      </c>
      <c r="C27" s="81">
        <v>1.7899999999999999E-2</v>
      </c>
    </row>
    <row r="28" spans="1:3" x14ac:dyDescent="0.25">
      <c r="A28" s="16" t="s">
        <v>97</v>
      </c>
      <c r="B28" s="96">
        <v>1</v>
      </c>
      <c r="C28" s="81">
        <v>1.7899999999999999E-2</v>
      </c>
    </row>
    <row r="29" spans="1:3" x14ac:dyDescent="0.25">
      <c r="A29" s="16" t="s">
        <v>98</v>
      </c>
      <c r="B29" s="96">
        <v>1</v>
      </c>
      <c r="C29" s="81">
        <v>1.7899999999999999E-2</v>
      </c>
    </row>
    <row r="30" spans="1:3" x14ac:dyDescent="0.25">
      <c r="A30" s="16" t="s">
        <v>99</v>
      </c>
      <c r="B30" s="96">
        <v>2</v>
      </c>
      <c r="C30" s="81">
        <v>3.5699999999999996E-2</v>
      </c>
    </row>
    <row r="31" spans="1:3" x14ac:dyDescent="0.25">
      <c r="A31" s="16" t="s">
        <v>87</v>
      </c>
      <c r="B31" s="96">
        <v>1</v>
      </c>
      <c r="C31" s="81">
        <v>1.7899999999999999E-2</v>
      </c>
    </row>
    <row r="32" spans="1:3" x14ac:dyDescent="0.25">
      <c r="A32" s="16" t="s">
        <v>100</v>
      </c>
      <c r="B32" s="96">
        <v>1</v>
      </c>
      <c r="C32" s="81">
        <v>1.7899999999999999E-2</v>
      </c>
    </row>
    <row r="33" spans="1:3" x14ac:dyDescent="0.25">
      <c r="A33" s="16" t="s">
        <v>101</v>
      </c>
      <c r="B33" s="96">
        <v>1</v>
      </c>
      <c r="C33" s="81">
        <v>1.7899999999999999E-2</v>
      </c>
    </row>
    <row r="34" spans="1:3" x14ac:dyDescent="0.25">
      <c r="A34" s="3"/>
      <c r="B34" s="112"/>
      <c r="C34" s="112"/>
    </row>
    <row r="35" spans="1:3" x14ac:dyDescent="0.25">
      <c r="A35" s="3"/>
      <c r="B35" s="112"/>
      <c r="C35" s="112"/>
    </row>
    <row r="36" spans="1:3" x14ac:dyDescent="0.25">
      <c r="A36" s="3"/>
      <c r="B36" s="112"/>
      <c r="C36" s="112"/>
    </row>
    <row r="37" spans="1:3" x14ac:dyDescent="0.25">
      <c r="A37" s="3"/>
      <c r="B37" s="112"/>
      <c r="C37" s="112"/>
    </row>
    <row r="38" spans="1:3" x14ac:dyDescent="0.25">
      <c r="A38" s="3"/>
      <c r="B38" s="112"/>
      <c r="C38" s="112"/>
    </row>
    <row r="39" spans="1:3" x14ac:dyDescent="0.25">
      <c r="A39" s="3"/>
      <c r="B39" s="112"/>
      <c r="C39" s="112"/>
    </row>
    <row r="40" spans="1:3" x14ac:dyDescent="0.25">
      <c r="A40" s="3"/>
      <c r="B40" s="112"/>
      <c r="C40" s="112"/>
    </row>
    <row r="41" spans="1:3" x14ac:dyDescent="0.25">
      <c r="A41" s="3"/>
      <c r="B41" s="112"/>
      <c r="C41" s="112"/>
    </row>
    <row r="42" spans="1:3" x14ac:dyDescent="0.25">
      <c r="A42" s="3"/>
      <c r="B42" s="112"/>
      <c r="C42" s="112"/>
    </row>
    <row r="43" spans="1:3" x14ac:dyDescent="0.25">
      <c r="A43" s="3"/>
      <c r="B43" s="112"/>
      <c r="C43" s="112"/>
    </row>
    <row r="44" spans="1:3" x14ac:dyDescent="0.25">
      <c r="A44" s="3"/>
      <c r="B44" s="112"/>
      <c r="C44" s="112"/>
    </row>
    <row r="45" spans="1:3" x14ac:dyDescent="0.25">
      <c r="A45" s="3"/>
      <c r="B45" s="112"/>
      <c r="C45" s="112"/>
    </row>
    <row r="46" spans="1:3" x14ac:dyDescent="0.25">
      <c r="A46" s="3"/>
      <c r="B46" s="112"/>
      <c r="C46" s="112"/>
    </row>
    <row r="47" spans="1:3" x14ac:dyDescent="0.25">
      <c r="A47" s="3"/>
    </row>
    <row r="48" spans="1:3" x14ac:dyDescent="0.25">
      <c r="A48" s="3"/>
    </row>
    <row r="49" spans="1:1" x14ac:dyDescent="0.25">
      <c r="A49" s="3"/>
    </row>
    <row r="50" spans="1:1" x14ac:dyDescent="0.25">
      <c r="A50" s="3"/>
    </row>
    <row r="51" spans="1:1" x14ac:dyDescent="0.25">
      <c r="A51" s="3"/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  <row r="57" spans="1:1" x14ac:dyDescent="0.25">
      <c r="A57" s="3"/>
    </row>
    <row r="58" spans="1:1" x14ac:dyDescent="0.25">
      <c r="A58" s="3"/>
    </row>
    <row r="59" spans="1:1" x14ac:dyDescent="0.25">
      <c r="A59" s="3"/>
    </row>
    <row r="60" spans="1:1" x14ac:dyDescent="0.25">
      <c r="A60" s="3"/>
    </row>
    <row r="61" spans="1:1" x14ac:dyDescent="0.25">
      <c r="A61" s="3"/>
    </row>
    <row r="62" spans="1:1" x14ac:dyDescent="0.25">
      <c r="A62" s="3"/>
    </row>
    <row r="63" spans="1:1" x14ac:dyDescent="0.25">
      <c r="A63" s="3"/>
    </row>
    <row r="64" spans="1:1" x14ac:dyDescent="0.25">
      <c r="A64" s="3"/>
    </row>
    <row r="65" spans="1:1" x14ac:dyDescent="0.25">
      <c r="A65" s="3"/>
    </row>
    <row r="66" spans="1:1" x14ac:dyDescent="0.25">
      <c r="A66" s="3"/>
    </row>
    <row r="67" spans="1:1" x14ac:dyDescent="0.25">
      <c r="A67" s="3"/>
    </row>
    <row r="68" spans="1:1" x14ac:dyDescent="0.25">
      <c r="A68" s="3"/>
    </row>
    <row r="69" spans="1:1" x14ac:dyDescent="0.25">
      <c r="A69" s="3"/>
    </row>
    <row r="70" spans="1:1" x14ac:dyDescent="0.25">
      <c r="A70" s="3"/>
    </row>
    <row r="71" spans="1:1" x14ac:dyDescent="0.25">
      <c r="A71" s="3"/>
    </row>
    <row r="72" spans="1:1" x14ac:dyDescent="0.25">
      <c r="A72" s="3"/>
    </row>
    <row r="73" spans="1:1" x14ac:dyDescent="0.25">
      <c r="A73" s="3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  <row r="77" spans="1:1" x14ac:dyDescent="0.25">
      <c r="A77" s="3"/>
    </row>
    <row r="78" spans="1:1" x14ac:dyDescent="0.25">
      <c r="A78" s="3"/>
    </row>
    <row r="79" spans="1:1" x14ac:dyDescent="0.25">
      <c r="A79" s="3"/>
    </row>
    <row r="80" spans="1:1" x14ac:dyDescent="0.25">
      <c r="A80" s="3"/>
    </row>
  </sheetData>
  <mergeCells count="3">
    <mergeCell ref="A7:C7"/>
    <mergeCell ref="A4:B4"/>
    <mergeCell ref="A1:H1"/>
  </mergeCells>
  <pageMargins left="0.7" right="0.7" top="0.75" bottom="0.75" header="0.3" footer="0.3"/>
  <pageSetup paperSize="0" orientation="portrait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4DC8B"/>
  </sheetPr>
  <dimension ref="A1:AL80"/>
  <sheetViews>
    <sheetView zoomScale="80" zoomScaleNormal="80" workbookViewId="0">
      <selection sqref="A1:H1"/>
    </sheetView>
  </sheetViews>
  <sheetFormatPr defaultColWidth="9.140625" defaultRowHeight="15" x14ac:dyDescent="0.25"/>
  <cols>
    <col min="1" max="1" width="54.7109375" style="30" customWidth="1"/>
    <col min="2" max="2" width="10.28515625" style="42" bestFit="1" customWidth="1"/>
    <col min="3" max="4" width="9.140625" style="42"/>
    <col min="5" max="16384" width="9.140625" style="30"/>
  </cols>
  <sheetData>
    <row r="1" spans="1:38" ht="15" customHeight="1" x14ac:dyDescent="0.25">
      <c r="A1" s="355" t="s">
        <v>332</v>
      </c>
      <c r="B1" s="355"/>
      <c r="C1" s="355"/>
      <c r="D1" s="355"/>
      <c r="E1" s="355"/>
      <c r="F1" s="355"/>
      <c r="G1" s="355"/>
      <c r="H1" s="355"/>
    </row>
    <row r="2" spans="1:38" x14ac:dyDescent="0.25">
      <c r="A2" s="59" t="s">
        <v>452</v>
      </c>
      <c r="B2" s="292" t="s">
        <v>194</v>
      </c>
      <c r="C2" s="99"/>
      <c r="D2" s="31"/>
      <c r="E2" s="31"/>
      <c r="F2" s="31"/>
      <c r="G2" s="42"/>
    </row>
    <row r="3" spans="1:38" s="32" customFormat="1" x14ac:dyDescent="0.25">
      <c r="A3" s="6"/>
      <c r="B3" s="96">
        <v>45</v>
      </c>
      <c r="C3" s="31"/>
      <c r="D3" s="31"/>
      <c r="E3" s="31"/>
      <c r="F3" s="31"/>
      <c r="G3" s="31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8" s="29" customFormat="1" x14ac:dyDescent="0.25">
      <c r="A4" s="345" t="s">
        <v>453</v>
      </c>
      <c r="B4" s="366"/>
      <c r="C4" s="31"/>
      <c r="D4" s="31"/>
      <c r="E4" s="31"/>
      <c r="F4" s="31"/>
      <c r="G4" s="31"/>
    </row>
    <row r="5" spans="1:38" s="29" customFormat="1" x14ac:dyDescent="0.25">
      <c r="A5" s="63"/>
      <c r="B5" s="31"/>
      <c r="C5" s="31"/>
      <c r="D5" s="57"/>
      <c r="E5" s="31"/>
      <c r="F5" s="31"/>
      <c r="G5" s="31"/>
      <c r="H5" s="31"/>
      <c r="I5" s="31"/>
    </row>
    <row r="6" spans="1:38" x14ac:dyDescent="0.25">
      <c r="A6" s="59" t="s">
        <v>284</v>
      </c>
      <c r="B6" s="53" t="s">
        <v>291</v>
      </c>
      <c r="C6" s="53" t="s">
        <v>205</v>
      </c>
    </row>
    <row r="7" spans="1:38" s="25" customFormat="1" x14ac:dyDescent="0.25">
      <c r="A7" s="356" t="s">
        <v>352</v>
      </c>
      <c r="B7" s="357"/>
      <c r="C7" s="358"/>
      <c r="D7" s="102"/>
      <c r="E7" s="95"/>
      <c r="F7" s="95"/>
      <c r="G7" s="95"/>
      <c r="H7" s="95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</row>
    <row r="8" spans="1:38" x14ac:dyDescent="0.25">
      <c r="A8" s="16" t="s">
        <v>92</v>
      </c>
      <c r="B8" s="96">
        <v>38</v>
      </c>
      <c r="C8" s="196">
        <v>0.84439999999999993</v>
      </c>
    </row>
    <row r="9" spans="1:38" x14ac:dyDescent="0.25">
      <c r="A9" s="16" t="s">
        <v>93</v>
      </c>
      <c r="B9" s="96">
        <v>44</v>
      </c>
      <c r="C9" s="196">
        <v>0.9778</v>
      </c>
      <c r="F9" s="35"/>
    </row>
    <row r="10" spans="1:38" x14ac:dyDescent="0.25">
      <c r="A10" s="16" t="s">
        <v>85</v>
      </c>
      <c r="B10" s="96">
        <v>23</v>
      </c>
      <c r="C10" s="196">
        <v>0.5111</v>
      </c>
    </row>
    <row r="11" spans="1:38" x14ac:dyDescent="0.25">
      <c r="A11" s="16" t="s">
        <v>94</v>
      </c>
      <c r="B11" s="96">
        <v>6</v>
      </c>
      <c r="C11" s="81">
        <v>0.1333</v>
      </c>
    </row>
    <row r="12" spans="1:38" x14ac:dyDescent="0.25">
      <c r="A12" s="16" t="s">
        <v>95</v>
      </c>
      <c r="B12" s="96">
        <v>22</v>
      </c>
      <c r="C12" s="81">
        <v>0.4889</v>
      </c>
    </row>
    <row r="13" spans="1:38" x14ac:dyDescent="0.25">
      <c r="A13" s="16" t="s">
        <v>96</v>
      </c>
      <c r="B13" s="96">
        <v>11</v>
      </c>
      <c r="C13" s="81">
        <v>0.24440000000000001</v>
      </c>
    </row>
    <row r="14" spans="1:38" x14ac:dyDescent="0.25">
      <c r="A14" s="16" t="s">
        <v>97</v>
      </c>
      <c r="B14" s="96">
        <v>21</v>
      </c>
      <c r="C14" s="81">
        <v>0.4667</v>
      </c>
    </row>
    <row r="15" spans="1:38" x14ac:dyDescent="0.25">
      <c r="A15" s="16" t="s">
        <v>98</v>
      </c>
      <c r="B15" s="96">
        <v>23</v>
      </c>
      <c r="C15" s="81">
        <v>0.5111</v>
      </c>
    </row>
    <row r="16" spans="1:38" ht="30" x14ac:dyDescent="0.25">
      <c r="A16" s="16" t="s">
        <v>99</v>
      </c>
      <c r="B16" s="96">
        <v>4</v>
      </c>
      <c r="C16" s="81">
        <v>8.8900000000000007E-2</v>
      </c>
    </row>
    <row r="17" spans="1:5" x14ac:dyDescent="0.25">
      <c r="A17" s="16" t="s">
        <v>87</v>
      </c>
      <c r="B17" s="96">
        <v>13</v>
      </c>
      <c r="C17" s="81">
        <v>0.28889999999999999</v>
      </c>
    </row>
    <row r="18" spans="1:5" x14ac:dyDescent="0.25">
      <c r="A18" s="16" t="s">
        <v>100</v>
      </c>
      <c r="B18" s="96">
        <v>9</v>
      </c>
      <c r="C18" s="81">
        <v>0.2</v>
      </c>
    </row>
    <row r="19" spans="1:5" x14ac:dyDescent="0.25">
      <c r="A19" s="16" t="s">
        <v>101</v>
      </c>
      <c r="B19" s="96">
        <v>11</v>
      </c>
      <c r="C19" s="81">
        <v>0.24440000000000001</v>
      </c>
    </row>
    <row r="20" spans="1:5" x14ac:dyDescent="0.25">
      <c r="A20" s="29"/>
      <c r="C20" s="80"/>
    </row>
    <row r="21" spans="1:5" x14ac:dyDescent="0.25">
      <c r="A21" s="59" t="s">
        <v>331</v>
      </c>
      <c r="B21" s="53" t="s">
        <v>291</v>
      </c>
      <c r="C21" s="53" t="s">
        <v>205</v>
      </c>
    </row>
    <row r="22" spans="1:5" x14ac:dyDescent="0.25">
      <c r="A22" s="16" t="s">
        <v>92</v>
      </c>
      <c r="B22" s="96">
        <v>14</v>
      </c>
      <c r="C22" s="81">
        <v>0.31109999999999999</v>
      </c>
    </row>
    <row r="23" spans="1:5" x14ac:dyDescent="0.25">
      <c r="A23" s="16" t="s">
        <v>93</v>
      </c>
      <c r="B23" s="96">
        <v>21</v>
      </c>
      <c r="C23" s="196">
        <v>0.4667</v>
      </c>
    </row>
    <row r="24" spans="1:5" x14ac:dyDescent="0.25">
      <c r="A24" s="16" t="s">
        <v>85</v>
      </c>
      <c r="B24" s="96">
        <v>1</v>
      </c>
      <c r="C24" s="81">
        <v>2.2200000000000001E-2</v>
      </c>
    </row>
    <row r="25" spans="1:5" x14ac:dyDescent="0.25">
      <c r="A25" s="16" t="s">
        <v>94</v>
      </c>
      <c r="B25" s="96">
        <v>0</v>
      </c>
      <c r="C25" s="81">
        <v>0</v>
      </c>
    </row>
    <row r="26" spans="1:5" x14ac:dyDescent="0.25">
      <c r="A26" s="16" t="s">
        <v>95</v>
      </c>
      <c r="B26" s="96">
        <v>2</v>
      </c>
      <c r="C26" s="81">
        <v>4.4400000000000002E-2</v>
      </c>
    </row>
    <row r="27" spans="1:5" x14ac:dyDescent="0.25">
      <c r="A27" s="16" t="s">
        <v>96</v>
      </c>
      <c r="B27" s="96">
        <v>0</v>
      </c>
      <c r="C27" s="81">
        <v>0</v>
      </c>
    </row>
    <row r="28" spans="1:5" x14ac:dyDescent="0.25">
      <c r="A28" s="16" t="s">
        <v>97</v>
      </c>
      <c r="B28" s="96">
        <v>2</v>
      </c>
      <c r="C28" s="81">
        <v>4.4400000000000002E-2</v>
      </c>
    </row>
    <row r="29" spans="1:5" x14ac:dyDescent="0.25">
      <c r="A29" s="16" t="s">
        <v>98</v>
      </c>
      <c r="B29" s="96">
        <v>3</v>
      </c>
      <c r="C29" s="81">
        <v>6.6699999999999995E-2</v>
      </c>
    </row>
    <row r="30" spans="1:5" x14ac:dyDescent="0.25">
      <c r="A30" s="16" t="s">
        <v>99</v>
      </c>
      <c r="B30" s="96">
        <v>0</v>
      </c>
      <c r="C30" s="81">
        <v>0</v>
      </c>
    </row>
    <row r="31" spans="1:5" x14ac:dyDescent="0.25">
      <c r="A31" s="16" t="s">
        <v>87</v>
      </c>
      <c r="B31" s="96">
        <v>1</v>
      </c>
      <c r="C31" s="81">
        <v>2.2200000000000001E-2</v>
      </c>
    </row>
    <row r="32" spans="1:5" x14ac:dyDescent="0.25">
      <c r="A32" s="16" t="s">
        <v>100</v>
      </c>
      <c r="B32" s="96">
        <v>1</v>
      </c>
      <c r="C32" s="81">
        <v>2.2200000000000001E-2</v>
      </c>
      <c r="E32" s="79"/>
    </row>
    <row r="33" spans="1:3" x14ac:dyDescent="0.25">
      <c r="A33" s="16" t="s">
        <v>101</v>
      </c>
      <c r="B33" s="96">
        <v>0</v>
      </c>
      <c r="C33" s="81">
        <v>0</v>
      </c>
    </row>
    <row r="34" spans="1:3" x14ac:dyDescent="0.25">
      <c r="A34" s="29"/>
    </row>
    <row r="35" spans="1:3" x14ac:dyDescent="0.25">
      <c r="A35" s="29"/>
    </row>
    <row r="36" spans="1:3" x14ac:dyDescent="0.25">
      <c r="A36" s="29"/>
    </row>
    <row r="37" spans="1:3" x14ac:dyDescent="0.25">
      <c r="A37" s="29"/>
    </row>
    <row r="38" spans="1:3" x14ac:dyDescent="0.25">
      <c r="A38" s="29"/>
    </row>
    <row r="39" spans="1:3" x14ac:dyDescent="0.25">
      <c r="A39" s="29"/>
    </row>
    <row r="40" spans="1:3" x14ac:dyDescent="0.25">
      <c r="A40" s="29"/>
    </row>
    <row r="41" spans="1:3" x14ac:dyDescent="0.25">
      <c r="A41" s="29"/>
    </row>
    <row r="42" spans="1:3" x14ac:dyDescent="0.25">
      <c r="A42" s="29"/>
    </row>
    <row r="43" spans="1:3" x14ac:dyDescent="0.25">
      <c r="A43" s="29"/>
    </row>
    <row r="44" spans="1:3" x14ac:dyDescent="0.25">
      <c r="A44" s="29"/>
    </row>
    <row r="45" spans="1:3" x14ac:dyDescent="0.25">
      <c r="A45" s="29"/>
    </row>
    <row r="46" spans="1:3" x14ac:dyDescent="0.25">
      <c r="A46" s="29"/>
    </row>
    <row r="47" spans="1:3" x14ac:dyDescent="0.25">
      <c r="A47" s="29"/>
    </row>
    <row r="48" spans="1:3" x14ac:dyDescent="0.25">
      <c r="A48" s="29"/>
    </row>
    <row r="49" spans="1:1" x14ac:dyDescent="0.25">
      <c r="A49" s="29"/>
    </row>
    <row r="50" spans="1:1" x14ac:dyDescent="0.25">
      <c r="A50" s="29"/>
    </row>
    <row r="51" spans="1:1" x14ac:dyDescent="0.25">
      <c r="A51" s="29"/>
    </row>
    <row r="52" spans="1:1" x14ac:dyDescent="0.25">
      <c r="A52" s="29"/>
    </row>
    <row r="53" spans="1:1" x14ac:dyDescent="0.25">
      <c r="A53" s="29"/>
    </row>
    <row r="54" spans="1:1" x14ac:dyDescent="0.25">
      <c r="A54" s="29"/>
    </row>
    <row r="55" spans="1:1" x14ac:dyDescent="0.25">
      <c r="A55" s="29"/>
    </row>
    <row r="56" spans="1:1" x14ac:dyDescent="0.25">
      <c r="A56" s="29"/>
    </row>
    <row r="57" spans="1:1" x14ac:dyDescent="0.25">
      <c r="A57" s="29"/>
    </row>
    <row r="58" spans="1:1" x14ac:dyDescent="0.25">
      <c r="A58" s="29"/>
    </row>
    <row r="59" spans="1:1" x14ac:dyDescent="0.25">
      <c r="A59" s="29"/>
    </row>
    <row r="60" spans="1:1" x14ac:dyDescent="0.25">
      <c r="A60" s="29"/>
    </row>
    <row r="61" spans="1:1" x14ac:dyDescent="0.25">
      <c r="A61" s="29"/>
    </row>
    <row r="62" spans="1:1" x14ac:dyDescent="0.25">
      <c r="A62" s="29"/>
    </row>
    <row r="63" spans="1:1" x14ac:dyDescent="0.25">
      <c r="A63" s="29"/>
    </row>
    <row r="64" spans="1:1" x14ac:dyDescent="0.25">
      <c r="A64" s="29"/>
    </row>
    <row r="65" spans="1:1" x14ac:dyDescent="0.25">
      <c r="A65" s="29"/>
    </row>
    <row r="66" spans="1:1" x14ac:dyDescent="0.25">
      <c r="A66" s="29"/>
    </row>
    <row r="67" spans="1:1" x14ac:dyDescent="0.25">
      <c r="A67" s="29"/>
    </row>
    <row r="68" spans="1:1" x14ac:dyDescent="0.25">
      <c r="A68" s="29"/>
    </row>
    <row r="69" spans="1:1" x14ac:dyDescent="0.25">
      <c r="A69" s="29"/>
    </row>
    <row r="70" spans="1:1" x14ac:dyDescent="0.25">
      <c r="A70" s="29"/>
    </row>
    <row r="71" spans="1:1" x14ac:dyDescent="0.25">
      <c r="A71" s="29"/>
    </row>
    <row r="72" spans="1:1" x14ac:dyDescent="0.25">
      <c r="A72" s="29"/>
    </row>
    <row r="73" spans="1:1" x14ac:dyDescent="0.25">
      <c r="A73" s="29"/>
    </row>
    <row r="74" spans="1:1" x14ac:dyDescent="0.25">
      <c r="A74" s="29"/>
    </row>
    <row r="75" spans="1:1" x14ac:dyDescent="0.25">
      <c r="A75" s="29"/>
    </row>
    <row r="76" spans="1:1" x14ac:dyDescent="0.25">
      <c r="A76" s="29"/>
    </row>
    <row r="77" spans="1:1" x14ac:dyDescent="0.25">
      <c r="A77" s="29"/>
    </row>
    <row r="78" spans="1:1" x14ac:dyDescent="0.25">
      <c r="A78" s="29"/>
    </row>
    <row r="79" spans="1:1" x14ac:dyDescent="0.25">
      <c r="A79" s="29"/>
    </row>
    <row r="80" spans="1:1" x14ac:dyDescent="0.25">
      <c r="A80" s="29"/>
    </row>
  </sheetData>
  <mergeCells count="3">
    <mergeCell ref="A7:C7"/>
    <mergeCell ref="A4:B4"/>
    <mergeCell ref="A1:H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autoPageBreaks="0"/>
  </sheetPr>
  <dimension ref="A1:AN109"/>
  <sheetViews>
    <sheetView zoomScale="80" zoomScaleNormal="80" zoomScaleSheetLayoutView="100" workbookViewId="0">
      <selection sqref="A1:H1"/>
    </sheetView>
  </sheetViews>
  <sheetFormatPr defaultColWidth="9.140625" defaultRowHeight="15" x14ac:dyDescent="0.25"/>
  <cols>
    <col min="1" max="1" width="56.5703125" style="2" customWidth="1"/>
    <col min="2" max="2" width="14.42578125" style="112" bestFit="1" customWidth="1"/>
    <col min="3" max="3" width="11.42578125" style="112" bestFit="1" customWidth="1"/>
    <col min="4" max="4" width="14.42578125" style="112" bestFit="1" customWidth="1"/>
    <col min="5" max="5" width="11.42578125" style="112" bestFit="1" customWidth="1"/>
    <col min="6" max="7" width="16.28515625" style="112" customWidth="1"/>
    <col min="8" max="8" width="14.42578125" style="112" bestFit="1" customWidth="1"/>
    <col min="9" max="9" width="11.42578125" style="112" bestFit="1" customWidth="1"/>
    <col min="10" max="11" width="16.42578125" style="112" customWidth="1"/>
    <col min="12" max="12" width="14.42578125" style="112" bestFit="1" customWidth="1"/>
    <col min="13" max="13" width="11.42578125" style="112" bestFit="1" customWidth="1"/>
    <col min="14" max="16384" width="9.140625" style="2"/>
  </cols>
  <sheetData>
    <row r="1" spans="1:40" ht="15" customHeight="1" x14ac:dyDescent="0.25">
      <c r="A1" s="382" t="s">
        <v>333</v>
      </c>
      <c r="B1" s="382"/>
      <c r="C1" s="382"/>
      <c r="D1" s="382"/>
      <c r="E1" s="382"/>
      <c r="F1" s="382"/>
      <c r="G1" s="382"/>
      <c r="H1" s="382"/>
      <c r="I1" s="299"/>
      <c r="J1" s="299"/>
      <c r="K1" s="299"/>
      <c r="L1" s="299"/>
      <c r="M1" s="299"/>
    </row>
    <row r="2" spans="1:40" s="12" customFormat="1" ht="15" customHeight="1" x14ac:dyDescent="0.25">
      <c r="A2" s="59" t="s">
        <v>451</v>
      </c>
      <c r="B2" s="292" t="s">
        <v>194</v>
      </c>
      <c r="C2" s="291"/>
      <c r="D2" s="291"/>
      <c r="E2" s="291"/>
      <c r="F2" s="291"/>
      <c r="G2" s="21"/>
      <c r="H2" s="21"/>
      <c r="I2" s="21"/>
      <c r="J2" s="21"/>
      <c r="K2" s="21"/>
      <c r="L2" s="2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40" s="12" customFormat="1" x14ac:dyDescent="0.25">
      <c r="A3" s="6"/>
      <c r="B3" s="96">
        <v>56</v>
      </c>
      <c r="C3" s="291"/>
      <c r="D3" s="291"/>
      <c r="E3" s="291"/>
      <c r="F3" s="291"/>
      <c r="G3" s="21"/>
      <c r="H3" s="21"/>
      <c r="I3" s="21"/>
      <c r="J3" s="21"/>
      <c r="K3" s="21"/>
      <c r="L3" s="21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40" s="29" customFormat="1" x14ac:dyDescent="0.25">
      <c r="A4" s="345" t="s">
        <v>450</v>
      </c>
      <c r="B4" s="346"/>
      <c r="C4" s="154"/>
    </row>
    <row r="5" spans="1:40" s="12" customFormat="1" x14ac:dyDescent="0.25">
      <c r="A5" s="14"/>
      <c r="B5" s="21"/>
      <c r="C5" s="21"/>
      <c r="D5" s="48"/>
      <c r="E5" s="94"/>
      <c r="F5" s="94"/>
      <c r="G5" s="21"/>
      <c r="H5" s="23"/>
      <c r="I5" s="23"/>
      <c r="J5" s="23"/>
      <c r="K5" s="21"/>
      <c r="L5" s="21"/>
      <c r="M5" s="21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</row>
    <row r="6" spans="1:40" x14ac:dyDescent="0.25">
      <c r="A6" s="136" t="s">
        <v>348</v>
      </c>
      <c r="B6" s="402" t="s">
        <v>102</v>
      </c>
      <c r="C6" s="402"/>
      <c r="D6" s="402" t="s">
        <v>103</v>
      </c>
      <c r="E6" s="402"/>
      <c r="F6" s="402" t="s">
        <v>104</v>
      </c>
      <c r="G6" s="402"/>
      <c r="H6" s="402" t="s">
        <v>105</v>
      </c>
      <c r="I6" s="402"/>
      <c r="J6" s="402" t="s">
        <v>106</v>
      </c>
      <c r="K6" s="402"/>
      <c r="L6" s="402" t="s">
        <v>107</v>
      </c>
      <c r="M6" s="402"/>
    </row>
    <row r="7" spans="1:40" x14ac:dyDescent="0.25">
      <c r="A7" s="82" t="s">
        <v>191</v>
      </c>
      <c r="B7" s="128" t="s">
        <v>291</v>
      </c>
      <c r="C7" s="128" t="s">
        <v>205</v>
      </c>
      <c r="D7" s="128" t="s">
        <v>291</v>
      </c>
      <c r="E7" s="128" t="s">
        <v>205</v>
      </c>
      <c r="F7" s="128" t="s">
        <v>291</v>
      </c>
      <c r="G7" s="128" t="s">
        <v>205</v>
      </c>
      <c r="H7" s="128" t="s">
        <v>291</v>
      </c>
      <c r="I7" s="128" t="s">
        <v>205</v>
      </c>
      <c r="J7" s="128" t="s">
        <v>291</v>
      </c>
      <c r="K7" s="128" t="s">
        <v>205</v>
      </c>
      <c r="L7" s="128" t="s">
        <v>291</v>
      </c>
      <c r="M7" s="128" t="s">
        <v>205</v>
      </c>
    </row>
    <row r="8" spans="1:40" x14ac:dyDescent="0.25">
      <c r="A8" s="127" t="s">
        <v>108</v>
      </c>
      <c r="B8" s="15">
        <v>16</v>
      </c>
      <c r="C8" s="129">
        <v>0.31370000000000003</v>
      </c>
      <c r="D8" s="15">
        <v>4</v>
      </c>
      <c r="E8" s="129">
        <v>7.8399999999999997E-2</v>
      </c>
      <c r="F8" s="15">
        <v>1</v>
      </c>
      <c r="G8" s="129">
        <v>1.9599999999999999E-2</v>
      </c>
      <c r="H8" s="15">
        <v>2</v>
      </c>
      <c r="I8" s="129">
        <v>3.9199999999999999E-2</v>
      </c>
      <c r="J8" s="15">
        <v>28</v>
      </c>
      <c r="K8" s="129">
        <v>0.54899999999999993</v>
      </c>
      <c r="L8" s="15">
        <v>0</v>
      </c>
      <c r="M8" s="81">
        <v>0</v>
      </c>
    </row>
    <row r="9" spans="1:40" x14ac:dyDescent="0.25">
      <c r="A9" s="127" t="s">
        <v>109</v>
      </c>
      <c r="B9" s="15">
        <v>26</v>
      </c>
      <c r="C9" s="129">
        <v>0.50979999999999992</v>
      </c>
      <c r="D9" s="15">
        <v>2</v>
      </c>
      <c r="E9" s="129">
        <v>3.9199999999999999E-2</v>
      </c>
      <c r="F9" s="15">
        <v>3</v>
      </c>
      <c r="G9" s="129">
        <v>5.8799999999999998E-2</v>
      </c>
      <c r="H9" s="15">
        <v>2</v>
      </c>
      <c r="I9" s="129">
        <v>3.9199999999999999E-2</v>
      </c>
      <c r="J9" s="15">
        <v>18</v>
      </c>
      <c r="K9" s="129">
        <v>0.35289999999999999</v>
      </c>
      <c r="L9" s="15">
        <v>0</v>
      </c>
      <c r="M9" s="81">
        <v>0</v>
      </c>
    </row>
    <row r="10" spans="1:40" x14ac:dyDescent="0.25">
      <c r="A10" s="127" t="s">
        <v>110</v>
      </c>
      <c r="B10" s="15">
        <v>25</v>
      </c>
      <c r="C10" s="129">
        <v>0.49020000000000002</v>
      </c>
      <c r="D10" s="15">
        <v>5</v>
      </c>
      <c r="E10" s="129">
        <v>9.8000000000000004E-2</v>
      </c>
      <c r="F10" s="15">
        <v>3</v>
      </c>
      <c r="G10" s="129">
        <v>5.8799999999999998E-2</v>
      </c>
      <c r="H10" s="15">
        <v>4</v>
      </c>
      <c r="I10" s="129">
        <v>7.8399999999999997E-2</v>
      </c>
      <c r="J10" s="15">
        <v>14</v>
      </c>
      <c r="K10" s="129">
        <v>0.27449999999999997</v>
      </c>
      <c r="L10" s="15">
        <v>0</v>
      </c>
      <c r="M10" s="81">
        <v>0</v>
      </c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</row>
    <row r="11" spans="1:40" x14ac:dyDescent="0.25">
      <c r="A11" s="127" t="s">
        <v>111</v>
      </c>
      <c r="B11" s="15">
        <v>16</v>
      </c>
      <c r="C11" s="129">
        <v>0.31370000000000003</v>
      </c>
      <c r="D11" s="15">
        <v>5</v>
      </c>
      <c r="E11" s="129">
        <v>9.8000000000000004E-2</v>
      </c>
      <c r="F11" s="15">
        <v>2</v>
      </c>
      <c r="G11" s="129">
        <v>3.9199999999999999E-2</v>
      </c>
      <c r="H11" s="15">
        <v>3</v>
      </c>
      <c r="I11" s="129">
        <v>5.8799999999999998E-2</v>
      </c>
      <c r="J11" s="15">
        <v>25</v>
      </c>
      <c r="K11" s="129">
        <v>0.49020000000000002</v>
      </c>
      <c r="L11" s="15">
        <v>0</v>
      </c>
      <c r="M11" s="81">
        <v>0</v>
      </c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</row>
    <row r="12" spans="1:40" x14ac:dyDescent="0.25">
      <c r="A12" s="127" t="s">
        <v>112</v>
      </c>
      <c r="B12" s="15">
        <v>30</v>
      </c>
      <c r="C12" s="129">
        <v>0.58820000000000006</v>
      </c>
      <c r="D12" s="15">
        <v>4</v>
      </c>
      <c r="E12" s="129">
        <v>7.8399999999999997E-2</v>
      </c>
      <c r="F12" s="15">
        <v>2</v>
      </c>
      <c r="G12" s="129">
        <v>3.9199999999999999E-2</v>
      </c>
      <c r="H12" s="15">
        <v>1</v>
      </c>
      <c r="I12" s="129">
        <v>1.9599999999999999E-2</v>
      </c>
      <c r="J12" s="15">
        <v>14</v>
      </c>
      <c r="K12" s="129">
        <v>0.27449999999999997</v>
      </c>
      <c r="L12" s="15">
        <v>0</v>
      </c>
      <c r="M12" s="81">
        <v>0</v>
      </c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</row>
    <row r="13" spans="1:40" x14ac:dyDescent="0.25">
      <c r="A13" s="127" t="s">
        <v>113</v>
      </c>
      <c r="B13" s="15">
        <v>24</v>
      </c>
      <c r="C13" s="129">
        <v>0.47060000000000002</v>
      </c>
      <c r="D13" s="15">
        <v>5</v>
      </c>
      <c r="E13" s="129">
        <v>9.8000000000000004E-2</v>
      </c>
      <c r="F13" s="15">
        <v>0</v>
      </c>
      <c r="G13" s="129">
        <v>0</v>
      </c>
      <c r="H13" s="15">
        <v>4</v>
      </c>
      <c r="I13" s="129">
        <v>7.8399999999999997E-2</v>
      </c>
      <c r="J13" s="15">
        <v>18</v>
      </c>
      <c r="K13" s="129">
        <v>0.35289999999999999</v>
      </c>
      <c r="L13" s="15">
        <v>0</v>
      </c>
      <c r="M13" s="81">
        <v>0</v>
      </c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</row>
    <row r="14" spans="1:40" x14ac:dyDescent="0.25">
      <c r="A14" s="130" t="s">
        <v>114</v>
      </c>
      <c r="B14" s="15">
        <v>22</v>
      </c>
      <c r="C14" s="129">
        <v>0.43140000000000001</v>
      </c>
      <c r="D14" s="15">
        <v>2</v>
      </c>
      <c r="E14" s="129">
        <v>3.9199999999999999E-2</v>
      </c>
      <c r="F14" s="15">
        <v>1</v>
      </c>
      <c r="G14" s="129">
        <v>1.9599999999999999E-2</v>
      </c>
      <c r="H14" s="15">
        <v>1</v>
      </c>
      <c r="I14" s="129">
        <v>1.9599999999999999E-2</v>
      </c>
      <c r="J14" s="15">
        <v>25</v>
      </c>
      <c r="K14" s="129">
        <v>0.49020000000000002</v>
      </c>
      <c r="L14" s="15">
        <v>0</v>
      </c>
      <c r="M14" s="81">
        <v>0</v>
      </c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</row>
    <row r="15" spans="1:40" x14ac:dyDescent="0.25">
      <c r="A15" s="13"/>
      <c r="B15" s="41"/>
      <c r="C15" s="80"/>
      <c r="D15" s="41"/>
      <c r="E15" s="80"/>
      <c r="F15" s="41"/>
      <c r="G15" s="80"/>
      <c r="H15" s="41"/>
      <c r="I15" s="80"/>
      <c r="J15" s="41"/>
      <c r="K15" s="80"/>
      <c r="L15" s="41"/>
      <c r="M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</row>
    <row r="16" spans="1:40" x14ac:dyDescent="0.25">
      <c r="A16" s="85" t="s">
        <v>115</v>
      </c>
      <c r="B16" s="128" t="s">
        <v>291</v>
      </c>
      <c r="C16" s="128" t="s">
        <v>205</v>
      </c>
      <c r="D16" s="128" t="s">
        <v>291</v>
      </c>
      <c r="E16" s="128" t="s">
        <v>205</v>
      </c>
      <c r="F16" s="128" t="s">
        <v>291</v>
      </c>
      <c r="G16" s="128" t="s">
        <v>205</v>
      </c>
      <c r="H16" s="128" t="s">
        <v>291</v>
      </c>
      <c r="I16" s="128" t="s">
        <v>205</v>
      </c>
      <c r="J16" s="128" t="s">
        <v>291</v>
      </c>
      <c r="K16" s="128" t="s">
        <v>205</v>
      </c>
      <c r="L16" s="128" t="s">
        <v>291</v>
      </c>
      <c r="M16" s="128" t="s">
        <v>205</v>
      </c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</row>
    <row r="17" spans="1:26" x14ac:dyDescent="0.25">
      <c r="A17" s="127" t="s">
        <v>116</v>
      </c>
      <c r="B17" s="15">
        <v>14</v>
      </c>
      <c r="C17" s="129">
        <v>0.27449999999999997</v>
      </c>
      <c r="D17" s="15">
        <v>6</v>
      </c>
      <c r="E17" s="129">
        <v>0.1176</v>
      </c>
      <c r="F17" s="15">
        <v>3</v>
      </c>
      <c r="G17" s="129">
        <v>5.8799999999999998E-2</v>
      </c>
      <c r="H17" s="15">
        <v>2</v>
      </c>
      <c r="I17" s="129">
        <v>3.9199999999999999E-2</v>
      </c>
      <c r="J17" s="15">
        <v>26</v>
      </c>
      <c r="K17" s="129">
        <v>0.50979999999999992</v>
      </c>
      <c r="L17" s="15">
        <v>0</v>
      </c>
      <c r="M17" s="81">
        <v>0</v>
      </c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</row>
    <row r="18" spans="1:26" x14ac:dyDescent="0.25">
      <c r="A18" s="127" t="s">
        <v>117</v>
      </c>
      <c r="B18" s="15">
        <v>12</v>
      </c>
      <c r="C18" s="129">
        <v>0.23530000000000001</v>
      </c>
      <c r="D18" s="15">
        <v>4</v>
      </c>
      <c r="E18" s="129">
        <v>7.8399999999999997E-2</v>
      </c>
      <c r="F18" s="15">
        <v>4</v>
      </c>
      <c r="G18" s="129">
        <v>7.8399999999999997E-2</v>
      </c>
      <c r="H18" s="15">
        <v>0</v>
      </c>
      <c r="I18" s="129">
        <v>0</v>
      </c>
      <c r="J18" s="15">
        <v>31</v>
      </c>
      <c r="K18" s="129">
        <v>0.60780000000000001</v>
      </c>
      <c r="L18" s="15">
        <v>0</v>
      </c>
      <c r="M18" s="81">
        <v>0</v>
      </c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</row>
    <row r="19" spans="1:26" x14ac:dyDescent="0.25">
      <c r="A19" s="127" t="s">
        <v>118</v>
      </c>
      <c r="B19" s="15">
        <v>11</v>
      </c>
      <c r="C19" s="129">
        <v>0.2157</v>
      </c>
      <c r="D19" s="15">
        <v>6</v>
      </c>
      <c r="E19" s="129">
        <v>0.1176</v>
      </c>
      <c r="F19" s="15">
        <v>4</v>
      </c>
      <c r="G19" s="129">
        <v>7.8399999999999997E-2</v>
      </c>
      <c r="H19" s="15">
        <v>0</v>
      </c>
      <c r="I19" s="129">
        <v>0</v>
      </c>
      <c r="J19" s="15">
        <v>30</v>
      </c>
      <c r="K19" s="129">
        <v>0.58820000000000006</v>
      </c>
      <c r="L19" s="15">
        <v>0</v>
      </c>
      <c r="M19" s="81">
        <v>0</v>
      </c>
      <c r="P19" s="80"/>
      <c r="Q19" s="78"/>
      <c r="R19" s="80"/>
      <c r="S19" s="78"/>
      <c r="T19" s="80"/>
      <c r="U19" s="78"/>
      <c r="V19" s="80"/>
      <c r="W19" s="78"/>
      <c r="X19" s="80"/>
      <c r="Y19" s="78"/>
      <c r="Z19" s="80"/>
    </row>
    <row r="20" spans="1:26" x14ac:dyDescent="0.25">
      <c r="A20" s="10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0"/>
      <c r="P20" s="80"/>
      <c r="Q20" s="78"/>
      <c r="R20" s="80"/>
      <c r="S20" s="78"/>
      <c r="T20" s="80"/>
      <c r="U20" s="78"/>
      <c r="V20" s="80"/>
      <c r="W20" s="78"/>
      <c r="X20" s="80"/>
      <c r="Y20" s="78"/>
      <c r="Z20" s="80"/>
    </row>
    <row r="21" spans="1:26" x14ac:dyDescent="0.25">
      <c r="A21" s="82" t="s">
        <v>119</v>
      </c>
      <c r="B21" s="128" t="s">
        <v>291</v>
      </c>
      <c r="C21" s="128" t="s">
        <v>205</v>
      </c>
      <c r="D21" s="128" t="s">
        <v>291</v>
      </c>
      <c r="E21" s="128" t="s">
        <v>205</v>
      </c>
      <c r="F21" s="128" t="s">
        <v>291</v>
      </c>
      <c r="G21" s="128" t="s">
        <v>205</v>
      </c>
      <c r="H21" s="128" t="s">
        <v>291</v>
      </c>
      <c r="I21" s="128" t="s">
        <v>205</v>
      </c>
      <c r="J21" s="128" t="s">
        <v>291</v>
      </c>
      <c r="K21" s="128" t="s">
        <v>205</v>
      </c>
      <c r="L21" s="128" t="s">
        <v>291</v>
      </c>
      <c r="M21" s="128" t="s">
        <v>205</v>
      </c>
      <c r="P21" s="80"/>
      <c r="Q21" s="78"/>
      <c r="R21" s="80"/>
      <c r="S21" s="78"/>
      <c r="T21" s="80"/>
      <c r="U21" s="78"/>
      <c r="V21" s="80"/>
      <c r="W21" s="78"/>
      <c r="X21" s="80"/>
      <c r="Y21" s="78"/>
      <c r="Z21" s="80"/>
    </row>
    <row r="22" spans="1:26" x14ac:dyDescent="0.25">
      <c r="A22" s="127" t="s">
        <v>120</v>
      </c>
      <c r="B22" s="15">
        <v>29</v>
      </c>
      <c r="C22" s="129">
        <v>0.56859999999999999</v>
      </c>
      <c r="D22" s="15">
        <v>8</v>
      </c>
      <c r="E22" s="129">
        <v>0.15689999999999998</v>
      </c>
      <c r="F22" s="15">
        <v>2</v>
      </c>
      <c r="G22" s="129">
        <v>3.9199999999999999E-2</v>
      </c>
      <c r="H22" s="15">
        <v>4</v>
      </c>
      <c r="I22" s="129">
        <v>7.8399999999999997E-2</v>
      </c>
      <c r="J22" s="15">
        <v>7</v>
      </c>
      <c r="K22" s="129">
        <v>0.13730000000000001</v>
      </c>
      <c r="L22" s="15">
        <v>1</v>
      </c>
      <c r="M22" s="137">
        <v>1.9599999999999999E-2</v>
      </c>
      <c r="P22" s="80"/>
      <c r="Q22" s="78"/>
      <c r="R22" s="80"/>
      <c r="S22" s="78"/>
      <c r="T22" s="80"/>
      <c r="U22" s="78"/>
      <c r="V22" s="80"/>
      <c r="W22" s="78"/>
      <c r="X22" s="80"/>
      <c r="Y22" s="78"/>
      <c r="Z22" s="80"/>
    </row>
    <row r="23" spans="1:26" x14ac:dyDescent="0.25">
      <c r="A23" s="127" t="s">
        <v>121</v>
      </c>
      <c r="B23" s="15">
        <v>31</v>
      </c>
      <c r="C23" s="129">
        <v>0.60780000000000001</v>
      </c>
      <c r="D23" s="15">
        <v>3</v>
      </c>
      <c r="E23" s="129">
        <v>5.8799999999999998E-2</v>
      </c>
      <c r="F23" s="15">
        <v>1</v>
      </c>
      <c r="G23" s="129">
        <v>1.9599999999999999E-2</v>
      </c>
      <c r="H23" s="15">
        <v>3</v>
      </c>
      <c r="I23" s="129">
        <v>5.8799999999999998E-2</v>
      </c>
      <c r="J23" s="15">
        <v>12</v>
      </c>
      <c r="K23" s="129">
        <v>0.23530000000000001</v>
      </c>
      <c r="L23" s="15">
        <v>1</v>
      </c>
      <c r="M23" s="137">
        <v>1.9599999999999999E-2</v>
      </c>
      <c r="P23" s="80"/>
      <c r="Q23" s="78"/>
      <c r="R23" s="80"/>
      <c r="S23" s="78"/>
      <c r="T23" s="80"/>
      <c r="U23" s="78"/>
      <c r="V23" s="80"/>
      <c r="W23" s="78"/>
      <c r="X23" s="80"/>
      <c r="Y23" s="78"/>
      <c r="Z23" s="80"/>
    </row>
    <row r="24" spans="1:26" x14ac:dyDescent="0.25">
      <c r="A24" s="127" t="s">
        <v>122</v>
      </c>
      <c r="B24" s="15">
        <v>21</v>
      </c>
      <c r="C24" s="129">
        <v>0.4118</v>
      </c>
      <c r="D24" s="15">
        <v>8</v>
      </c>
      <c r="E24" s="129">
        <v>0.15689999999999998</v>
      </c>
      <c r="F24" s="15">
        <v>1</v>
      </c>
      <c r="G24" s="129">
        <v>1.9599999999999999E-2</v>
      </c>
      <c r="H24" s="15">
        <v>3</v>
      </c>
      <c r="I24" s="129">
        <v>5.8799999999999998E-2</v>
      </c>
      <c r="J24" s="15">
        <v>17</v>
      </c>
      <c r="K24" s="129">
        <v>0.33329999999999999</v>
      </c>
      <c r="L24" s="15">
        <v>1</v>
      </c>
      <c r="M24" s="137">
        <v>1.9599999999999999E-2</v>
      </c>
      <c r="P24" s="80"/>
      <c r="Q24" s="78"/>
      <c r="R24" s="80"/>
      <c r="S24" s="78"/>
      <c r="T24" s="80"/>
      <c r="U24" s="78"/>
      <c r="V24" s="80"/>
      <c r="W24" s="78"/>
      <c r="X24" s="80"/>
      <c r="Y24" s="78"/>
      <c r="Z24" s="80"/>
    </row>
    <row r="25" spans="1:26" x14ac:dyDescent="0.25">
      <c r="A25" s="127" t="s">
        <v>123</v>
      </c>
      <c r="B25" s="15">
        <v>9</v>
      </c>
      <c r="C25" s="129">
        <v>0.17649999999999999</v>
      </c>
      <c r="D25" s="15">
        <v>12</v>
      </c>
      <c r="E25" s="129">
        <v>0.23530000000000001</v>
      </c>
      <c r="F25" s="15">
        <v>6</v>
      </c>
      <c r="G25" s="129">
        <v>0.1176</v>
      </c>
      <c r="H25" s="15">
        <v>2</v>
      </c>
      <c r="I25" s="129">
        <v>3.9199999999999999E-2</v>
      </c>
      <c r="J25" s="15">
        <v>21</v>
      </c>
      <c r="K25" s="129">
        <v>0.4118</v>
      </c>
      <c r="L25" s="15">
        <v>1</v>
      </c>
      <c r="M25" s="137">
        <v>1.9599999999999999E-2</v>
      </c>
      <c r="P25" s="80"/>
      <c r="Q25" s="78"/>
      <c r="R25" s="80"/>
      <c r="S25" s="78"/>
      <c r="T25" s="80"/>
      <c r="U25" s="78"/>
      <c r="V25" s="80"/>
      <c r="W25" s="78"/>
      <c r="X25" s="80"/>
      <c r="Y25" s="78"/>
      <c r="Z25" s="80"/>
    </row>
    <row r="26" spans="1:26" x14ac:dyDescent="0.25">
      <c r="A26" s="127" t="s">
        <v>124</v>
      </c>
      <c r="B26" s="15">
        <v>18</v>
      </c>
      <c r="C26" s="129">
        <v>0.35289999999999999</v>
      </c>
      <c r="D26" s="15">
        <v>7</v>
      </c>
      <c r="E26" s="129">
        <v>0.13730000000000001</v>
      </c>
      <c r="F26" s="15">
        <v>0</v>
      </c>
      <c r="G26" s="129">
        <v>0</v>
      </c>
      <c r="H26" s="15">
        <v>5</v>
      </c>
      <c r="I26" s="129">
        <v>9.8000000000000004E-2</v>
      </c>
      <c r="J26" s="15">
        <v>19</v>
      </c>
      <c r="K26" s="129">
        <v>0.3725</v>
      </c>
      <c r="L26" s="15">
        <v>2</v>
      </c>
      <c r="M26" s="137">
        <v>3.9199999999999999E-2</v>
      </c>
      <c r="P26" s="80"/>
      <c r="Q26" s="78"/>
      <c r="R26" s="80"/>
      <c r="S26" s="78"/>
      <c r="T26" s="80"/>
      <c r="U26" s="78"/>
      <c r="V26" s="80"/>
      <c r="W26" s="78"/>
      <c r="X26" s="80"/>
      <c r="Y26" s="78"/>
      <c r="Z26" s="80"/>
    </row>
    <row r="27" spans="1:26" x14ac:dyDescent="0.25">
      <c r="A27" s="10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P27" s="80"/>
      <c r="Q27" s="78"/>
      <c r="R27" s="80"/>
      <c r="S27" s="78"/>
      <c r="T27" s="80"/>
      <c r="U27" s="78"/>
      <c r="V27" s="80"/>
      <c r="W27" s="78"/>
      <c r="X27" s="80"/>
      <c r="Y27" s="78"/>
      <c r="Z27" s="80"/>
    </row>
    <row r="28" spans="1:26" x14ac:dyDescent="0.25">
      <c r="A28" s="82" t="s">
        <v>125</v>
      </c>
      <c r="B28" s="128" t="s">
        <v>291</v>
      </c>
      <c r="C28" s="128" t="s">
        <v>205</v>
      </c>
      <c r="D28" s="128" t="s">
        <v>291</v>
      </c>
      <c r="E28" s="128" t="s">
        <v>205</v>
      </c>
      <c r="F28" s="128" t="s">
        <v>291</v>
      </c>
      <c r="G28" s="128" t="s">
        <v>205</v>
      </c>
      <c r="H28" s="128" t="s">
        <v>291</v>
      </c>
      <c r="I28" s="128" t="s">
        <v>205</v>
      </c>
      <c r="J28" s="128" t="s">
        <v>291</v>
      </c>
      <c r="K28" s="128" t="s">
        <v>205</v>
      </c>
      <c r="L28" s="128" t="s">
        <v>291</v>
      </c>
      <c r="M28" s="128" t="s">
        <v>205</v>
      </c>
      <c r="P28" s="80"/>
      <c r="Q28" s="78"/>
      <c r="R28" s="80"/>
      <c r="S28" s="78"/>
      <c r="T28" s="80"/>
      <c r="U28" s="78"/>
      <c r="V28" s="80"/>
      <c r="W28" s="78"/>
      <c r="X28" s="80"/>
      <c r="Y28" s="78"/>
      <c r="Z28" s="80"/>
    </row>
    <row r="29" spans="1:26" ht="30" x14ac:dyDescent="0.25">
      <c r="A29" s="127" t="s">
        <v>126</v>
      </c>
      <c r="B29" s="15">
        <v>33</v>
      </c>
      <c r="C29" s="129">
        <v>0.6470999999999999</v>
      </c>
      <c r="D29" s="15">
        <v>6</v>
      </c>
      <c r="E29" s="129">
        <v>0.1176</v>
      </c>
      <c r="F29" s="15">
        <v>5</v>
      </c>
      <c r="G29" s="129">
        <v>9.8000000000000004E-2</v>
      </c>
      <c r="H29" s="15">
        <v>3</v>
      </c>
      <c r="I29" s="129">
        <v>5.8799999999999998E-2</v>
      </c>
      <c r="J29" s="15">
        <v>4</v>
      </c>
      <c r="K29" s="129">
        <v>7.8399999999999997E-2</v>
      </c>
      <c r="L29" s="15">
        <v>0</v>
      </c>
      <c r="M29" s="131">
        <v>0</v>
      </c>
      <c r="P29" s="80"/>
      <c r="Q29" s="78"/>
      <c r="R29" s="80"/>
      <c r="S29" s="78"/>
      <c r="T29" s="80"/>
      <c r="U29" s="78"/>
      <c r="V29" s="80"/>
      <c r="W29" s="78"/>
      <c r="X29" s="80"/>
      <c r="Y29" s="78"/>
      <c r="Z29" s="80"/>
    </row>
    <row r="30" spans="1:26" ht="30" x14ac:dyDescent="0.25">
      <c r="A30" s="127" t="s">
        <v>127</v>
      </c>
      <c r="B30" s="15">
        <v>18</v>
      </c>
      <c r="C30" s="129">
        <v>0.35289999999999999</v>
      </c>
      <c r="D30" s="15">
        <v>8</v>
      </c>
      <c r="E30" s="129">
        <v>0.15689999999999998</v>
      </c>
      <c r="F30" s="15">
        <v>5</v>
      </c>
      <c r="G30" s="129">
        <v>9.8000000000000004E-2</v>
      </c>
      <c r="H30" s="15">
        <v>7</v>
      </c>
      <c r="I30" s="129">
        <v>0.13730000000000001</v>
      </c>
      <c r="J30" s="15">
        <v>13</v>
      </c>
      <c r="K30" s="129">
        <v>0.25489999999999996</v>
      </c>
      <c r="L30" s="15">
        <v>0</v>
      </c>
      <c r="M30" s="131">
        <v>0</v>
      </c>
      <c r="P30" s="80"/>
      <c r="Q30" s="78"/>
      <c r="R30" s="80"/>
      <c r="S30" s="78"/>
      <c r="T30" s="80"/>
      <c r="U30" s="78"/>
      <c r="V30" s="80"/>
      <c r="W30" s="78"/>
      <c r="X30" s="80"/>
      <c r="Y30" s="78"/>
      <c r="Z30" s="80"/>
    </row>
    <row r="31" spans="1:26" ht="30" x14ac:dyDescent="0.25">
      <c r="A31" s="127" t="s">
        <v>128</v>
      </c>
      <c r="B31" s="15">
        <v>23</v>
      </c>
      <c r="C31" s="129">
        <v>0.45100000000000001</v>
      </c>
      <c r="D31" s="15">
        <v>4</v>
      </c>
      <c r="E31" s="129">
        <v>7.8399999999999997E-2</v>
      </c>
      <c r="F31" s="15">
        <v>6</v>
      </c>
      <c r="G31" s="129">
        <v>0.1176</v>
      </c>
      <c r="H31" s="15">
        <v>8</v>
      </c>
      <c r="I31" s="129">
        <v>0.15689999999999998</v>
      </c>
      <c r="J31" s="15">
        <v>10</v>
      </c>
      <c r="K31" s="129">
        <v>0.1961</v>
      </c>
      <c r="L31" s="15">
        <v>0</v>
      </c>
      <c r="M31" s="131">
        <v>0</v>
      </c>
      <c r="P31" s="80"/>
      <c r="Q31" s="78"/>
      <c r="R31" s="80"/>
      <c r="S31" s="78"/>
      <c r="T31" s="80"/>
      <c r="U31" s="78"/>
      <c r="V31" s="80"/>
      <c r="W31" s="78"/>
      <c r="X31" s="80"/>
      <c r="Y31" s="78"/>
      <c r="Z31" s="80"/>
    </row>
    <row r="32" spans="1:26" x14ac:dyDescent="0.25">
      <c r="A32" s="1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P32" s="80"/>
      <c r="Q32" s="78"/>
      <c r="R32" s="80"/>
      <c r="S32" s="78"/>
      <c r="T32" s="80"/>
      <c r="U32" s="78"/>
      <c r="V32" s="80"/>
      <c r="W32" s="78"/>
      <c r="X32" s="80"/>
      <c r="Y32" s="78"/>
      <c r="Z32" s="80"/>
    </row>
    <row r="33" spans="1:26" x14ac:dyDescent="0.25">
      <c r="A33" s="82" t="s">
        <v>129</v>
      </c>
      <c r="B33" s="128" t="s">
        <v>291</v>
      </c>
      <c r="C33" s="128" t="s">
        <v>205</v>
      </c>
      <c r="D33" s="128" t="s">
        <v>291</v>
      </c>
      <c r="E33" s="128" t="s">
        <v>205</v>
      </c>
      <c r="F33" s="128" t="s">
        <v>291</v>
      </c>
      <c r="G33" s="128" t="s">
        <v>205</v>
      </c>
      <c r="H33" s="128" t="s">
        <v>291</v>
      </c>
      <c r="I33" s="128" t="s">
        <v>205</v>
      </c>
      <c r="J33" s="128" t="s">
        <v>291</v>
      </c>
      <c r="K33" s="128" t="s">
        <v>205</v>
      </c>
      <c r="L33" s="128" t="s">
        <v>291</v>
      </c>
      <c r="M33" s="128" t="s">
        <v>205</v>
      </c>
      <c r="P33" s="80"/>
      <c r="Q33" s="78"/>
      <c r="R33" s="80"/>
      <c r="S33" s="78"/>
      <c r="T33" s="80"/>
      <c r="U33" s="78"/>
      <c r="V33" s="80"/>
      <c r="W33" s="78"/>
      <c r="X33" s="80"/>
      <c r="Y33" s="78"/>
      <c r="Z33" s="80"/>
    </row>
    <row r="34" spans="1:26" ht="30" x14ac:dyDescent="0.25">
      <c r="A34" s="127" t="s">
        <v>130</v>
      </c>
      <c r="B34" s="15">
        <v>4</v>
      </c>
      <c r="C34" s="129">
        <v>7.8399999999999997E-2</v>
      </c>
      <c r="D34" s="15">
        <v>5</v>
      </c>
      <c r="E34" s="129">
        <v>9.8000000000000004E-2</v>
      </c>
      <c r="F34" s="15">
        <v>4</v>
      </c>
      <c r="G34" s="129">
        <v>7.8399999999999997E-2</v>
      </c>
      <c r="H34" s="15">
        <v>2</v>
      </c>
      <c r="I34" s="129">
        <v>3.9199999999999999E-2</v>
      </c>
      <c r="J34" s="15">
        <v>31</v>
      </c>
      <c r="K34" s="129">
        <v>0.60780000000000001</v>
      </c>
      <c r="L34" s="15">
        <v>5</v>
      </c>
      <c r="M34" s="81">
        <v>9.8000000000000004E-2</v>
      </c>
      <c r="P34" s="80"/>
      <c r="Q34" s="78"/>
      <c r="R34" s="80"/>
      <c r="S34" s="78"/>
      <c r="T34" s="80"/>
      <c r="U34" s="78"/>
      <c r="V34" s="80"/>
      <c r="W34" s="78"/>
      <c r="X34" s="80"/>
      <c r="Y34" s="78"/>
      <c r="Z34" s="80"/>
    </row>
    <row r="35" spans="1:26" x14ac:dyDescent="0.25">
      <c r="A35" s="127" t="s">
        <v>131</v>
      </c>
      <c r="B35" s="15">
        <v>13</v>
      </c>
      <c r="C35" s="129">
        <v>0.25489999999999996</v>
      </c>
      <c r="D35" s="15">
        <v>5</v>
      </c>
      <c r="E35" s="129">
        <v>9.8000000000000004E-2</v>
      </c>
      <c r="F35" s="15">
        <v>4</v>
      </c>
      <c r="G35" s="129">
        <v>7.8399999999999997E-2</v>
      </c>
      <c r="H35" s="15">
        <v>3</v>
      </c>
      <c r="I35" s="129">
        <v>5.8799999999999998E-2</v>
      </c>
      <c r="J35" s="15">
        <v>25</v>
      </c>
      <c r="K35" s="129">
        <v>0.49020000000000002</v>
      </c>
      <c r="L35" s="15">
        <v>1</v>
      </c>
      <c r="M35" s="81">
        <v>1.9599999999999999E-2</v>
      </c>
      <c r="P35" s="80"/>
      <c r="Q35" s="78"/>
      <c r="R35" s="80"/>
      <c r="S35" s="78"/>
      <c r="T35" s="80"/>
      <c r="U35" s="78"/>
      <c r="V35" s="80"/>
      <c r="W35" s="78"/>
      <c r="X35" s="80"/>
      <c r="Y35" s="78"/>
      <c r="Z35" s="80"/>
    </row>
    <row r="36" spans="1:26" x14ac:dyDescent="0.25">
      <c r="A36" s="127" t="s">
        <v>132</v>
      </c>
      <c r="B36" s="15">
        <v>33</v>
      </c>
      <c r="C36" s="129">
        <v>0.6470999999999999</v>
      </c>
      <c r="D36" s="15">
        <v>8</v>
      </c>
      <c r="E36" s="129">
        <v>0.15689999999999998</v>
      </c>
      <c r="F36" s="15">
        <v>3</v>
      </c>
      <c r="G36" s="129">
        <v>5.8799999999999998E-2</v>
      </c>
      <c r="H36" s="15">
        <v>0</v>
      </c>
      <c r="I36" s="129">
        <v>0</v>
      </c>
      <c r="J36" s="15">
        <v>1</v>
      </c>
      <c r="K36" s="129">
        <v>1.9599999999999999E-2</v>
      </c>
      <c r="L36" s="15">
        <v>6</v>
      </c>
      <c r="M36" s="81">
        <v>0.1176</v>
      </c>
      <c r="P36" s="80"/>
      <c r="Q36" s="78"/>
      <c r="R36" s="80"/>
      <c r="S36" s="78"/>
      <c r="T36" s="80"/>
      <c r="U36" s="78"/>
      <c r="V36" s="80"/>
      <c r="W36" s="78"/>
      <c r="X36" s="80"/>
      <c r="Y36" s="78"/>
      <c r="Z36" s="80"/>
    </row>
    <row r="37" spans="1:26" x14ac:dyDescent="0.25">
      <c r="A37" s="127" t="s">
        <v>133</v>
      </c>
      <c r="B37" s="15">
        <v>11</v>
      </c>
      <c r="C37" s="129">
        <v>0.2157</v>
      </c>
      <c r="D37" s="15">
        <v>1</v>
      </c>
      <c r="E37" s="129">
        <v>1.9599999999999999E-2</v>
      </c>
      <c r="F37" s="15">
        <v>2</v>
      </c>
      <c r="G37" s="129">
        <v>3.9199999999999999E-2</v>
      </c>
      <c r="H37" s="15">
        <v>2</v>
      </c>
      <c r="I37" s="129">
        <v>3.9199999999999999E-2</v>
      </c>
      <c r="J37" s="15">
        <v>30</v>
      </c>
      <c r="K37" s="129">
        <v>0.58820000000000006</v>
      </c>
      <c r="L37" s="15">
        <v>5</v>
      </c>
      <c r="M37" s="81">
        <v>9.8000000000000004E-2</v>
      </c>
      <c r="P37" s="80"/>
      <c r="Q37" s="78"/>
      <c r="R37" s="80"/>
      <c r="S37" s="78"/>
      <c r="T37" s="80"/>
      <c r="U37" s="78"/>
      <c r="V37" s="80"/>
      <c r="W37" s="78"/>
      <c r="X37" s="80"/>
      <c r="Y37" s="78"/>
      <c r="Z37" s="80"/>
    </row>
    <row r="38" spans="1:26" x14ac:dyDescent="0.25">
      <c r="A38" s="127" t="s">
        <v>134</v>
      </c>
      <c r="B38" s="15">
        <v>34</v>
      </c>
      <c r="C38" s="129">
        <v>0.66670000000000007</v>
      </c>
      <c r="D38" s="15">
        <v>10</v>
      </c>
      <c r="E38" s="129">
        <v>0.1961</v>
      </c>
      <c r="F38" s="15">
        <v>2</v>
      </c>
      <c r="G38" s="129">
        <v>3.9199999999999999E-2</v>
      </c>
      <c r="H38" s="15">
        <v>1</v>
      </c>
      <c r="I38" s="129">
        <v>1.9599999999999999E-2</v>
      </c>
      <c r="J38" s="15">
        <v>3</v>
      </c>
      <c r="K38" s="129">
        <v>5.8799999999999998E-2</v>
      </c>
      <c r="L38" s="15">
        <v>1</v>
      </c>
      <c r="M38" s="81">
        <v>1.9599999999999999E-2</v>
      </c>
      <c r="P38" s="80"/>
      <c r="Q38" s="78"/>
      <c r="R38" s="80"/>
      <c r="S38" s="78"/>
      <c r="T38" s="80"/>
      <c r="U38" s="78"/>
      <c r="V38" s="80"/>
      <c r="W38" s="78"/>
      <c r="X38" s="80"/>
      <c r="Y38" s="78"/>
      <c r="Z38" s="80"/>
    </row>
    <row r="39" spans="1:26" x14ac:dyDescent="0.25">
      <c r="A39" s="10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P39" s="80"/>
      <c r="Q39" s="78"/>
      <c r="R39" s="80"/>
      <c r="S39" s="78"/>
      <c r="T39" s="80"/>
      <c r="U39" s="78"/>
      <c r="V39" s="80"/>
      <c r="W39" s="78"/>
      <c r="X39" s="80"/>
      <c r="Y39" s="78"/>
      <c r="Z39" s="80"/>
    </row>
    <row r="40" spans="1:26" s="1" customFormat="1" x14ac:dyDescent="0.25">
      <c r="A40" s="82" t="s">
        <v>135</v>
      </c>
      <c r="B40" s="128" t="s">
        <v>291</v>
      </c>
      <c r="C40" s="128" t="s">
        <v>205</v>
      </c>
      <c r="D40" s="128" t="s">
        <v>291</v>
      </c>
      <c r="E40" s="128" t="s">
        <v>205</v>
      </c>
      <c r="F40" s="128" t="s">
        <v>291</v>
      </c>
      <c r="G40" s="128" t="s">
        <v>205</v>
      </c>
      <c r="H40" s="128" t="s">
        <v>291</v>
      </c>
      <c r="I40" s="128" t="s">
        <v>205</v>
      </c>
      <c r="J40" s="128" t="s">
        <v>291</v>
      </c>
      <c r="K40" s="128" t="s">
        <v>205</v>
      </c>
      <c r="L40" s="128" t="s">
        <v>291</v>
      </c>
      <c r="M40" s="128" t="s">
        <v>205</v>
      </c>
      <c r="N40" s="2"/>
      <c r="P40" s="80"/>
      <c r="Q40" s="78"/>
      <c r="R40" s="80"/>
      <c r="S40" s="78"/>
      <c r="T40" s="80"/>
      <c r="U40" s="78"/>
      <c r="V40" s="80"/>
      <c r="W40" s="78"/>
      <c r="X40" s="80"/>
      <c r="Y40" s="78"/>
      <c r="Z40" s="80"/>
    </row>
    <row r="41" spans="1:26" ht="30" x14ac:dyDescent="0.25">
      <c r="A41" s="127" t="s">
        <v>136</v>
      </c>
      <c r="B41" s="15">
        <v>9</v>
      </c>
      <c r="C41" s="129">
        <v>0.17649999999999999</v>
      </c>
      <c r="D41" s="15">
        <v>7</v>
      </c>
      <c r="E41" s="129">
        <v>0.13730000000000001</v>
      </c>
      <c r="F41" s="15">
        <v>3</v>
      </c>
      <c r="G41" s="129">
        <v>5.8799999999999998E-2</v>
      </c>
      <c r="H41" s="15">
        <v>9</v>
      </c>
      <c r="I41" s="129">
        <v>0.17649999999999999</v>
      </c>
      <c r="J41" s="15">
        <v>22</v>
      </c>
      <c r="K41" s="129">
        <v>0.43140000000000001</v>
      </c>
      <c r="L41" s="15">
        <v>1</v>
      </c>
      <c r="M41" s="81">
        <v>1.9599999999999999E-2</v>
      </c>
      <c r="P41" s="80"/>
      <c r="Q41" s="78"/>
      <c r="R41" s="80"/>
      <c r="S41" s="78"/>
      <c r="T41" s="80"/>
      <c r="U41" s="78"/>
      <c r="V41" s="80"/>
      <c r="W41" s="78"/>
      <c r="X41" s="80"/>
      <c r="Y41" s="78"/>
      <c r="Z41" s="80"/>
    </row>
    <row r="42" spans="1:26" x14ac:dyDescent="0.25">
      <c r="A42" s="127" t="s">
        <v>137</v>
      </c>
      <c r="B42" s="15">
        <v>6</v>
      </c>
      <c r="C42" s="129">
        <v>0.1176</v>
      </c>
      <c r="D42" s="15">
        <v>8</v>
      </c>
      <c r="E42" s="129">
        <v>0.15689999999999998</v>
      </c>
      <c r="F42" s="15">
        <v>14</v>
      </c>
      <c r="G42" s="129">
        <v>0.27449999999999997</v>
      </c>
      <c r="H42" s="15">
        <v>6</v>
      </c>
      <c r="I42" s="129">
        <v>0.1176</v>
      </c>
      <c r="J42" s="15">
        <v>17</v>
      </c>
      <c r="K42" s="129">
        <v>0.33329999999999999</v>
      </c>
      <c r="L42" s="15">
        <v>0</v>
      </c>
      <c r="M42" s="81">
        <v>0</v>
      </c>
      <c r="P42" s="80"/>
      <c r="Q42" s="78"/>
      <c r="R42" s="80"/>
      <c r="S42" s="78"/>
      <c r="T42" s="80"/>
      <c r="U42" s="78"/>
      <c r="V42" s="80"/>
      <c r="W42" s="78"/>
      <c r="X42" s="80"/>
      <c r="Y42" s="78"/>
      <c r="Z42" s="80"/>
    </row>
    <row r="43" spans="1:26" x14ac:dyDescent="0.25">
      <c r="A43" s="10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P43" s="80"/>
      <c r="Q43" s="78"/>
      <c r="R43" s="80"/>
      <c r="S43" s="78"/>
      <c r="T43" s="80"/>
      <c r="U43" s="78"/>
      <c r="V43" s="80"/>
      <c r="W43" s="78"/>
      <c r="X43" s="80"/>
      <c r="Y43" s="78"/>
      <c r="Z43" s="80"/>
    </row>
    <row r="44" spans="1:26" x14ac:dyDescent="0.25">
      <c r="A44" s="82" t="s">
        <v>138</v>
      </c>
      <c r="B44" s="128" t="s">
        <v>291</v>
      </c>
      <c r="C44" s="128" t="s">
        <v>205</v>
      </c>
      <c r="D44" s="128" t="s">
        <v>291</v>
      </c>
      <c r="E44" s="128" t="s">
        <v>205</v>
      </c>
      <c r="F44" s="128" t="s">
        <v>291</v>
      </c>
      <c r="G44" s="128" t="s">
        <v>205</v>
      </c>
      <c r="H44" s="128" t="s">
        <v>291</v>
      </c>
      <c r="I44" s="128" t="s">
        <v>205</v>
      </c>
      <c r="J44" s="128" t="s">
        <v>291</v>
      </c>
      <c r="K44" s="128" t="s">
        <v>205</v>
      </c>
      <c r="L44" s="128" t="s">
        <v>291</v>
      </c>
      <c r="M44" s="128" t="s">
        <v>205</v>
      </c>
      <c r="P44" s="80"/>
      <c r="Q44" s="78"/>
      <c r="R44" s="80"/>
      <c r="S44" s="78"/>
      <c r="T44" s="80"/>
      <c r="U44" s="78"/>
      <c r="V44" s="80"/>
      <c r="W44" s="78"/>
      <c r="X44" s="80"/>
      <c r="Y44" s="78"/>
      <c r="Z44" s="80"/>
    </row>
    <row r="45" spans="1:26" x14ac:dyDescent="0.25">
      <c r="A45" s="127" t="s">
        <v>139</v>
      </c>
      <c r="B45" s="15">
        <v>34</v>
      </c>
      <c r="C45" s="129">
        <v>0.66670000000000007</v>
      </c>
      <c r="D45" s="15">
        <v>4</v>
      </c>
      <c r="E45" s="129">
        <v>7.8399999999999997E-2</v>
      </c>
      <c r="F45" s="15">
        <v>8</v>
      </c>
      <c r="G45" s="129">
        <v>0.15689999999999998</v>
      </c>
      <c r="H45" s="15">
        <v>1</v>
      </c>
      <c r="I45" s="129">
        <v>1.9599999999999999E-2</v>
      </c>
      <c r="J45" s="15">
        <v>4</v>
      </c>
      <c r="K45" s="129">
        <v>7.8399999999999997E-2</v>
      </c>
      <c r="L45" s="15">
        <v>0</v>
      </c>
      <c r="M45" s="81">
        <v>0</v>
      </c>
      <c r="P45" s="80"/>
      <c r="Q45" s="78"/>
      <c r="R45" s="80"/>
      <c r="S45" s="78"/>
      <c r="T45" s="80"/>
      <c r="U45" s="78"/>
      <c r="V45" s="80"/>
      <c r="W45" s="78"/>
      <c r="X45" s="80"/>
      <c r="Y45" s="78"/>
      <c r="Z45" s="80"/>
    </row>
    <row r="46" spans="1:26" x14ac:dyDescent="0.25">
      <c r="A46" s="127" t="s">
        <v>140</v>
      </c>
      <c r="B46" s="15">
        <v>38</v>
      </c>
      <c r="C46" s="129">
        <v>0.7451000000000001</v>
      </c>
      <c r="D46" s="15">
        <v>5</v>
      </c>
      <c r="E46" s="129">
        <v>9.8000000000000004E-2</v>
      </c>
      <c r="F46" s="15">
        <v>2</v>
      </c>
      <c r="G46" s="129">
        <v>3.9199999999999999E-2</v>
      </c>
      <c r="H46" s="15">
        <v>1</v>
      </c>
      <c r="I46" s="129">
        <v>1.9599999999999999E-2</v>
      </c>
      <c r="J46" s="15">
        <v>5</v>
      </c>
      <c r="K46" s="129">
        <v>9.8000000000000004E-2</v>
      </c>
      <c r="L46" s="15">
        <v>0</v>
      </c>
      <c r="M46" s="81">
        <v>0</v>
      </c>
      <c r="P46" s="80"/>
      <c r="Q46" s="78"/>
      <c r="R46" s="80"/>
      <c r="S46" s="78"/>
      <c r="T46" s="80"/>
      <c r="U46" s="78"/>
      <c r="V46" s="80"/>
      <c r="W46" s="78"/>
      <c r="X46" s="80"/>
      <c r="Y46" s="78"/>
      <c r="Z46" s="80"/>
    </row>
    <row r="47" spans="1:26" ht="30" x14ac:dyDescent="0.25">
      <c r="A47" s="127" t="s">
        <v>141</v>
      </c>
      <c r="B47" s="15">
        <v>40</v>
      </c>
      <c r="C47" s="129">
        <v>0.78430000000000011</v>
      </c>
      <c r="D47" s="15">
        <v>5</v>
      </c>
      <c r="E47" s="129">
        <v>9.8000000000000004E-2</v>
      </c>
      <c r="F47" s="15">
        <v>3</v>
      </c>
      <c r="G47" s="129">
        <v>5.8799999999999998E-2</v>
      </c>
      <c r="H47" s="15">
        <v>1</v>
      </c>
      <c r="I47" s="129">
        <v>1.9599999999999999E-2</v>
      </c>
      <c r="J47" s="15">
        <v>2</v>
      </c>
      <c r="K47" s="129">
        <v>3.9199999999999999E-2</v>
      </c>
      <c r="L47" s="15">
        <v>0</v>
      </c>
      <c r="M47" s="81">
        <v>0</v>
      </c>
      <c r="P47" s="80"/>
      <c r="Q47" s="78"/>
      <c r="R47" s="80"/>
      <c r="S47" s="78"/>
      <c r="T47" s="80"/>
      <c r="U47" s="78"/>
      <c r="V47" s="80"/>
      <c r="W47" s="78"/>
      <c r="X47" s="80"/>
      <c r="Y47" s="78"/>
      <c r="Z47" s="80"/>
    </row>
    <row r="48" spans="1:26" ht="30" x14ac:dyDescent="0.25">
      <c r="A48" s="127" t="s">
        <v>142</v>
      </c>
      <c r="B48" s="15">
        <v>42</v>
      </c>
      <c r="C48" s="129">
        <v>0.8234999999999999</v>
      </c>
      <c r="D48" s="15">
        <v>4</v>
      </c>
      <c r="E48" s="129">
        <v>7.8399999999999997E-2</v>
      </c>
      <c r="F48" s="15">
        <v>1</v>
      </c>
      <c r="G48" s="129">
        <v>1.9599999999999999E-2</v>
      </c>
      <c r="H48" s="15">
        <v>2</v>
      </c>
      <c r="I48" s="129">
        <v>3.9199999999999999E-2</v>
      </c>
      <c r="J48" s="15">
        <v>2</v>
      </c>
      <c r="K48" s="129">
        <v>3.9199999999999999E-2</v>
      </c>
      <c r="L48" s="15">
        <v>0</v>
      </c>
      <c r="M48" s="81">
        <v>0</v>
      </c>
      <c r="P48" s="80"/>
      <c r="Q48" s="78"/>
      <c r="R48" s="80"/>
      <c r="S48" s="78"/>
      <c r="T48" s="80"/>
      <c r="U48" s="78"/>
      <c r="V48" s="80"/>
      <c r="W48" s="78"/>
      <c r="X48" s="80"/>
      <c r="Y48" s="78"/>
      <c r="Z48" s="80"/>
    </row>
    <row r="49" spans="1:26" x14ac:dyDescent="0.25">
      <c r="A49" s="1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P49" s="80"/>
      <c r="Q49" s="78"/>
      <c r="R49" s="80"/>
      <c r="S49" s="78"/>
      <c r="T49" s="80"/>
      <c r="U49" s="78"/>
      <c r="V49" s="80"/>
      <c r="W49" s="78"/>
      <c r="X49" s="80"/>
      <c r="Y49" s="78"/>
      <c r="Z49" s="80"/>
    </row>
    <row r="50" spans="1:26" x14ac:dyDescent="0.25"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P50" s="80"/>
      <c r="Q50" s="78"/>
      <c r="R50" s="80"/>
      <c r="S50" s="78"/>
      <c r="T50" s="80"/>
      <c r="U50" s="78"/>
      <c r="V50" s="80"/>
      <c r="W50" s="78"/>
      <c r="X50" s="80"/>
      <c r="Y50" s="78"/>
      <c r="Z50" s="80"/>
    </row>
    <row r="51" spans="1:26" x14ac:dyDescent="0.25"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</row>
    <row r="52" spans="1:26" x14ac:dyDescent="0.25"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</row>
    <row r="53" spans="1:26" x14ac:dyDescent="0.25">
      <c r="B53" s="42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</row>
    <row r="54" spans="1:26" x14ac:dyDescent="0.25">
      <c r="B54" s="42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</row>
    <row r="55" spans="1:26" x14ac:dyDescent="0.25">
      <c r="B55" s="42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</row>
    <row r="56" spans="1:26" x14ac:dyDescent="0.25">
      <c r="B56" s="42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</row>
    <row r="57" spans="1:26" x14ac:dyDescent="0.25">
      <c r="B57" s="42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</row>
    <row r="58" spans="1:26" x14ac:dyDescent="0.25">
      <c r="B58" s="42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</row>
    <row r="59" spans="1:26" x14ac:dyDescent="0.25">
      <c r="B59" s="42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</row>
    <row r="60" spans="1:26" x14ac:dyDescent="0.25">
      <c r="B60" s="42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</row>
    <row r="61" spans="1:26" x14ac:dyDescent="0.25">
      <c r="B61" s="42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</row>
    <row r="62" spans="1:26" x14ac:dyDescent="0.25">
      <c r="C62" s="80"/>
      <c r="D62" s="138"/>
      <c r="E62" s="80"/>
      <c r="F62" s="138"/>
      <c r="G62" s="80"/>
      <c r="H62" s="138"/>
      <c r="I62" s="80"/>
      <c r="J62" s="138"/>
      <c r="K62" s="80"/>
      <c r="L62" s="138"/>
      <c r="M62" s="80"/>
    </row>
    <row r="63" spans="1:26" x14ac:dyDescent="0.25">
      <c r="C63" s="80"/>
      <c r="D63" s="138"/>
      <c r="E63" s="80"/>
      <c r="F63" s="138"/>
      <c r="G63" s="80"/>
      <c r="H63" s="138"/>
      <c r="I63" s="80"/>
      <c r="J63" s="138"/>
      <c r="K63" s="80"/>
      <c r="L63" s="138"/>
      <c r="M63" s="80"/>
    </row>
    <row r="64" spans="1:26" x14ac:dyDescent="0.25">
      <c r="C64" s="80"/>
      <c r="D64" s="138"/>
      <c r="E64" s="80"/>
      <c r="F64" s="138"/>
      <c r="G64" s="80"/>
      <c r="H64" s="138"/>
      <c r="I64" s="80"/>
      <c r="J64" s="138"/>
      <c r="K64" s="80"/>
      <c r="L64" s="138"/>
      <c r="M64" s="80"/>
    </row>
    <row r="65" spans="3:13" x14ac:dyDescent="0.25">
      <c r="C65" s="80"/>
      <c r="D65" s="138"/>
      <c r="E65" s="80"/>
      <c r="F65" s="138"/>
      <c r="G65" s="80"/>
      <c r="H65" s="138"/>
      <c r="I65" s="80"/>
      <c r="J65" s="138"/>
      <c r="K65" s="80"/>
      <c r="L65" s="138"/>
      <c r="M65" s="80"/>
    </row>
    <row r="66" spans="3:13" x14ac:dyDescent="0.25">
      <c r="C66" s="80"/>
      <c r="D66" s="138"/>
      <c r="E66" s="80"/>
      <c r="F66" s="138"/>
      <c r="G66" s="80"/>
      <c r="H66" s="138"/>
      <c r="I66" s="80"/>
      <c r="J66" s="138"/>
      <c r="K66" s="80"/>
      <c r="L66" s="138"/>
      <c r="M66" s="80"/>
    </row>
    <row r="67" spans="3:13" x14ac:dyDescent="0.25">
      <c r="C67" s="80"/>
      <c r="D67" s="138"/>
      <c r="E67" s="80"/>
      <c r="F67" s="138"/>
      <c r="G67" s="80"/>
      <c r="H67" s="138"/>
      <c r="I67" s="80"/>
      <c r="J67" s="138"/>
      <c r="K67" s="80"/>
      <c r="L67" s="138"/>
      <c r="M67" s="80"/>
    </row>
    <row r="68" spans="3:13" x14ac:dyDescent="0.25">
      <c r="C68" s="80"/>
      <c r="D68" s="138"/>
      <c r="E68" s="80"/>
      <c r="F68" s="138"/>
      <c r="G68" s="80"/>
      <c r="H68" s="138"/>
      <c r="I68" s="80"/>
      <c r="J68" s="138"/>
      <c r="K68" s="80"/>
      <c r="L68" s="138"/>
      <c r="M68" s="80"/>
    </row>
    <row r="69" spans="3:13" x14ac:dyDescent="0.25">
      <c r="C69" s="80"/>
      <c r="D69" s="138"/>
      <c r="E69" s="80"/>
      <c r="F69" s="138"/>
      <c r="G69" s="80"/>
      <c r="H69" s="138"/>
      <c r="I69" s="80"/>
      <c r="J69" s="138"/>
      <c r="K69" s="80"/>
      <c r="L69" s="138"/>
      <c r="M69" s="80"/>
    </row>
    <row r="70" spans="3:13" x14ac:dyDescent="0.25">
      <c r="C70" s="80"/>
      <c r="D70" s="138"/>
      <c r="E70" s="80"/>
      <c r="F70" s="138"/>
      <c r="G70" s="80"/>
      <c r="H70" s="138"/>
      <c r="I70" s="80"/>
      <c r="J70" s="138"/>
      <c r="K70" s="80"/>
      <c r="L70" s="138"/>
      <c r="M70" s="80"/>
    </row>
    <row r="71" spans="3:13" x14ac:dyDescent="0.25">
      <c r="C71" s="80"/>
      <c r="D71" s="138"/>
      <c r="E71" s="80"/>
      <c r="F71" s="138"/>
      <c r="G71" s="80"/>
      <c r="H71" s="138"/>
      <c r="I71" s="80"/>
      <c r="J71" s="138"/>
      <c r="K71" s="80"/>
      <c r="L71" s="138"/>
      <c r="M71" s="80"/>
    </row>
    <row r="72" spans="3:13" x14ac:dyDescent="0.25">
      <c r="C72" s="80"/>
      <c r="D72" s="138"/>
      <c r="E72" s="80"/>
      <c r="F72" s="138"/>
      <c r="G72" s="80"/>
      <c r="H72" s="138"/>
      <c r="I72" s="80"/>
      <c r="J72" s="138"/>
      <c r="K72" s="80"/>
      <c r="L72" s="138"/>
      <c r="M72" s="80"/>
    </row>
    <row r="73" spans="3:13" x14ac:dyDescent="0.25">
      <c r="C73" s="80"/>
      <c r="D73" s="138"/>
      <c r="E73" s="80"/>
      <c r="F73" s="138"/>
      <c r="G73" s="80"/>
      <c r="H73" s="138"/>
      <c r="I73" s="80"/>
      <c r="J73" s="138"/>
      <c r="K73" s="80"/>
      <c r="L73" s="138"/>
      <c r="M73" s="80"/>
    </row>
    <row r="74" spans="3:13" x14ac:dyDescent="0.25">
      <c r="C74" s="80"/>
      <c r="D74" s="138"/>
      <c r="E74" s="80"/>
      <c r="F74" s="138"/>
      <c r="G74" s="80"/>
      <c r="H74" s="138"/>
      <c r="I74" s="80"/>
      <c r="J74" s="138"/>
      <c r="K74" s="80"/>
      <c r="L74" s="138"/>
      <c r="M74" s="80"/>
    </row>
    <row r="75" spans="3:13" x14ac:dyDescent="0.25">
      <c r="C75" s="80"/>
      <c r="D75" s="138"/>
      <c r="E75" s="80"/>
      <c r="F75" s="138"/>
      <c r="G75" s="80"/>
      <c r="H75" s="138"/>
      <c r="I75" s="80"/>
      <c r="J75" s="138"/>
      <c r="K75" s="80"/>
      <c r="L75" s="138"/>
      <c r="M75" s="80"/>
    </row>
    <row r="76" spans="3:13" x14ac:dyDescent="0.25">
      <c r="C76" s="80"/>
      <c r="D76" s="138"/>
      <c r="E76" s="80"/>
      <c r="F76" s="138"/>
      <c r="G76" s="80"/>
      <c r="H76" s="138"/>
      <c r="I76" s="80"/>
      <c r="J76" s="138"/>
      <c r="K76" s="80"/>
      <c r="L76" s="138"/>
      <c r="M76" s="80"/>
    </row>
    <row r="77" spans="3:13" x14ac:dyDescent="0.25">
      <c r="C77" s="80"/>
      <c r="D77" s="138"/>
      <c r="E77" s="80"/>
      <c r="F77" s="138"/>
      <c r="G77" s="80"/>
      <c r="H77" s="138"/>
      <c r="I77" s="80"/>
      <c r="J77" s="138"/>
      <c r="K77" s="80"/>
      <c r="L77" s="138"/>
      <c r="M77" s="80"/>
    </row>
    <row r="78" spans="3:13" x14ac:dyDescent="0.25">
      <c r="C78" s="80"/>
      <c r="D78" s="138"/>
      <c r="E78" s="80"/>
      <c r="F78" s="138"/>
      <c r="G78" s="80"/>
      <c r="H78" s="138"/>
      <c r="I78" s="80"/>
      <c r="J78" s="138"/>
      <c r="K78" s="80"/>
      <c r="L78" s="138"/>
      <c r="M78" s="80"/>
    </row>
    <row r="79" spans="3:13" x14ac:dyDescent="0.25">
      <c r="C79" s="80"/>
      <c r="D79" s="138"/>
      <c r="E79" s="80"/>
      <c r="F79" s="138"/>
      <c r="G79" s="80"/>
      <c r="H79" s="138"/>
      <c r="I79" s="80"/>
      <c r="J79" s="138"/>
      <c r="K79" s="80"/>
      <c r="L79" s="138"/>
      <c r="M79" s="80"/>
    </row>
    <row r="80" spans="3:13" x14ac:dyDescent="0.25">
      <c r="C80" s="80"/>
      <c r="D80" s="138"/>
      <c r="E80" s="80"/>
      <c r="F80" s="138"/>
      <c r="G80" s="80"/>
      <c r="H80" s="138"/>
      <c r="I80" s="80"/>
      <c r="J80" s="138"/>
      <c r="K80" s="80"/>
      <c r="L80" s="138"/>
      <c r="M80" s="80"/>
    </row>
    <row r="81" spans="3:13" x14ac:dyDescent="0.25">
      <c r="C81" s="80"/>
      <c r="D81" s="138"/>
      <c r="E81" s="80"/>
      <c r="F81" s="138"/>
      <c r="G81" s="80"/>
      <c r="H81" s="138"/>
      <c r="I81" s="80"/>
      <c r="J81" s="138"/>
      <c r="K81" s="80"/>
      <c r="L81" s="138"/>
      <c r="M81" s="80"/>
    </row>
    <row r="82" spans="3:13" x14ac:dyDescent="0.25">
      <c r="C82" s="80"/>
      <c r="D82" s="138"/>
      <c r="E82" s="80"/>
      <c r="F82" s="138"/>
      <c r="G82" s="80"/>
      <c r="H82" s="138"/>
      <c r="I82" s="80"/>
      <c r="J82" s="138"/>
      <c r="K82" s="80"/>
      <c r="L82" s="138"/>
      <c r="M82" s="80"/>
    </row>
    <row r="83" spans="3:13" x14ac:dyDescent="0.25">
      <c r="C83" s="80"/>
      <c r="D83" s="138"/>
      <c r="E83" s="80"/>
      <c r="F83" s="138"/>
      <c r="G83" s="80"/>
      <c r="H83" s="138"/>
      <c r="I83" s="80"/>
      <c r="J83" s="138"/>
      <c r="K83" s="80"/>
      <c r="L83" s="138"/>
      <c r="M83" s="80"/>
    </row>
    <row r="84" spans="3:13" x14ac:dyDescent="0.25">
      <c r="C84" s="80"/>
      <c r="D84" s="138"/>
      <c r="E84" s="80"/>
      <c r="F84" s="138"/>
      <c r="G84" s="80"/>
      <c r="H84" s="138"/>
      <c r="I84" s="80"/>
      <c r="J84" s="138"/>
      <c r="K84" s="80"/>
      <c r="L84" s="138"/>
      <c r="M84" s="80"/>
    </row>
    <row r="85" spans="3:13" x14ac:dyDescent="0.25">
      <c r="C85" s="80"/>
      <c r="D85" s="138"/>
      <c r="E85" s="80"/>
      <c r="F85" s="138"/>
      <c r="G85" s="80"/>
      <c r="H85" s="138"/>
      <c r="I85" s="80"/>
      <c r="J85" s="138"/>
      <c r="K85" s="80"/>
      <c r="L85" s="138"/>
      <c r="M85" s="80"/>
    </row>
    <row r="86" spans="3:13" x14ac:dyDescent="0.25">
      <c r="C86" s="80"/>
      <c r="D86" s="138"/>
      <c r="E86" s="80"/>
      <c r="F86" s="138"/>
      <c r="G86" s="80"/>
      <c r="H86" s="138"/>
      <c r="I86" s="80"/>
      <c r="J86" s="138"/>
      <c r="K86" s="80"/>
      <c r="L86" s="138"/>
      <c r="M86" s="80"/>
    </row>
    <row r="87" spans="3:13" x14ac:dyDescent="0.25">
      <c r="C87" s="80"/>
      <c r="D87" s="138"/>
      <c r="E87" s="80"/>
      <c r="F87" s="138"/>
      <c r="G87" s="80"/>
      <c r="H87" s="138"/>
      <c r="I87" s="80"/>
      <c r="J87" s="138"/>
      <c r="K87" s="80"/>
      <c r="L87" s="138"/>
      <c r="M87" s="80"/>
    </row>
    <row r="88" spans="3:13" x14ac:dyDescent="0.25">
      <c r="C88" s="80"/>
      <c r="D88" s="138"/>
      <c r="E88" s="80"/>
      <c r="F88" s="138"/>
      <c r="G88" s="80"/>
      <c r="H88" s="138"/>
      <c r="I88" s="80"/>
      <c r="J88" s="138"/>
      <c r="K88" s="80"/>
      <c r="L88" s="138"/>
      <c r="M88" s="80"/>
    </row>
    <row r="89" spans="3:13" x14ac:dyDescent="0.25">
      <c r="C89" s="80"/>
      <c r="D89" s="138"/>
      <c r="E89" s="80"/>
      <c r="F89" s="138"/>
      <c r="G89" s="80"/>
      <c r="H89" s="138"/>
      <c r="I89" s="80"/>
      <c r="J89" s="138"/>
      <c r="K89" s="80"/>
      <c r="L89" s="138"/>
      <c r="M89" s="80"/>
    </row>
    <row r="90" spans="3:13" x14ac:dyDescent="0.25">
      <c r="C90" s="80"/>
      <c r="D90" s="138"/>
      <c r="E90" s="80"/>
      <c r="F90" s="138"/>
      <c r="G90" s="80"/>
      <c r="H90" s="138"/>
      <c r="I90" s="80"/>
      <c r="J90" s="138"/>
      <c r="K90" s="80"/>
      <c r="L90" s="138"/>
      <c r="M90" s="80"/>
    </row>
    <row r="91" spans="3:13" x14ac:dyDescent="0.25">
      <c r="C91" s="80"/>
      <c r="D91" s="138"/>
      <c r="E91" s="80"/>
      <c r="F91" s="138"/>
      <c r="G91" s="80"/>
      <c r="H91" s="138"/>
      <c r="I91" s="80"/>
      <c r="J91" s="138"/>
      <c r="K91" s="80"/>
      <c r="L91" s="138"/>
      <c r="M91" s="80"/>
    </row>
    <row r="92" spans="3:13" x14ac:dyDescent="0.25">
      <c r="C92" s="80"/>
      <c r="D92" s="138"/>
      <c r="E92" s="80"/>
      <c r="F92" s="138"/>
      <c r="G92" s="80"/>
      <c r="H92" s="138"/>
      <c r="I92" s="80"/>
      <c r="J92" s="138"/>
      <c r="K92" s="80"/>
      <c r="L92" s="138"/>
      <c r="M92" s="80"/>
    </row>
    <row r="93" spans="3:13" x14ac:dyDescent="0.25">
      <c r="C93" s="80"/>
      <c r="D93" s="138"/>
      <c r="E93" s="80"/>
      <c r="F93" s="138"/>
      <c r="G93" s="80"/>
      <c r="H93" s="138"/>
      <c r="I93" s="80"/>
      <c r="J93" s="138"/>
      <c r="K93" s="80"/>
      <c r="L93" s="138"/>
      <c r="M93" s="80"/>
    </row>
    <row r="94" spans="3:13" x14ac:dyDescent="0.25">
      <c r="C94" s="42"/>
    </row>
    <row r="95" spans="3:13" x14ac:dyDescent="0.25">
      <c r="C95" s="42"/>
    </row>
    <row r="96" spans="3:13" x14ac:dyDescent="0.25">
      <c r="C96" s="42"/>
    </row>
    <row r="97" spans="3:3" x14ac:dyDescent="0.25">
      <c r="C97" s="42"/>
    </row>
    <row r="98" spans="3:3" x14ac:dyDescent="0.25">
      <c r="C98" s="42"/>
    </row>
    <row r="99" spans="3:3" x14ac:dyDescent="0.25">
      <c r="C99" s="42"/>
    </row>
    <row r="100" spans="3:3" x14ac:dyDescent="0.25">
      <c r="C100" s="42"/>
    </row>
    <row r="101" spans="3:3" x14ac:dyDescent="0.25">
      <c r="C101" s="42"/>
    </row>
    <row r="102" spans="3:3" x14ac:dyDescent="0.25">
      <c r="C102" s="42"/>
    </row>
    <row r="103" spans="3:3" x14ac:dyDescent="0.25">
      <c r="C103" s="42"/>
    </row>
    <row r="104" spans="3:3" x14ac:dyDescent="0.25">
      <c r="C104" s="42"/>
    </row>
    <row r="105" spans="3:3" x14ac:dyDescent="0.25">
      <c r="C105" s="42"/>
    </row>
    <row r="106" spans="3:3" x14ac:dyDescent="0.25">
      <c r="C106" s="42"/>
    </row>
    <row r="107" spans="3:3" x14ac:dyDescent="0.25">
      <c r="C107" s="42"/>
    </row>
    <row r="108" spans="3:3" x14ac:dyDescent="0.25">
      <c r="C108" s="42"/>
    </row>
    <row r="109" spans="3:3" x14ac:dyDescent="0.25">
      <c r="C109" s="42"/>
    </row>
  </sheetData>
  <mergeCells count="8">
    <mergeCell ref="A4:B4"/>
    <mergeCell ref="A1:H1"/>
    <mergeCell ref="J6:K6"/>
    <mergeCell ref="L6:M6"/>
    <mergeCell ref="B6:C6"/>
    <mergeCell ref="D6:E6"/>
    <mergeCell ref="F6:G6"/>
    <mergeCell ref="H6:I6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</sheetPr>
  <dimension ref="A1:AK46"/>
  <sheetViews>
    <sheetView zoomScale="80" zoomScaleNormal="80" workbookViewId="0">
      <selection sqref="A1:H1"/>
    </sheetView>
  </sheetViews>
  <sheetFormatPr defaultColWidth="9.140625" defaultRowHeight="15" x14ac:dyDescent="0.25"/>
  <cols>
    <col min="1" max="1" width="51.140625" style="20" customWidth="1"/>
    <col min="2" max="2" width="14.42578125" style="108" customWidth="1"/>
    <col min="3" max="3" width="11.42578125" style="108" bestFit="1" customWidth="1"/>
    <col min="4" max="4" width="14.42578125" style="108" customWidth="1"/>
    <col min="5" max="5" width="11.42578125" style="108" bestFit="1" customWidth="1"/>
    <col min="6" max="6" width="14.42578125" style="108" customWidth="1"/>
    <col min="7" max="7" width="11.42578125" style="108" bestFit="1" customWidth="1"/>
    <col min="8" max="8" width="14.42578125" style="108" customWidth="1"/>
    <col min="9" max="9" width="11.42578125" style="108" bestFit="1" customWidth="1"/>
    <col min="10" max="10" width="14.42578125" style="108" bestFit="1" customWidth="1"/>
    <col min="11" max="11" width="11.42578125" style="108" customWidth="1"/>
    <col min="12" max="12" width="14.42578125" style="108" bestFit="1" customWidth="1"/>
    <col min="13" max="13" width="11.42578125" style="108" bestFit="1" customWidth="1"/>
    <col min="14" max="16384" width="9.140625" style="20"/>
  </cols>
  <sheetData>
    <row r="1" spans="1:37" ht="15" customHeight="1" x14ac:dyDescent="0.25">
      <c r="A1" s="355" t="s">
        <v>334</v>
      </c>
      <c r="B1" s="355"/>
      <c r="C1" s="355"/>
      <c r="D1" s="355"/>
      <c r="E1" s="355"/>
      <c r="F1" s="355"/>
      <c r="G1" s="355"/>
      <c r="H1" s="355"/>
      <c r="I1" s="297"/>
      <c r="J1" s="297"/>
      <c r="K1" s="297"/>
      <c r="L1" s="297"/>
      <c r="M1" s="297"/>
    </row>
    <row r="2" spans="1:37" s="30" customFormat="1" x14ac:dyDescent="0.25">
      <c r="A2" s="59" t="s">
        <v>452</v>
      </c>
      <c r="B2" s="292" t="s">
        <v>194</v>
      </c>
      <c r="C2" s="99"/>
      <c r="D2" s="31"/>
      <c r="E2" s="31"/>
      <c r="F2" s="31"/>
      <c r="G2" s="42"/>
    </row>
    <row r="3" spans="1:37" s="32" customFormat="1" x14ac:dyDescent="0.25">
      <c r="A3" s="6"/>
      <c r="B3" s="96">
        <v>45</v>
      </c>
      <c r="C3" s="31"/>
      <c r="D3" s="31"/>
      <c r="E3" s="31"/>
      <c r="F3" s="31"/>
      <c r="G3" s="31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7" s="29" customFormat="1" x14ac:dyDescent="0.25">
      <c r="A4" s="345" t="s">
        <v>453</v>
      </c>
      <c r="B4" s="366"/>
      <c r="C4" s="31"/>
      <c r="D4" s="31"/>
      <c r="E4" s="31"/>
      <c r="F4" s="31"/>
      <c r="G4" s="31"/>
    </row>
    <row r="5" spans="1:37" s="29" customFormat="1" x14ac:dyDescent="0.25">
      <c r="A5" s="63"/>
      <c r="B5" s="31"/>
      <c r="C5" s="31"/>
      <c r="D5" s="57"/>
      <c r="E5" s="31"/>
      <c r="F5" s="31"/>
      <c r="G5" s="31"/>
      <c r="H5" s="31"/>
      <c r="I5" s="31"/>
      <c r="J5" s="31"/>
      <c r="K5" s="31"/>
      <c r="L5" s="31"/>
      <c r="M5" s="31"/>
    </row>
    <row r="6" spans="1:37" s="139" customFormat="1" ht="31.5" customHeight="1" x14ac:dyDescent="0.25">
      <c r="A6" s="59" t="s">
        <v>349</v>
      </c>
      <c r="B6" s="402" t="s">
        <v>143</v>
      </c>
      <c r="C6" s="402"/>
      <c r="D6" s="402" t="s">
        <v>144</v>
      </c>
      <c r="E6" s="402"/>
      <c r="F6" s="402" t="s">
        <v>145</v>
      </c>
      <c r="G6" s="402"/>
      <c r="H6" s="402" t="s">
        <v>146</v>
      </c>
      <c r="I6" s="402"/>
      <c r="J6" s="402" t="s">
        <v>147</v>
      </c>
      <c r="K6" s="402"/>
      <c r="L6" s="402" t="s">
        <v>148</v>
      </c>
      <c r="M6" s="402"/>
    </row>
    <row r="7" spans="1:37" x14ac:dyDescent="0.25">
      <c r="A7" s="82" t="s">
        <v>191</v>
      </c>
      <c r="B7" s="83" t="s">
        <v>291</v>
      </c>
      <c r="C7" s="83" t="s">
        <v>205</v>
      </c>
      <c r="D7" s="83" t="s">
        <v>291</v>
      </c>
      <c r="E7" s="83" t="s">
        <v>205</v>
      </c>
      <c r="F7" s="83" t="s">
        <v>291</v>
      </c>
      <c r="G7" s="83" t="s">
        <v>205</v>
      </c>
      <c r="H7" s="83" t="s">
        <v>291</v>
      </c>
      <c r="I7" s="83" t="s">
        <v>205</v>
      </c>
      <c r="J7" s="83" t="s">
        <v>291</v>
      </c>
      <c r="K7" s="83" t="s">
        <v>205</v>
      </c>
      <c r="L7" s="83" t="s">
        <v>291</v>
      </c>
      <c r="M7" s="83" t="s">
        <v>205</v>
      </c>
    </row>
    <row r="8" spans="1:37" x14ac:dyDescent="0.25">
      <c r="A8" s="84" t="s">
        <v>149</v>
      </c>
      <c r="B8" s="15">
        <v>2</v>
      </c>
      <c r="C8" s="140">
        <v>7.1400000000000005E-2</v>
      </c>
      <c r="D8" s="15">
        <v>0</v>
      </c>
      <c r="E8" s="131">
        <v>0</v>
      </c>
      <c r="F8" s="15">
        <v>0</v>
      </c>
      <c r="G8" s="131">
        <v>0</v>
      </c>
      <c r="H8" s="15">
        <v>2</v>
      </c>
      <c r="I8" s="140">
        <v>7.1400000000000005E-2</v>
      </c>
      <c r="J8" s="15">
        <v>19</v>
      </c>
      <c r="K8" s="140">
        <v>0.67859999999999998</v>
      </c>
      <c r="L8" s="15">
        <v>5</v>
      </c>
      <c r="M8" s="140">
        <v>0.17860000000000001</v>
      </c>
      <c r="N8" s="28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</row>
    <row r="9" spans="1:37" x14ac:dyDescent="0.25">
      <c r="A9" s="84" t="s">
        <v>150</v>
      </c>
      <c r="B9" s="15">
        <v>7</v>
      </c>
      <c r="C9" s="131">
        <v>0.25</v>
      </c>
      <c r="D9" s="15">
        <v>3</v>
      </c>
      <c r="E9" s="140">
        <v>0.1071</v>
      </c>
      <c r="F9" s="15">
        <v>2</v>
      </c>
      <c r="G9" s="140">
        <v>7.1400000000000005E-2</v>
      </c>
      <c r="H9" s="15">
        <v>5</v>
      </c>
      <c r="I9" s="140">
        <v>0.17860000000000001</v>
      </c>
      <c r="J9" s="15">
        <v>7</v>
      </c>
      <c r="K9" s="131">
        <v>0.25</v>
      </c>
      <c r="L9" s="15">
        <v>4</v>
      </c>
      <c r="M9" s="140">
        <v>0.1429</v>
      </c>
      <c r="N9" s="28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</row>
    <row r="10" spans="1:37" x14ac:dyDescent="0.25">
      <c r="A10" s="84" t="s">
        <v>151</v>
      </c>
      <c r="B10" s="15">
        <v>8</v>
      </c>
      <c r="C10" s="140">
        <v>0.28570000000000001</v>
      </c>
      <c r="D10" s="15">
        <v>7</v>
      </c>
      <c r="E10" s="131">
        <v>0.25</v>
      </c>
      <c r="F10" s="15">
        <v>3</v>
      </c>
      <c r="G10" s="140">
        <v>0.1071</v>
      </c>
      <c r="H10" s="15">
        <v>5</v>
      </c>
      <c r="I10" s="140">
        <v>0.17860000000000001</v>
      </c>
      <c r="J10" s="15">
        <v>3</v>
      </c>
      <c r="K10" s="140">
        <v>0.1071</v>
      </c>
      <c r="L10" s="15">
        <v>2</v>
      </c>
      <c r="M10" s="140">
        <v>7.1400000000000005E-2</v>
      </c>
      <c r="N10" s="28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</row>
    <row r="11" spans="1:37" x14ac:dyDescent="0.25">
      <c r="A11" s="84" t="s">
        <v>152</v>
      </c>
      <c r="B11" s="15">
        <v>2</v>
      </c>
      <c r="C11" s="140">
        <v>7.1400000000000005E-2</v>
      </c>
      <c r="D11" s="15">
        <v>1</v>
      </c>
      <c r="E11" s="140">
        <v>3.5700000000000003E-2</v>
      </c>
      <c r="F11" s="15">
        <v>5</v>
      </c>
      <c r="G11" s="140">
        <v>0.17860000000000001</v>
      </c>
      <c r="H11" s="15">
        <v>9</v>
      </c>
      <c r="I11" s="140">
        <v>0.32140000000000002</v>
      </c>
      <c r="J11" s="15">
        <v>8</v>
      </c>
      <c r="K11" s="140">
        <v>0.28570000000000001</v>
      </c>
      <c r="L11" s="15">
        <v>3</v>
      </c>
      <c r="M11" s="140">
        <v>0.1071</v>
      </c>
      <c r="N11" s="28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</row>
    <row r="12" spans="1:37" x14ac:dyDescent="0.25">
      <c r="A12" s="84" t="s">
        <v>153</v>
      </c>
      <c r="B12" s="15">
        <v>7</v>
      </c>
      <c r="C12" s="131">
        <v>0.25</v>
      </c>
      <c r="D12" s="15">
        <v>9</v>
      </c>
      <c r="E12" s="140">
        <v>0.32140000000000002</v>
      </c>
      <c r="F12" s="15">
        <v>4</v>
      </c>
      <c r="G12" s="140">
        <v>0.1429</v>
      </c>
      <c r="H12" s="15">
        <v>3</v>
      </c>
      <c r="I12" s="140">
        <v>0.1071</v>
      </c>
      <c r="J12" s="15">
        <v>3</v>
      </c>
      <c r="K12" s="140">
        <v>0.1071</v>
      </c>
      <c r="L12" s="15">
        <v>2</v>
      </c>
      <c r="M12" s="140">
        <v>7.1400000000000005E-2</v>
      </c>
      <c r="N12" s="28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</row>
    <row r="13" spans="1:37" x14ac:dyDescent="0.25">
      <c r="A13" s="84" t="s">
        <v>154</v>
      </c>
      <c r="B13" s="15">
        <v>2</v>
      </c>
      <c r="C13" s="140">
        <v>7.1400000000000005E-2</v>
      </c>
      <c r="D13" s="15">
        <v>6</v>
      </c>
      <c r="E13" s="140">
        <v>0.21429999999999999</v>
      </c>
      <c r="F13" s="15">
        <v>6</v>
      </c>
      <c r="G13" s="140">
        <v>0.21429999999999999</v>
      </c>
      <c r="H13" s="15">
        <v>1</v>
      </c>
      <c r="I13" s="140">
        <v>3.5700000000000003E-2</v>
      </c>
      <c r="J13" s="15">
        <v>9</v>
      </c>
      <c r="K13" s="140">
        <v>0.32140000000000002</v>
      </c>
      <c r="L13" s="15">
        <v>4</v>
      </c>
      <c r="M13" s="140">
        <v>0.1429</v>
      </c>
      <c r="N13" s="28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</row>
    <row r="14" spans="1:37" x14ac:dyDescent="0.25">
      <c r="A14" s="84" t="s">
        <v>155</v>
      </c>
      <c r="B14" s="15">
        <v>2</v>
      </c>
      <c r="C14" s="140">
        <v>7.1400000000000005E-2</v>
      </c>
      <c r="D14" s="15">
        <v>0</v>
      </c>
      <c r="E14" s="131">
        <v>0</v>
      </c>
      <c r="F14" s="15">
        <v>0</v>
      </c>
      <c r="G14" s="131">
        <v>0</v>
      </c>
      <c r="H14" s="15">
        <v>3</v>
      </c>
      <c r="I14" s="140">
        <v>0.1071</v>
      </c>
      <c r="J14" s="15">
        <v>19</v>
      </c>
      <c r="K14" s="140">
        <v>0.67859999999999998</v>
      </c>
      <c r="L14" s="15">
        <v>4</v>
      </c>
      <c r="M14" s="140">
        <v>0.1429</v>
      </c>
      <c r="N14" s="28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</row>
    <row r="15" spans="1:37" x14ac:dyDescent="0.25">
      <c r="A15" s="10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28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</row>
    <row r="16" spans="1:37" x14ac:dyDescent="0.25">
      <c r="A16" s="85" t="s">
        <v>115</v>
      </c>
      <c r="B16" s="83" t="s">
        <v>291</v>
      </c>
      <c r="C16" s="83" t="s">
        <v>205</v>
      </c>
      <c r="D16" s="83" t="s">
        <v>291</v>
      </c>
      <c r="E16" s="83" t="s">
        <v>205</v>
      </c>
      <c r="F16" s="83" t="s">
        <v>291</v>
      </c>
      <c r="G16" s="83" t="s">
        <v>205</v>
      </c>
      <c r="H16" s="83" t="s">
        <v>291</v>
      </c>
      <c r="I16" s="83" t="s">
        <v>205</v>
      </c>
      <c r="J16" s="83" t="s">
        <v>291</v>
      </c>
      <c r="K16" s="83" t="s">
        <v>205</v>
      </c>
      <c r="L16" s="83" t="s">
        <v>291</v>
      </c>
      <c r="M16" s="83" t="s">
        <v>205</v>
      </c>
      <c r="N16" s="28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</row>
    <row r="17" spans="1:30" x14ac:dyDescent="0.25">
      <c r="A17" s="84" t="s">
        <v>116</v>
      </c>
      <c r="B17" s="15">
        <v>1</v>
      </c>
      <c r="C17" s="140">
        <v>3.5700000000000003E-2</v>
      </c>
      <c r="D17" s="15">
        <v>1</v>
      </c>
      <c r="E17" s="140">
        <v>3.5700000000000003E-2</v>
      </c>
      <c r="F17" s="15">
        <v>0</v>
      </c>
      <c r="G17" s="131">
        <v>0</v>
      </c>
      <c r="H17" s="15">
        <v>4</v>
      </c>
      <c r="I17" s="140">
        <v>0.1429</v>
      </c>
      <c r="J17" s="15">
        <v>18</v>
      </c>
      <c r="K17" s="140">
        <v>0.64290000000000003</v>
      </c>
      <c r="L17" s="15">
        <v>4</v>
      </c>
      <c r="M17" s="140">
        <v>0.1429</v>
      </c>
      <c r="N17" s="28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AD17" s="46"/>
    </row>
    <row r="18" spans="1:30" x14ac:dyDescent="0.25">
      <c r="A18" s="84" t="s">
        <v>117</v>
      </c>
      <c r="B18" s="15">
        <v>1</v>
      </c>
      <c r="C18" s="140">
        <v>3.5700000000000003E-2</v>
      </c>
      <c r="D18" s="15">
        <v>1</v>
      </c>
      <c r="E18" s="140">
        <v>3.5700000000000003E-2</v>
      </c>
      <c r="F18" s="15">
        <v>0</v>
      </c>
      <c r="G18" s="131">
        <v>0</v>
      </c>
      <c r="H18" s="15">
        <v>1</v>
      </c>
      <c r="I18" s="140">
        <v>3.5700000000000003E-2</v>
      </c>
      <c r="J18" s="15">
        <v>21</v>
      </c>
      <c r="K18" s="131">
        <v>0.75</v>
      </c>
      <c r="L18" s="15">
        <v>4</v>
      </c>
      <c r="M18" s="140">
        <v>0.1429</v>
      </c>
      <c r="N18" s="28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AD18" s="46"/>
    </row>
    <row r="19" spans="1:30" x14ac:dyDescent="0.25">
      <c r="A19" s="84" t="s">
        <v>118</v>
      </c>
      <c r="B19" s="15">
        <v>2</v>
      </c>
      <c r="C19" s="140">
        <v>7.1400000000000005E-2</v>
      </c>
      <c r="D19" s="15">
        <v>0</v>
      </c>
      <c r="E19" s="131">
        <v>0</v>
      </c>
      <c r="F19" s="15">
        <v>0</v>
      </c>
      <c r="G19" s="131">
        <v>0</v>
      </c>
      <c r="H19" s="15">
        <v>3</v>
      </c>
      <c r="I19" s="140">
        <v>0.1071</v>
      </c>
      <c r="J19" s="15">
        <v>19</v>
      </c>
      <c r="K19" s="140">
        <v>0.67859999999999998</v>
      </c>
      <c r="L19" s="15">
        <v>4</v>
      </c>
      <c r="M19" s="140">
        <v>0.1429</v>
      </c>
      <c r="N19" s="28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AD19" s="46"/>
    </row>
    <row r="20" spans="1:30" x14ac:dyDescent="0.25">
      <c r="A20" s="10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28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AD20" s="46"/>
    </row>
    <row r="21" spans="1:30" x14ac:dyDescent="0.25">
      <c r="A21" s="82" t="s">
        <v>119</v>
      </c>
      <c r="B21" s="83" t="s">
        <v>291</v>
      </c>
      <c r="C21" s="83" t="s">
        <v>205</v>
      </c>
      <c r="D21" s="83" t="s">
        <v>291</v>
      </c>
      <c r="E21" s="83" t="s">
        <v>205</v>
      </c>
      <c r="F21" s="83" t="s">
        <v>291</v>
      </c>
      <c r="G21" s="83" t="s">
        <v>205</v>
      </c>
      <c r="H21" s="83" t="s">
        <v>291</v>
      </c>
      <c r="I21" s="83" t="s">
        <v>205</v>
      </c>
      <c r="J21" s="83" t="s">
        <v>291</v>
      </c>
      <c r="K21" s="83" t="s">
        <v>205</v>
      </c>
      <c r="L21" s="83" t="s">
        <v>291</v>
      </c>
      <c r="M21" s="83" t="s">
        <v>205</v>
      </c>
      <c r="N21" s="28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AD21" s="46"/>
    </row>
    <row r="22" spans="1:30" x14ac:dyDescent="0.25">
      <c r="A22" s="84" t="s">
        <v>120</v>
      </c>
      <c r="B22" s="15">
        <v>14</v>
      </c>
      <c r="C22" s="131">
        <v>0.5</v>
      </c>
      <c r="D22" s="15">
        <v>7</v>
      </c>
      <c r="E22" s="131">
        <v>0.25</v>
      </c>
      <c r="F22" s="15">
        <v>4</v>
      </c>
      <c r="G22" s="140">
        <v>0.1429</v>
      </c>
      <c r="H22" s="15">
        <v>1</v>
      </c>
      <c r="I22" s="140">
        <v>3.5700000000000003E-2</v>
      </c>
      <c r="J22" s="15">
        <v>1</v>
      </c>
      <c r="K22" s="140">
        <v>3.5700000000000003E-2</v>
      </c>
      <c r="L22" s="15">
        <v>1</v>
      </c>
      <c r="M22" s="140">
        <v>3.5700000000000003E-2</v>
      </c>
      <c r="N22" s="28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AD22" s="46"/>
    </row>
    <row r="23" spans="1:30" x14ac:dyDescent="0.25">
      <c r="A23" s="84" t="s">
        <v>121</v>
      </c>
      <c r="B23" s="15">
        <v>14</v>
      </c>
      <c r="C23" s="131">
        <v>0.5</v>
      </c>
      <c r="D23" s="15">
        <v>5</v>
      </c>
      <c r="E23" s="140">
        <v>0.17860000000000001</v>
      </c>
      <c r="F23" s="15">
        <v>3</v>
      </c>
      <c r="G23" s="140">
        <v>0.1071</v>
      </c>
      <c r="H23" s="15">
        <v>0</v>
      </c>
      <c r="I23" s="131">
        <v>0</v>
      </c>
      <c r="J23" s="15">
        <v>4</v>
      </c>
      <c r="K23" s="140">
        <v>0.1429</v>
      </c>
      <c r="L23" s="15">
        <v>2</v>
      </c>
      <c r="M23" s="140">
        <v>7.1400000000000005E-2</v>
      </c>
      <c r="N23" s="28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AD23" s="46"/>
    </row>
    <row r="24" spans="1:30" x14ac:dyDescent="0.25">
      <c r="A24" s="84" t="s">
        <v>122</v>
      </c>
      <c r="B24" s="15">
        <v>1</v>
      </c>
      <c r="C24" s="140">
        <v>3.5700000000000003E-2</v>
      </c>
      <c r="D24" s="15">
        <v>4</v>
      </c>
      <c r="E24" s="140">
        <v>0.1429</v>
      </c>
      <c r="F24" s="15">
        <v>8</v>
      </c>
      <c r="G24" s="140">
        <v>0.28570000000000001</v>
      </c>
      <c r="H24" s="15">
        <v>3</v>
      </c>
      <c r="I24" s="140">
        <v>0.1071</v>
      </c>
      <c r="J24" s="15">
        <v>8</v>
      </c>
      <c r="K24" s="140">
        <v>0.28570000000000001</v>
      </c>
      <c r="L24" s="15">
        <v>4</v>
      </c>
      <c r="M24" s="140">
        <v>0.1429</v>
      </c>
      <c r="N24" s="28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</row>
    <row r="25" spans="1:30" x14ac:dyDescent="0.25">
      <c r="A25" s="84" t="s">
        <v>123</v>
      </c>
      <c r="B25" s="15">
        <v>1</v>
      </c>
      <c r="C25" s="140">
        <v>3.5700000000000003E-2</v>
      </c>
      <c r="D25" s="15">
        <v>4</v>
      </c>
      <c r="E25" s="140">
        <v>0.1429</v>
      </c>
      <c r="F25" s="15">
        <v>4</v>
      </c>
      <c r="G25" s="140">
        <v>0.1429</v>
      </c>
      <c r="H25" s="15">
        <v>4</v>
      </c>
      <c r="I25" s="140">
        <v>0.1429</v>
      </c>
      <c r="J25" s="15">
        <v>11</v>
      </c>
      <c r="K25" s="140">
        <v>0.39290000000000003</v>
      </c>
      <c r="L25" s="15">
        <v>4</v>
      </c>
      <c r="M25" s="140">
        <v>0.1429</v>
      </c>
      <c r="N25" s="28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</row>
    <row r="26" spans="1:30" x14ac:dyDescent="0.25">
      <c r="A26" s="84" t="s">
        <v>124</v>
      </c>
      <c r="B26" s="15">
        <v>0</v>
      </c>
      <c r="C26" s="131">
        <v>0</v>
      </c>
      <c r="D26" s="15">
        <v>2</v>
      </c>
      <c r="E26" s="140">
        <v>7.1400000000000005E-2</v>
      </c>
      <c r="F26" s="15">
        <v>3</v>
      </c>
      <c r="G26" s="140">
        <v>0.1071</v>
      </c>
      <c r="H26" s="15">
        <v>1</v>
      </c>
      <c r="I26" s="140">
        <v>3.5700000000000003E-2</v>
      </c>
      <c r="J26" s="15">
        <v>16</v>
      </c>
      <c r="K26" s="140">
        <v>0.57140000000000002</v>
      </c>
      <c r="L26" s="15">
        <v>6</v>
      </c>
      <c r="M26" s="140">
        <v>0.21429999999999999</v>
      </c>
      <c r="N26" s="28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</row>
    <row r="27" spans="1:30" x14ac:dyDescent="0.25">
      <c r="A27" s="10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28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</row>
    <row r="28" spans="1:30" x14ac:dyDescent="0.25">
      <c r="A28" s="82" t="s">
        <v>125</v>
      </c>
      <c r="B28" s="83" t="s">
        <v>291</v>
      </c>
      <c r="C28" s="83" t="s">
        <v>205</v>
      </c>
      <c r="D28" s="83" t="s">
        <v>291</v>
      </c>
      <c r="E28" s="83" t="s">
        <v>205</v>
      </c>
      <c r="F28" s="83" t="s">
        <v>291</v>
      </c>
      <c r="G28" s="83" t="s">
        <v>205</v>
      </c>
      <c r="H28" s="83" t="s">
        <v>291</v>
      </c>
      <c r="I28" s="83" t="s">
        <v>205</v>
      </c>
      <c r="J28" s="83" t="s">
        <v>291</v>
      </c>
      <c r="K28" s="83" t="s">
        <v>205</v>
      </c>
      <c r="L28" s="83" t="s">
        <v>291</v>
      </c>
      <c r="M28" s="83" t="s">
        <v>205</v>
      </c>
      <c r="N28" s="28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</row>
    <row r="29" spans="1:30" ht="30" x14ac:dyDescent="0.25">
      <c r="A29" s="84" t="s">
        <v>126</v>
      </c>
      <c r="B29" s="15">
        <v>22</v>
      </c>
      <c r="C29" s="140">
        <v>0.78569999999999995</v>
      </c>
      <c r="D29" s="15">
        <v>4</v>
      </c>
      <c r="E29" s="140">
        <v>0.1429</v>
      </c>
      <c r="F29" s="15">
        <v>2</v>
      </c>
      <c r="G29" s="140">
        <v>7.1400000000000005E-2</v>
      </c>
      <c r="H29" s="15">
        <v>0</v>
      </c>
      <c r="I29" s="131">
        <v>0</v>
      </c>
      <c r="J29" s="15">
        <v>0</v>
      </c>
      <c r="K29" s="131">
        <v>0</v>
      </c>
      <c r="L29" s="15">
        <v>0</v>
      </c>
      <c r="M29" s="131">
        <v>0</v>
      </c>
      <c r="N29" s="28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</row>
    <row r="30" spans="1:30" ht="30" x14ac:dyDescent="0.25">
      <c r="A30" s="84" t="s">
        <v>127</v>
      </c>
      <c r="B30" s="15">
        <v>1</v>
      </c>
      <c r="C30" s="140">
        <v>3.5700000000000003E-2</v>
      </c>
      <c r="D30" s="15">
        <v>5</v>
      </c>
      <c r="E30" s="140">
        <v>0.17860000000000001</v>
      </c>
      <c r="F30" s="15">
        <v>6</v>
      </c>
      <c r="G30" s="140">
        <v>0.21429999999999999</v>
      </c>
      <c r="H30" s="15">
        <v>7</v>
      </c>
      <c r="I30" s="131">
        <v>0.25</v>
      </c>
      <c r="J30" s="15">
        <v>7</v>
      </c>
      <c r="K30" s="131">
        <v>0.25</v>
      </c>
      <c r="L30" s="15">
        <v>2</v>
      </c>
      <c r="M30" s="140">
        <v>7.1400000000000005E-2</v>
      </c>
      <c r="N30" s="28"/>
      <c r="O30" s="46"/>
      <c r="P30" s="64"/>
      <c r="Q30" s="46"/>
      <c r="R30" s="46"/>
      <c r="S30" s="46"/>
      <c r="T30" s="46"/>
      <c r="U30" s="46"/>
      <c r="V30" s="46"/>
      <c r="W30" s="46"/>
      <c r="X30" s="46"/>
      <c r="Y30" s="46"/>
    </row>
    <row r="31" spans="1:30" ht="30" x14ac:dyDescent="0.25">
      <c r="A31" s="84" t="s">
        <v>128</v>
      </c>
      <c r="B31" s="15">
        <v>4</v>
      </c>
      <c r="C31" s="140">
        <v>0.1429</v>
      </c>
      <c r="D31" s="15">
        <v>7</v>
      </c>
      <c r="E31" s="131">
        <v>0.25</v>
      </c>
      <c r="F31" s="15">
        <v>3</v>
      </c>
      <c r="G31" s="140">
        <v>0.1071</v>
      </c>
      <c r="H31" s="15">
        <v>6</v>
      </c>
      <c r="I31" s="140">
        <v>0.21429999999999999</v>
      </c>
      <c r="J31" s="15">
        <v>6</v>
      </c>
      <c r="K31" s="140">
        <v>0.21429999999999999</v>
      </c>
      <c r="L31" s="15">
        <v>2</v>
      </c>
      <c r="M31" s="140">
        <v>7.1400000000000005E-2</v>
      </c>
      <c r="N31" s="28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</row>
    <row r="32" spans="1:30" x14ac:dyDescent="0.25">
      <c r="A32" s="10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28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</row>
    <row r="33" spans="1:25" x14ac:dyDescent="0.25">
      <c r="A33" s="82" t="s">
        <v>129</v>
      </c>
      <c r="B33" s="83" t="s">
        <v>291</v>
      </c>
      <c r="C33" s="83" t="s">
        <v>205</v>
      </c>
      <c r="D33" s="83" t="s">
        <v>291</v>
      </c>
      <c r="E33" s="83" t="s">
        <v>205</v>
      </c>
      <c r="F33" s="83" t="s">
        <v>291</v>
      </c>
      <c r="G33" s="83" t="s">
        <v>205</v>
      </c>
      <c r="H33" s="83" t="s">
        <v>291</v>
      </c>
      <c r="I33" s="83" t="s">
        <v>205</v>
      </c>
      <c r="J33" s="83" t="s">
        <v>291</v>
      </c>
      <c r="K33" s="83" t="s">
        <v>205</v>
      </c>
      <c r="L33" s="83" t="s">
        <v>291</v>
      </c>
      <c r="M33" s="83" t="s">
        <v>205</v>
      </c>
      <c r="N33" s="28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</row>
    <row r="34" spans="1:25" ht="30" x14ac:dyDescent="0.25">
      <c r="A34" s="84" t="s">
        <v>156</v>
      </c>
      <c r="B34" s="15">
        <v>0</v>
      </c>
      <c r="C34" s="131">
        <v>0</v>
      </c>
      <c r="D34" s="15">
        <v>1</v>
      </c>
      <c r="E34" s="140">
        <v>3.5700000000000003E-2</v>
      </c>
      <c r="F34" s="15">
        <v>0</v>
      </c>
      <c r="G34" s="131">
        <v>0</v>
      </c>
      <c r="H34" s="15">
        <v>1</v>
      </c>
      <c r="I34" s="140">
        <v>3.5700000000000003E-2</v>
      </c>
      <c r="J34" s="15">
        <v>21</v>
      </c>
      <c r="K34" s="131">
        <v>0.75</v>
      </c>
      <c r="L34" s="15">
        <v>5</v>
      </c>
      <c r="M34" s="140">
        <v>0.17860000000000001</v>
      </c>
      <c r="N34" s="28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</row>
    <row r="35" spans="1:25" ht="30" x14ac:dyDescent="0.25">
      <c r="A35" s="84" t="s">
        <v>157</v>
      </c>
      <c r="B35" s="15">
        <v>4</v>
      </c>
      <c r="C35" s="140">
        <v>0.1429</v>
      </c>
      <c r="D35" s="15">
        <v>2</v>
      </c>
      <c r="E35" s="140">
        <v>7.1400000000000005E-2</v>
      </c>
      <c r="F35" s="15">
        <v>2</v>
      </c>
      <c r="G35" s="140">
        <v>7.1400000000000005E-2</v>
      </c>
      <c r="H35" s="15">
        <v>4</v>
      </c>
      <c r="I35" s="140">
        <v>0.1429</v>
      </c>
      <c r="J35" s="15">
        <v>14</v>
      </c>
      <c r="K35" s="131">
        <v>0.5</v>
      </c>
      <c r="L35" s="15">
        <v>2</v>
      </c>
      <c r="M35" s="140">
        <v>7.1400000000000005E-2</v>
      </c>
      <c r="N35" s="28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</row>
    <row r="36" spans="1:25" x14ac:dyDescent="0.25">
      <c r="A36" s="84" t="s">
        <v>158</v>
      </c>
      <c r="B36" s="15">
        <v>17</v>
      </c>
      <c r="C36" s="140">
        <v>0.60709999999999997</v>
      </c>
      <c r="D36" s="15">
        <v>4</v>
      </c>
      <c r="E36" s="140">
        <v>0.1429</v>
      </c>
      <c r="F36" s="15">
        <v>0</v>
      </c>
      <c r="G36" s="131">
        <v>0</v>
      </c>
      <c r="H36" s="15">
        <v>1</v>
      </c>
      <c r="I36" s="140">
        <v>3.5700000000000003E-2</v>
      </c>
      <c r="J36" s="15">
        <v>2</v>
      </c>
      <c r="K36" s="140">
        <v>7.1400000000000005E-2</v>
      </c>
      <c r="L36" s="15">
        <v>4</v>
      </c>
      <c r="M36" s="140">
        <v>0.1429</v>
      </c>
      <c r="N36" s="28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</row>
    <row r="37" spans="1:25" ht="30" x14ac:dyDescent="0.25">
      <c r="A37" s="84" t="s">
        <v>159</v>
      </c>
      <c r="B37" s="15">
        <v>0</v>
      </c>
      <c r="C37" s="131">
        <v>0</v>
      </c>
      <c r="D37" s="15">
        <v>2</v>
      </c>
      <c r="E37" s="140">
        <v>7.1400000000000005E-2</v>
      </c>
      <c r="F37" s="15">
        <v>0</v>
      </c>
      <c r="G37" s="131">
        <v>0</v>
      </c>
      <c r="H37" s="15">
        <v>3</v>
      </c>
      <c r="I37" s="140">
        <v>0.1071</v>
      </c>
      <c r="J37" s="15">
        <v>19</v>
      </c>
      <c r="K37" s="140">
        <v>0.67859999999999998</v>
      </c>
      <c r="L37" s="15">
        <v>4</v>
      </c>
      <c r="M37" s="140">
        <v>0.1429</v>
      </c>
      <c r="N37" s="28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</row>
    <row r="38" spans="1:25" ht="30" x14ac:dyDescent="0.25">
      <c r="A38" s="84" t="s">
        <v>160</v>
      </c>
      <c r="B38" s="15">
        <v>23</v>
      </c>
      <c r="C38" s="140">
        <v>0.82140000000000002</v>
      </c>
      <c r="D38" s="15">
        <v>1</v>
      </c>
      <c r="E38" s="140">
        <v>3.5700000000000003E-2</v>
      </c>
      <c r="F38" s="15">
        <v>2</v>
      </c>
      <c r="G38" s="140">
        <v>7.1400000000000005E-2</v>
      </c>
      <c r="H38" s="15">
        <v>1</v>
      </c>
      <c r="I38" s="140">
        <v>3.5700000000000003E-2</v>
      </c>
      <c r="J38" s="15">
        <v>0</v>
      </c>
      <c r="K38" s="131">
        <v>0</v>
      </c>
      <c r="L38" s="15">
        <v>1</v>
      </c>
      <c r="M38" s="140">
        <v>3.5700000000000003E-2</v>
      </c>
      <c r="N38" s="28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</row>
    <row r="39" spans="1:25" x14ac:dyDescent="0.25">
      <c r="A39" s="10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28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</row>
    <row r="40" spans="1:25" x14ac:dyDescent="0.25">
      <c r="A40" s="82" t="s">
        <v>135</v>
      </c>
      <c r="B40" s="83" t="s">
        <v>291</v>
      </c>
      <c r="C40" s="83" t="s">
        <v>205</v>
      </c>
      <c r="D40" s="83" t="s">
        <v>291</v>
      </c>
      <c r="E40" s="83" t="s">
        <v>205</v>
      </c>
      <c r="F40" s="83" t="s">
        <v>291</v>
      </c>
      <c r="G40" s="83" t="s">
        <v>205</v>
      </c>
      <c r="H40" s="83" t="s">
        <v>291</v>
      </c>
      <c r="I40" s="83" t="s">
        <v>205</v>
      </c>
      <c r="J40" s="83" t="s">
        <v>291</v>
      </c>
      <c r="K40" s="83" t="s">
        <v>205</v>
      </c>
      <c r="L40" s="83" t="s">
        <v>291</v>
      </c>
      <c r="M40" s="83" t="s">
        <v>205</v>
      </c>
      <c r="N40" s="28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</row>
    <row r="41" spans="1:25" ht="30" x14ac:dyDescent="0.25">
      <c r="A41" s="84" t="s">
        <v>136</v>
      </c>
      <c r="B41" s="15">
        <v>1</v>
      </c>
      <c r="C41" s="140">
        <v>3.5700000000000003E-2</v>
      </c>
      <c r="D41" s="15">
        <v>2</v>
      </c>
      <c r="E41" s="140">
        <v>7.1400000000000005E-2</v>
      </c>
      <c r="F41" s="15">
        <v>2</v>
      </c>
      <c r="G41" s="140">
        <v>7.1400000000000005E-2</v>
      </c>
      <c r="H41" s="15">
        <v>5</v>
      </c>
      <c r="I41" s="140">
        <v>0.17860000000000001</v>
      </c>
      <c r="J41" s="15">
        <v>9</v>
      </c>
      <c r="K41" s="140">
        <v>0.32140000000000002</v>
      </c>
      <c r="L41" s="15">
        <v>9</v>
      </c>
      <c r="M41" s="140">
        <v>0.32140000000000002</v>
      </c>
      <c r="N41" s="28"/>
      <c r="O41" s="46"/>
      <c r="P41" s="64"/>
      <c r="Q41" s="46"/>
      <c r="R41" s="46"/>
      <c r="S41" s="46"/>
      <c r="T41" s="64"/>
      <c r="U41" s="46"/>
      <c r="V41" s="46"/>
      <c r="W41" s="46"/>
      <c r="X41" s="64"/>
      <c r="Y41" s="46"/>
    </row>
    <row r="42" spans="1:25" ht="30" x14ac:dyDescent="0.25">
      <c r="A42" s="84" t="s">
        <v>137</v>
      </c>
      <c r="B42" s="15">
        <v>0</v>
      </c>
      <c r="C42" s="131">
        <v>0</v>
      </c>
      <c r="D42" s="15">
        <v>2</v>
      </c>
      <c r="E42" s="140">
        <v>7.1400000000000005E-2</v>
      </c>
      <c r="F42" s="15">
        <v>2</v>
      </c>
      <c r="G42" s="140">
        <v>7.1400000000000005E-2</v>
      </c>
      <c r="H42" s="15">
        <v>3</v>
      </c>
      <c r="I42" s="140">
        <v>0.1071</v>
      </c>
      <c r="J42" s="15">
        <v>8</v>
      </c>
      <c r="K42" s="140">
        <v>0.28570000000000001</v>
      </c>
      <c r="L42" s="15">
        <v>13</v>
      </c>
      <c r="M42" s="140">
        <v>0.46429999999999999</v>
      </c>
      <c r="N42" s="28"/>
      <c r="O42" s="46"/>
      <c r="P42" s="64"/>
      <c r="Q42" s="46"/>
      <c r="R42" s="46"/>
      <c r="S42" s="46"/>
      <c r="T42" s="64"/>
      <c r="U42" s="46"/>
      <c r="V42" s="46"/>
      <c r="W42" s="46"/>
      <c r="X42" s="64"/>
      <c r="Y42" s="46"/>
    </row>
    <row r="43" spans="1:25" x14ac:dyDescent="0.25">
      <c r="A43" s="84" t="s">
        <v>139</v>
      </c>
      <c r="B43" s="15">
        <v>18</v>
      </c>
      <c r="C43" s="140">
        <v>0.64290000000000003</v>
      </c>
      <c r="D43" s="15">
        <v>5</v>
      </c>
      <c r="E43" s="140">
        <v>0.17860000000000001</v>
      </c>
      <c r="F43" s="15">
        <v>3</v>
      </c>
      <c r="G43" s="140">
        <v>0.1071</v>
      </c>
      <c r="H43" s="15">
        <v>1</v>
      </c>
      <c r="I43" s="140">
        <v>3.5700000000000003E-2</v>
      </c>
      <c r="J43" s="15">
        <v>0</v>
      </c>
      <c r="K43" s="131">
        <v>0</v>
      </c>
      <c r="L43" s="15">
        <v>1</v>
      </c>
      <c r="M43" s="140">
        <v>3.5700000000000003E-2</v>
      </c>
      <c r="N43" s="28"/>
      <c r="O43" s="46"/>
      <c r="P43" s="64"/>
      <c r="Q43" s="46"/>
      <c r="R43" s="46"/>
      <c r="S43" s="46"/>
      <c r="T43" s="64"/>
      <c r="U43" s="46"/>
      <c r="V43" s="46"/>
      <c r="W43" s="46"/>
      <c r="X43" s="64"/>
      <c r="Y43" s="46"/>
    </row>
    <row r="44" spans="1:25" x14ac:dyDescent="0.25">
      <c r="A44" s="84" t="s">
        <v>140</v>
      </c>
      <c r="B44" s="15">
        <v>22</v>
      </c>
      <c r="C44" s="140">
        <v>0.78569999999999995</v>
      </c>
      <c r="D44" s="15">
        <v>3</v>
      </c>
      <c r="E44" s="140">
        <v>0.1071</v>
      </c>
      <c r="F44" s="15">
        <v>1</v>
      </c>
      <c r="G44" s="140">
        <v>3.5700000000000003E-2</v>
      </c>
      <c r="H44" s="15">
        <v>1</v>
      </c>
      <c r="I44" s="140">
        <v>3.5700000000000003E-2</v>
      </c>
      <c r="J44" s="15">
        <v>0</v>
      </c>
      <c r="K44" s="131">
        <v>0</v>
      </c>
      <c r="L44" s="15">
        <v>1</v>
      </c>
      <c r="M44" s="140">
        <v>3.5700000000000003E-2</v>
      </c>
      <c r="N44" s="28"/>
      <c r="O44" s="46"/>
      <c r="P44" s="64"/>
      <c r="Q44" s="46"/>
      <c r="R44" s="46"/>
      <c r="S44" s="46"/>
      <c r="T44" s="64"/>
      <c r="U44" s="46"/>
      <c r="V44" s="46"/>
      <c r="W44" s="46"/>
      <c r="X44" s="64"/>
      <c r="Y44" s="46"/>
    </row>
    <row r="45" spans="1:25" ht="30" x14ac:dyDescent="0.25">
      <c r="A45" s="84" t="s">
        <v>141</v>
      </c>
      <c r="B45" s="15">
        <v>16</v>
      </c>
      <c r="C45" s="140">
        <v>0.57140000000000002</v>
      </c>
      <c r="D45" s="15">
        <v>7</v>
      </c>
      <c r="E45" s="131">
        <v>0.25</v>
      </c>
      <c r="F45" s="15">
        <v>2</v>
      </c>
      <c r="G45" s="140">
        <v>7.1400000000000005E-2</v>
      </c>
      <c r="H45" s="15">
        <v>0</v>
      </c>
      <c r="I45" s="131">
        <v>0</v>
      </c>
      <c r="J45" s="15">
        <v>0</v>
      </c>
      <c r="K45" s="131">
        <v>0</v>
      </c>
      <c r="L45" s="15">
        <v>3</v>
      </c>
      <c r="M45" s="140">
        <v>0.1071</v>
      </c>
      <c r="N45" s="28"/>
      <c r="O45" s="46"/>
      <c r="P45" s="64"/>
      <c r="Q45" s="46"/>
      <c r="R45" s="46"/>
      <c r="S45" s="46"/>
      <c r="T45" s="64"/>
      <c r="U45" s="46"/>
      <c r="V45" s="46"/>
      <c r="W45" s="46"/>
      <c r="X45" s="64"/>
      <c r="Y45" s="46"/>
    </row>
    <row r="46" spans="1:25" ht="30" x14ac:dyDescent="0.25">
      <c r="A46" s="84" t="s">
        <v>142</v>
      </c>
      <c r="B46" s="15">
        <v>25</v>
      </c>
      <c r="C46" s="140">
        <v>0.89290000000000003</v>
      </c>
      <c r="D46" s="15">
        <v>2</v>
      </c>
      <c r="E46" s="140">
        <v>7.1400000000000005E-2</v>
      </c>
      <c r="F46" s="15">
        <v>0</v>
      </c>
      <c r="G46" s="131">
        <v>0</v>
      </c>
      <c r="H46" s="15">
        <v>0</v>
      </c>
      <c r="I46" s="131">
        <v>0</v>
      </c>
      <c r="J46" s="15">
        <v>0</v>
      </c>
      <c r="K46" s="131">
        <v>0</v>
      </c>
      <c r="L46" s="15">
        <v>1</v>
      </c>
      <c r="M46" s="140">
        <v>3.5700000000000003E-2</v>
      </c>
      <c r="N46" s="28"/>
      <c r="O46" s="46"/>
      <c r="P46" s="64"/>
      <c r="Q46" s="46"/>
      <c r="R46" s="46"/>
      <c r="S46" s="46"/>
      <c r="T46" s="64"/>
      <c r="U46" s="46"/>
      <c r="V46" s="46"/>
      <c r="W46" s="46"/>
      <c r="X46" s="64"/>
      <c r="Y46" s="46"/>
    </row>
  </sheetData>
  <mergeCells count="8">
    <mergeCell ref="A4:B4"/>
    <mergeCell ref="A1:H1"/>
    <mergeCell ref="J6:K6"/>
    <mergeCell ref="L6:M6"/>
    <mergeCell ref="B6:C6"/>
    <mergeCell ref="D6:E6"/>
    <mergeCell ref="F6:G6"/>
    <mergeCell ref="H6:I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2"/>
  <sheetViews>
    <sheetView tabSelected="1" zoomScale="80" zoomScaleNormal="80" workbookViewId="0">
      <selection sqref="A1:H1"/>
    </sheetView>
  </sheetViews>
  <sheetFormatPr defaultColWidth="9.140625" defaultRowHeight="15" x14ac:dyDescent="0.25"/>
  <cols>
    <col min="1" max="1" width="55.7109375" style="12" customWidth="1"/>
    <col min="2" max="2" width="10.28515625" style="95" bestFit="1" customWidth="1"/>
    <col min="3" max="3" width="9.140625" style="95"/>
    <col min="4" max="4" width="10.140625" style="95" customWidth="1"/>
    <col min="5" max="12" width="9.140625" style="95"/>
    <col min="13" max="16384" width="9.140625" style="12"/>
  </cols>
  <sheetData>
    <row r="1" spans="1:37" ht="15" customHeight="1" x14ac:dyDescent="0.25">
      <c r="A1" s="355" t="s">
        <v>355</v>
      </c>
      <c r="B1" s="355"/>
      <c r="C1" s="355"/>
      <c r="D1" s="355"/>
      <c r="E1" s="355"/>
      <c r="F1" s="355"/>
      <c r="G1" s="355"/>
      <c r="H1" s="355"/>
    </row>
    <row r="2" spans="1:37" s="30" customFormat="1" x14ac:dyDescent="0.25">
      <c r="A2" s="59" t="s">
        <v>452</v>
      </c>
      <c r="B2" s="292" t="s">
        <v>194</v>
      </c>
      <c r="C2" s="99"/>
      <c r="D2" s="31"/>
      <c r="E2" s="31"/>
      <c r="F2" s="31"/>
      <c r="G2" s="42"/>
    </row>
    <row r="3" spans="1:37" s="32" customFormat="1" x14ac:dyDescent="0.25">
      <c r="A3" s="6"/>
      <c r="B3" s="96">
        <v>45</v>
      </c>
      <c r="C3" s="31"/>
      <c r="D3" s="31"/>
      <c r="E3" s="31"/>
      <c r="F3" s="31"/>
      <c r="G3" s="31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7" s="29" customFormat="1" x14ac:dyDescent="0.25">
      <c r="A4" s="345" t="s">
        <v>453</v>
      </c>
      <c r="B4" s="366"/>
      <c r="C4" s="31"/>
      <c r="D4" s="31"/>
      <c r="E4" s="31"/>
      <c r="F4" s="31"/>
      <c r="G4" s="31"/>
    </row>
    <row r="5" spans="1:37" s="29" customFormat="1" x14ac:dyDescent="0.25">
      <c r="A5" s="63"/>
      <c r="B5" s="31"/>
      <c r="C5" s="31"/>
      <c r="D5" s="57"/>
      <c r="E5" s="31"/>
      <c r="F5" s="31"/>
      <c r="G5" s="31"/>
      <c r="H5" s="31"/>
      <c r="I5" s="31"/>
      <c r="J5" s="31"/>
    </row>
    <row r="6" spans="1:37" x14ac:dyDescent="0.25">
      <c r="A6" s="59" t="s">
        <v>285</v>
      </c>
      <c r="B6" s="133" t="s">
        <v>291</v>
      </c>
      <c r="C6" s="133" t="s">
        <v>205</v>
      </c>
    </row>
    <row r="7" spans="1:37" x14ac:dyDescent="0.25">
      <c r="A7" s="16" t="s">
        <v>181</v>
      </c>
      <c r="B7" s="96">
        <v>35</v>
      </c>
      <c r="C7" s="126">
        <v>0.77780000000000005</v>
      </c>
      <c r="D7" s="69"/>
    </row>
    <row r="8" spans="1:37" x14ac:dyDescent="0.25">
      <c r="A8" s="16" t="s">
        <v>182</v>
      </c>
      <c r="B8" s="96">
        <v>2</v>
      </c>
      <c r="C8" s="126">
        <v>4.4400000000000002E-2</v>
      </c>
      <c r="D8" s="69"/>
    </row>
    <row r="9" spans="1:37" x14ac:dyDescent="0.25">
      <c r="A9" s="16" t="s">
        <v>183</v>
      </c>
      <c r="B9" s="96">
        <v>0</v>
      </c>
      <c r="C9" s="125">
        <v>0</v>
      </c>
      <c r="D9" s="69"/>
    </row>
    <row r="10" spans="1:37" x14ac:dyDescent="0.25">
      <c r="A10" s="16" t="s">
        <v>184</v>
      </c>
      <c r="B10" s="96">
        <v>0</v>
      </c>
      <c r="C10" s="125">
        <v>0</v>
      </c>
      <c r="D10" s="69"/>
    </row>
    <row r="11" spans="1:37" x14ac:dyDescent="0.25">
      <c r="A11" s="16" t="s">
        <v>161</v>
      </c>
      <c r="B11" s="96">
        <v>8</v>
      </c>
      <c r="C11" s="126">
        <v>0.17780000000000001</v>
      </c>
      <c r="D11" s="69"/>
    </row>
    <row r="12" spans="1:37" x14ac:dyDescent="0.25">
      <c r="D12" s="69"/>
    </row>
    <row r="13" spans="1:37" x14ac:dyDescent="0.25">
      <c r="A13" s="59" t="s">
        <v>286</v>
      </c>
      <c r="B13" s="133" t="s">
        <v>291</v>
      </c>
      <c r="C13" s="133" t="s">
        <v>205</v>
      </c>
      <c r="D13" s="69"/>
    </row>
    <row r="14" spans="1:37" x14ac:dyDescent="0.25">
      <c r="A14" s="16" t="s">
        <v>162</v>
      </c>
      <c r="B14" s="96">
        <v>35</v>
      </c>
      <c r="C14" s="126">
        <v>0.77780000000000005</v>
      </c>
      <c r="D14" s="69"/>
    </row>
    <row r="15" spans="1:37" x14ac:dyDescent="0.25">
      <c r="A15" s="16" t="s">
        <v>163</v>
      </c>
      <c r="B15" s="96">
        <v>2</v>
      </c>
      <c r="C15" s="126">
        <v>4.4400000000000002E-2</v>
      </c>
      <c r="D15" s="69"/>
    </row>
    <row r="16" spans="1:37" x14ac:dyDescent="0.25">
      <c r="A16" s="16" t="s">
        <v>190</v>
      </c>
      <c r="B16" s="96">
        <v>0</v>
      </c>
      <c r="C16" s="125">
        <v>0</v>
      </c>
      <c r="D16" s="69"/>
    </row>
    <row r="17" spans="1:4" x14ac:dyDescent="0.25">
      <c r="A17" s="16" t="s">
        <v>164</v>
      </c>
      <c r="B17" s="96">
        <v>0</v>
      </c>
      <c r="C17" s="125">
        <v>0</v>
      </c>
      <c r="D17" s="69"/>
    </row>
    <row r="18" spans="1:4" x14ac:dyDescent="0.25">
      <c r="A18" s="16" t="s">
        <v>165</v>
      </c>
      <c r="B18" s="96">
        <v>8</v>
      </c>
      <c r="C18" s="126">
        <v>0.17780000000000001</v>
      </c>
      <c r="D18" s="69"/>
    </row>
    <row r="19" spans="1:4" x14ac:dyDescent="0.25">
      <c r="D19" s="69"/>
    </row>
    <row r="20" spans="1:4" x14ac:dyDescent="0.25">
      <c r="A20" s="59" t="s">
        <v>287</v>
      </c>
      <c r="B20" s="133" t="s">
        <v>291</v>
      </c>
      <c r="C20" s="133" t="s">
        <v>205</v>
      </c>
      <c r="D20" s="69"/>
    </row>
    <row r="21" spans="1:4" x14ac:dyDescent="0.25">
      <c r="A21" s="16" t="s">
        <v>166</v>
      </c>
      <c r="B21" s="96">
        <v>26</v>
      </c>
      <c r="C21" s="126">
        <v>0.57779999999999998</v>
      </c>
      <c r="D21" s="69"/>
    </row>
    <row r="22" spans="1:4" x14ac:dyDescent="0.25">
      <c r="A22" s="16" t="s">
        <v>167</v>
      </c>
      <c r="B22" s="96">
        <v>7</v>
      </c>
      <c r="C22" s="126">
        <v>0.15559999999999999</v>
      </c>
      <c r="D22" s="69"/>
    </row>
    <row r="23" spans="1:4" x14ac:dyDescent="0.25">
      <c r="A23" s="16" t="s">
        <v>168</v>
      </c>
      <c r="B23" s="96">
        <v>7</v>
      </c>
      <c r="C23" s="126">
        <v>0.15559999999999999</v>
      </c>
      <c r="D23" s="69"/>
    </row>
    <row r="24" spans="1:4" x14ac:dyDescent="0.25">
      <c r="A24" s="16" t="s">
        <v>169</v>
      </c>
      <c r="B24" s="96">
        <v>1</v>
      </c>
      <c r="C24" s="126">
        <v>2.2200000000000001E-2</v>
      </c>
      <c r="D24" s="69"/>
    </row>
    <row r="25" spans="1:4" x14ac:dyDescent="0.25">
      <c r="A25" s="16" t="s">
        <v>170</v>
      </c>
      <c r="B25" s="96">
        <v>4</v>
      </c>
      <c r="C25" s="126">
        <v>8.8900000000000007E-2</v>
      </c>
      <c r="D25" s="69"/>
    </row>
    <row r="26" spans="1:4" x14ac:dyDescent="0.25">
      <c r="D26" s="69"/>
    </row>
    <row r="27" spans="1:4" x14ac:dyDescent="0.25">
      <c r="A27" s="59" t="s">
        <v>288</v>
      </c>
      <c r="B27" s="133" t="s">
        <v>291</v>
      </c>
      <c r="C27" s="133" t="s">
        <v>205</v>
      </c>
      <c r="D27" s="69"/>
    </row>
    <row r="28" spans="1:4" x14ac:dyDescent="0.25">
      <c r="A28" s="16" t="s">
        <v>171</v>
      </c>
      <c r="B28" s="96">
        <v>21</v>
      </c>
      <c r="C28" s="126">
        <v>0.4667</v>
      </c>
      <c r="D28" s="69"/>
    </row>
    <row r="29" spans="1:4" x14ac:dyDescent="0.25">
      <c r="A29" s="16" t="s">
        <v>172</v>
      </c>
      <c r="B29" s="96">
        <v>13</v>
      </c>
      <c r="C29" s="126">
        <v>0.28889999999999999</v>
      </c>
      <c r="D29" s="69"/>
    </row>
    <row r="30" spans="1:4" x14ac:dyDescent="0.25">
      <c r="A30" s="16" t="s">
        <v>173</v>
      </c>
      <c r="B30" s="96">
        <v>9</v>
      </c>
      <c r="C30" s="125">
        <v>0.2</v>
      </c>
      <c r="D30" s="69"/>
    </row>
    <row r="31" spans="1:4" x14ac:dyDescent="0.25">
      <c r="A31" s="16" t="s">
        <v>174</v>
      </c>
      <c r="B31" s="96">
        <v>2</v>
      </c>
      <c r="C31" s="126">
        <v>4.4400000000000002E-2</v>
      </c>
      <c r="D31" s="69"/>
    </row>
    <row r="32" spans="1:4" x14ac:dyDescent="0.25">
      <c r="A32" s="16" t="s">
        <v>175</v>
      </c>
      <c r="B32" s="96">
        <v>0</v>
      </c>
      <c r="C32" s="125">
        <v>0</v>
      </c>
      <c r="D32" s="69"/>
    </row>
    <row r="33" spans="1:12" x14ac:dyDescent="0.25">
      <c r="D33" s="69"/>
    </row>
    <row r="34" spans="1:12" x14ac:dyDescent="0.25">
      <c r="A34" s="59" t="s">
        <v>289</v>
      </c>
      <c r="B34" s="133" t="s">
        <v>291</v>
      </c>
      <c r="C34" s="133" t="s">
        <v>205</v>
      </c>
      <c r="D34" s="69"/>
    </row>
    <row r="35" spans="1:12" x14ac:dyDescent="0.25">
      <c r="A35" s="16" t="s">
        <v>176</v>
      </c>
      <c r="B35" s="96">
        <v>12</v>
      </c>
      <c r="C35" s="126">
        <v>0.26669999999999999</v>
      </c>
      <c r="D35" s="69"/>
    </row>
    <row r="36" spans="1:12" x14ac:dyDescent="0.25">
      <c r="A36" s="16" t="s">
        <v>177</v>
      </c>
      <c r="B36" s="96">
        <v>19</v>
      </c>
      <c r="C36" s="126">
        <v>0.42220000000000002</v>
      </c>
      <c r="D36" s="69"/>
    </row>
    <row r="37" spans="1:12" x14ac:dyDescent="0.25">
      <c r="A37" s="16" t="s">
        <v>178</v>
      </c>
      <c r="B37" s="96">
        <v>10</v>
      </c>
      <c r="C37" s="126">
        <v>0.22220000000000001</v>
      </c>
      <c r="D37" s="69"/>
    </row>
    <row r="38" spans="1:12" x14ac:dyDescent="0.25">
      <c r="A38" s="16" t="s">
        <v>179</v>
      </c>
      <c r="B38" s="96">
        <v>3</v>
      </c>
      <c r="C38" s="126">
        <v>6.6699999999999995E-2</v>
      </c>
      <c r="D38" s="69"/>
    </row>
    <row r="39" spans="1:12" x14ac:dyDescent="0.25">
      <c r="A39" s="16" t="s">
        <v>180</v>
      </c>
      <c r="B39" s="96">
        <v>1</v>
      </c>
      <c r="C39" s="126">
        <v>2.2200000000000001E-2</v>
      </c>
      <c r="D39" s="69"/>
    </row>
    <row r="41" spans="1:12" ht="30" x14ac:dyDescent="0.25">
      <c r="A41" s="59" t="s">
        <v>335</v>
      </c>
      <c r="B41" s="133" t="s">
        <v>194</v>
      </c>
      <c r="C41" s="53" t="s">
        <v>203</v>
      </c>
      <c r="D41" s="53" t="s">
        <v>204</v>
      </c>
      <c r="E41" s="55" t="s">
        <v>299</v>
      </c>
      <c r="F41" s="55" t="s">
        <v>193</v>
      </c>
      <c r="G41" s="152" t="s">
        <v>358</v>
      </c>
      <c r="H41" s="152" t="s">
        <v>357</v>
      </c>
      <c r="I41" s="12"/>
      <c r="J41" s="12"/>
      <c r="K41" s="12"/>
      <c r="L41" s="12"/>
    </row>
    <row r="42" spans="1:12" x14ac:dyDescent="0.25">
      <c r="A42" s="16"/>
      <c r="B42" s="98">
        <v>45</v>
      </c>
      <c r="C42" s="96">
        <v>76.069999999999993</v>
      </c>
      <c r="D42" s="96">
        <v>16.97</v>
      </c>
      <c r="E42" s="96">
        <v>80</v>
      </c>
      <c r="F42" s="96">
        <v>18</v>
      </c>
      <c r="G42" s="98">
        <v>0</v>
      </c>
      <c r="H42" s="98">
        <v>100</v>
      </c>
      <c r="I42" s="12"/>
      <c r="J42" s="12"/>
      <c r="K42" s="12"/>
      <c r="L42" s="12"/>
    </row>
  </sheetData>
  <mergeCells count="2">
    <mergeCell ref="A4:B4"/>
    <mergeCell ref="A1:H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7"/>
  <sheetViews>
    <sheetView zoomScale="70" zoomScaleNormal="70" workbookViewId="0">
      <selection activeCell="J35" sqref="J35"/>
    </sheetView>
  </sheetViews>
  <sheetFormatPr defaultRowHeight="15" x14ac:dyDescent="0.25"/>
  <cols>
    <col min="1" max="1" width="23" customWidth="1"/>
    <col min="10" max="10" width="22.5703125" customWidth="1"/>
    <col min="11" max="11" width="23" style="331" customWidth="1"/>
    <col min="12" max="12" width="21.5703125" style="331" customWidth="1"/>
    <col min="13" max="19" width="9.140625" style="331"/>
  </cols>
  <sheetData>
    <row r="1" spans="1:19" ht="30" x14ac:dyDescent="0.25">
      <c r="A1" s="326" t="s">
        <v>555</v>
      </c>
      <c r="B1" s="389" t="s">
        <v>554</v>
      </c>
      <c r="C1" s="389"/>
      <c r="D1" s="389"/>
      <c r="E1" s="389"/>
      <c r="F1" s="389"/>
      <c r="G1" s="389"/>
      <c r="H1" s="389"/>
      <c r="K1" s="326" t="s">
        <v>565</v>
      </c>
    </row>
    <row r="2" spans="1:19" x14ac:dyDescent="0.25">
      <c r="A2" s="187" t="s">
        <v>477</v>
      </c>
      <c r="B2" s="234" t="s">
        <v>194</v>
      </c>
      <c r="C2" s="92" t="s">
        <v>203</v>
      </c>
      <c r="D2" s="92" t="s">
        <v>204</v>
      </c>
      <c r="E2" s="93" t="s">
        <v>299</v>
      </c>
      <c r="F2" s="92" t="s">
        <v>193</v>
      </c>
      <c r="G2" s="234" t="s">
        <v>356</v>
      </c>
      <c r="H2" s="234" t="s">
        <v>357</v>
      </c>
      <c r="L2" s="234" t="s">
        <v>566</v>
      </c>
      <c r="M2" s="234" t="s">
        <v>194</v>
      </c>
      <c r="N2" s="234" t="s">
        <v>567</v>
      </c>
      <c r="O2" s="234" t="s">
        <v>568</v>
      </c>
      <c r="P2" s="234" t="s">
        <v>569</v>
      </c>
      <c r="Q2" s="234" t="s">
        <v>193</v>
      </c>
      <c r="R2" s="234" t="s">
        <v>570</v>
      </c>
      <c r="S2" s="234" t="s">
        <v>571</v>
      </c>
    </row>
    <row r="3" spans="1:19" x14ac:dyDescent="0.25">
      <c r="A3" s="226" t="s">
        <v>47</v>
      </c>
      <c r="B3" s="72">
        <v>17</v>
      </c>
      <c r="C3" s="72">
        <v>66.705882399999993</v>
      </c>
      <c r="D3" s="72">
        <v>22.1239822</v>
      </c>
      <c r="E3" s="72">
        <v>69</v>
      </c>
      <c r="F3" s="72">
        <v>27</v>
      </c>
      <c r="G3" s="72">
        <v>0</v>
      </c>
      <c r="H3" s="72">
        <v>90</v>
      </c>
      <c r="K3" s="187" t="s">
        <v>572</v>
      </c>
      <c r="L3" s="331" t="s">
        <v>566</v>
      </c>
      <c r="M3" s="331">
        <v>45</v>
      </c>
      <c r="N3" s="331">
        <v>0.70550000000000002</v>
      </c>
      <c r="O3" s="331">
        <v>0.2767</v>
      </c>
      <c r="P3" s="331">
        <v>0.82</v>
      </c>
      <c r="Q3" s="331">
        <v>0.215</v>
      </c>
      <c r="R3" s="331">
        <v>0.124</v>
      </c>
      <c r="S3" s="331">
        <v>1</v>
      </c>
    </row>
    <row r="4" spans="1:19" x14ac:dyDescent="0.25">
      <c r="A4" s="226" t="s">
        <v>48</v>
      </c>
      <c r="B4" s="72">
        <v>26</v>
      </c>
      <c r="C4" s="72">
        <v>81.384615400000001</v>
      </c>
      <c r="D4" s="72">
        <v>9.5669301999999998</v>
      </c>
      <c r="E4" s="72">
        <v>84</v>
      </c>
      <c r="F4" s="72">
        <v>18</v>
      </c>
      <c r="G4" s="72">
        <v>60</v>
      </c>
      <c r="H4" s="72">
        <v>100</v>
      </c>
    </row>
    <row r="5" spans="1:19" ht="30" x14ac:dyDescent="0.25">
      <c r="A5" s="320" t="s">
        <v>49</v>
      </c>
      <c r="B5" s="321">
        <v>2</v>
      </c>
      <c r="C5" s="321">
        <v>86.5</v>
      </c>
      <c r="D5" s="321">
        <v>10.606601700000001</v>
      </c>
      <c r="E5" s="72">
        <v>86.5</v>
      </c>
      <c r="F5" s="72">
        <v>15</v>
      </c>
      <c r="G5" s="72">
        <v>79</v>
      </c>
      <c r="H5" s="72">
        <v>94</v>
      </c>
      <c r="K5" s="326" t="s">
        <v>573</v>
      </c>
    </row>
    <row r="6" spans="1:19" x14ac:dyDescent="0.25">
      <c r="A6" s="34"/>
      <c r="B6" s="323"/>
      <c r="C6" s="324"/>
      <c r="D6" s="325"/>
      <c r="J6" s="304"/>
      <c r="L6" s="234" t="s">
        <v>574</v>
      </c>
      <c r="M6" s="234" t="s">
        <v>194</v>
      </c>
      <c r="N6" s="234" t="s">
        <v>567</v>
      </c>
      <c r="O6" s="234" t="s">
        <v>568</v>
      </c>
      <c r="P6" s="234" t="s">
        <v>569</v>
      </c>
      <c r="Q6" s="234" t="s">
        <v>193</v>
      </c>
      <c r="R6" s="234" t="s">
        <v>570</v>
      </c>
      <c r="S6" s="234" t="s">
        <v>571</v>
      </c>
    </row>
    <row r="7" spans="1:19" ht="30" x14ac:dyDescent="0.25">
      <c r="A7" s="29"/>
      <c r="B7" s="99"/>
      <c r="C7" s="317"/>
      <c r="K7" s="187" t="s">
        <v>572</v>
      </c>
      <c r="L7" s="331" t="s">
        <v>575</v>
      </c>
      <c r="M7" s="331">
        <v>22</v>
      </c>
      <c r="N7" s="331">
        <v>0.74350000000000005</v>
      </c>
      <c r="O7" s="331">
        <v>0.25580000000000003</v>
      </c>
      <c r="P7" s="331">
        <v>0.82750000000000001</v>
      </c>
      <c r="Q7" s="331">
        <v>7.4499999999999997E-2</v>
      </c>
      <c r="R7" s="331">
        <v>0.16400000000000001</v>
      </c>
      <c r="S7" s="331">
        <v>1</v>
      </c>
    </row>
    <row r="8" spans="1:19" ht="57" customHeight="1" x14ac:dyDescent="0.25">
      <c r="A8" s="274" t="s">
        <v>556</v>
      </c>
      <c r="B8" s="389" t="s">
        <v>554</v>
      </c>
      <c r="C8" s="389"/>
      <c r="D8" s="389"/>
      <c r="E8" s="389"/>
      <c r="F8" s="389"/>
      <c r="G8" s="389"/>
      <c r="H8" s="389"/>
      <c r="K8" s="187" t="s">
        <v>576</v>
      </c>
      <c r="L8" s="331" t="s">
        <v>577</v>
      </c>
      <c r="M8" s="331">
        <v>23</v>
      </c>
      <c r="N8" s="331">
        <v>0.66910000000000003</v>
      </c>
      <c r="O8" s="331">
        <v>0.29630000000000001</v>
      </c>
      <c r="P8" s="331">
        <v>0.80900000000000005</v>
      </c>
      <c r="Q8" s="331">
        <v>0.28399999999999997</v>
      </c>
      <c r="R8" s="331">
        <v>0.124</v>
      </c>
      <c r="S8" s="331">
        <v>1</v>
      </c>
    </row>
    <row r="9" spans="1:19" ht="45" x14ac:dyDescent="0.25">
      <c r="A9" s="176" t="s">
        <v>310</v>
      </c>
      <c r="B9" s="234" t="s">
        <v>194</v>
      </c>
      <c r="C9" s="92" t="s">
        <v>203</v>
      </c>
      <c r="D9" s="92" t="s">
        <v>204</v>
      </c>
      <c r="E9" s="93" t="s">
        <v>299</v>
      </c>
      <c r="F9" s="92" t="s">
        <v>193</v>
      </c>
      <c r="G9" s="234" t="s">
        <v>356</v>
      </c>
      <c r="H9" s="234" t="s">
        <v>357</v>
      </c>
      <c r="J9" s="327"/>
    </row>
    <row r="10" spans="1:19" ht="30" x14ac:dyDescent="0.25">
      <c r="A10" s="180" t="s">
        <v>261</v>
      </c>
      <c r="B10" s="318">
        <v>15</v>
      </c>
      <c r="C10" s="319">
        <v>74.2</v>
      </c>
      <c r="D10" s="319">
        <v>13.428115500000001</v>
      </c>
      <c r="E10" s="319">
        <v>72</v>
      </c>
      <c r="F10" s="319">
        <v>29</v>
      </c>
      <c r="G10" s="319">
        <v>50</v>
      </c>
      <c r="H10" s="319">
        <v>90</v>
      </c>
      <c r="J10" s="327"/>
      <c r="K10" s="326" t="s">
        <v>578</v>
      </c>
    </row>
    <row r="11" spans="1:19" x14ac:dyDescent="0.25">
      <c r="A11" s="180" t="s">
        <v>260</v>
      </c>
      <c r="B11" s="318">
        <v>4</v>
      </c>
      <c r="C11" s="319">
        <v>82.75</v>
      </c>
      <c r="D11" s="319">
        <v>9.2870878000000001</v>
      </c>
      <c r="E11" s="319">
        <v>84.5</v>
      </c>
      <c r="F11" s="319">
        <v>12.5</v>
      </c>
      <c r="G11" s="319">
        <v>70</v>
      </c>
      <c r="H11" s="319">
        <v>92</v>
      </c>
      <c r="J11" s="327"/>
      <c r="L11" s="234" t="s">
        <v>579</v>
      </c>
      <c r="M11" s="234" t="s">
        <v>194</v>
      </c>
      <c r="N11" s="234" t="s">
        <v>567</v>
      </c>
      <c r="O11" s="234" t="s">
        <v>568</v>
      </c>
      <c r="P11" s="234" t="s">
        <v>569</v>
      </c>
      <c r="Q11" s="234" t="s">
        <v>193</v>
      </c>
      <c r="R11" s="234" t="s">
        <v>570</v>
      </c>
      <c r="S11" s="234" t="s">
        <v>571</v>
      </c>
    </row>
    <row r="12" spans="1:19" x14ac:dyDescent="0.25">
      <c r="A12" s="180" t="s">
        <v>259</v>
      </c>
      <c r="B12" s="318">
        <v>5</v>
      </c>
      <c r="C12" s="319">
        <v>77.400000000000006</v>
      </c>
      <c r="D12" s="319">
        <v>7.5696763000000002</v>
      </c>
      <c r="E12" s="319">
        <v>79</v>
      </c>
      <c r="F12" s="319">
        <v>14</v>
      </c>
      <c r="G12" s="319">
        <v>69</v>
      </c>
      <c r="H12" s="319">
        <v>85</v>
      </c>
      <c r="I12" s="316"/>
      <c r="J12" s="327"/>
      <c r="K12" s="187" t="s">
        <v>572</v>
      </c>
      <c r="L12" s="331" t="s">
        <v>580</v>
      </c>
      <c r="M12" s="331">
        <v>21</v>
      </c>
      <c r="N12" s="331">
        <v>0.64990000000000003</v>
      </c>
      <c r="O12" s="331">
        <v>0.30009999999999998</v>
      </c>
      <c r="P12" s="331">
        <v>0.82</v>
      </c>
      <c r="Q12" s="331">
        <v>0.373</v>
      </c>
      <c r="R12" s="331">
        <v>0.124</v>
      </c>
      <c r="S12" s="331">
        <v>1</v>
      </c>
    </row>
    <row r="13" spans="1:19" ht="30" x14ac:dyDescent="0.25">
      <c r="A13" s="180" t="s">
        <v>258</v>
      </c>
      <c r="B13" s="318">
        <v>4</v>
      </c>
      <c r="C13" s="319">
        <v>83</v>
      </c>
      <c r="D13" s="319">
        <v>7.2571804000000002</v>
      </c>
      <c r="E13" s="319">
        <v>82.5</v>
      </c>
      <c r="F13" s="319">
        <v>11</v>
      </c>
      <c r="G13" s="319">
        <v>75</v>
      </c>
      <c r="H13" s="319">
        <v>92</v>
      </c>
      <c r="J13" s="327"/>
      <c r="K13" s="187" t="s">
        <v>576</v>
      </c>
      <c r="L13" s="331" t="s">
        <v>581</v>
      </c>
      <c r="M13" s="331">
        <v>24</v>
      </c>
      <c r="N13" s="331">
        <v>0.75409999999999999</v>
      </c>
      <c r="O13" s="331">
        <v>0.25059999999999999</v>
      </c>
      <c r="P13" s="331">
        <v>0.82</v>
      </c>
      <c r="Q13" s="331">
        <v>0.10100000000000001</v>
      </c>
      <c r="R13" s="331">
        <v>0.16400000000000001</v>
      </c>
      <c r="S13" s="331">
        <v>1</v>
      </c>
    </row>
    <row r="14" spans="1:19" x14ac:dyDescent="0.25">
      <c r="A14" s="180" t="s">
        <v>257</v>
      </c>
      <c r="B14" s="318">
        <v>1</v>
      </c>
      <c r="C14" s="319">
        <v>100</v>
      </c>
      <c r="D14" s="319" t="s">
        <v>551</v>
      </c>
      <c r="E14" s="319">
        <v>100</v>
      </c>
      <c r="F14" s="319">
        <v>0</v>
      </c>
      <c r="G14" s="319">
        <v>100</v>
      </c>
      <c r="H14" s="319">
        <v>100</v>
      </c>
      <c r="J14" s="327"/>
    </row>
    <row r="15" spans="1:19" x14ac:dyDescent="0.25">
      <c r="A15" s="180" t="s">
        <v>256</v>
      </c>
      <c r="B15" s="318">
        <v>3</v>
      </c>
      <c r="C15" s="319">
        <v>87.666666699999993</v>
      </c>
      <c r="D15" s="319">
        <v>7.7674535000000002</v>
      </c>
      <c r="E15" s="319">
        <v>90</v>
      </c>
      <c r="F15" s="319">
        <v>15</v>
      </c>
      <c r="G15" s="319">
        <v>79</v>
      </c>
      <c r="H15" s="319">
        <v>94</v>
      </c>
      <c r="J15" s="327"/>
      <c r="K15" s="326" t="s">
        <v>582</v>
      </c>
    </row>
    <row r="16" spans="1:19" x14ac:dyDescent="0.25">
      <c r="A16" s="180" t="s">
        <v>293</v>
      </c>
      <c r="B16" s="318">
        <v>11</v>
      </c>
      <c r="C16" s="319">
        <v>66.636363599999996</v>
      </c>
      <c r="D16" s="319">
        <v>26.0740205</v>
      </c>
      <c r="E16" s="319">
        <v>70</v>
      </c>
      <c r="F16" s="319">
        <v>34</v>
      </c>
      <c r="G16" s="319">
        <v>0</v>
      </c>
      <c r="H16" s="319">
        <v>90</v>
      </c>
      <c r="J16" s="327"/>
      <c r="L16" s="234" t="s">
        <v>583</v>
      </c>
      <c r="M16" s="234" t="s">
        <v>194</v>
      </c>
      <c r="N16" s="234" t="s">
        <v>567</v>
      </c>
      <c r="O16" s="234" t="s">
        <v>568</v>
      </c>
      <c r="P16" s="234" t="s">
        <v>569</v>
      </c>
      <c r="Q16" s="234" t="s">
        <v>193</v>
      </c>
      <c r="R16" s="234" t="s">
        <v>570</v>
      </c>
      <c r="S16" s="234" t="s">
        <v>571</v>
      </c>
    </row>
    <row r="17" spans="1:19" x14ac:dyDescent="0.25">
      <c r="A17" s="180" t="s">
        <v>255</v>
      </c>
      <c r="B17" s="318">
        <v>2</v>
      </c>
      <c r="C17" s="319">
        <v>82</v>
      </c>
      <c r="D17" s="319">
        <v>11.313708500000001</v>
      </c>
      <c r="E17" s="319">
        <v>82</v>
      </c>
      <c r="F17" s="319">
        <v>16</v>
      </c>
      <c r="G17" s="319">
        <v>74</v>
      </c>
      <c r="H17" s="319">
        <v>90</v>
      </c>
      <c r="J17" s="327"/>
      <c r="K17" s="187" t="s">
        <v>572</v>
      </c>
      <c r="L17" s="331" t="s">
        <v>47</v>
      </c>
      <c r="M17" s="331">
        <v>17</v>
      </c>
      <c r="N17" s="331">
        <v>0.61460000000000004</v>
      </c>
      <c r="O17" s="331">
        <v>0.27760000000000001</v>
      </c>
      <c r="P17" s="331">
        <v>0.78100000000000003</v>
      </c>
      <c r="Q17" s="331">
        <v>0.36399999999999999</v>
      </c>
      <c r="R17" s="331">
        <v>0.152</v>
      </c>
      <c r="S17" s="331">
        <v>0.86099999999999999</v>
      </c>
    </row>
    <row r="18" spans="1:19" x14ac:dyDescent="0.25">
      <c r="J18" s="315"/>
      <c r="K18" s="187" t="s">
        <v>576</v>
      </c>
      <c r="L18" s="331" t="s">
        <v>584</v>
      </c>
      <c r="M18" s="331">
        <v>28</v>
      </c>
      <c r="N18" s="331">
        <v>0.76060000000000005</v>
      </c>
      <c r="O18" s="331">
        <v>0.26590000000000003</v>
      </c>
      <c r="P18" s="331">
        <v>0.83399999999999996</v>
      </c>
      <c r="Q18" s="331">
        <v>7.5999999999999998E-2</v>
      </c>
      <c r="R18" s="331">
        <v>0.124</v>
      </c>
      <c r="S18" s="331">
        <v>1</v>
      </c>
    </row>
    <row r="19" spans="1:19" ht="60" x14ac:dyDescent="0.25">
      <c r="A19" s="274" t="s">
        <v>557</v>
      </c>
      <c r="B19" s="389" t="s">
        <v>554</v>
      </c>
      <c r="C19" s="389"/>
      <c r="D19" s="389"/>
      <c r="E19" s="389"/>
      <c r="F19" s="389"/>
      <c r="G19" s="389"/>
      <c r="H19" s="389"/>
    </row>
    <row r="20" spans="1:19" ht="45" x14ac:dyDescent="0.25">
      <c r="A20" s="176" t="s">
        <v>552</v>
      </c>
      <c r="B20" s="234" t="s">
        <v>194</v>
      </c>
      <c r="C20" s="92" t="s">
        <v>203</v>
      </c>
      <c r="D20" s="92" t="s">
        <v>204</v>
      </c>
      <c r="E20" s="93" t="s">
        <v>299</v>
      </c>
      <c r="F20" s="92" t="s">
        <v>193</v>
      </c>
      <c r="G20" s="234" t="s">
        <v>356</v>
      </c>
      <c r="H20" s="234" t="s">
        <v>357</v>
      </c>
      <c r="K20" s="326" t="s">
        <v>585</v>
      </c>
    </row>
    <row r="21" spans="1:19" x14ac:dyDescent="0.25">
      <c r="A21" s="180" t="s">
        <v>261</v>
      </c>
      <c r="B21" s="318">
        <v>20</v>
      </c>
      <c r="C21" s="319">
        <v>76.95</v>
      </c>
      <c r="D21" s="319">
        <v>11.2271991</v>
      </c>
      <c r="E21" s="319">
        <v>77</v>
      </c>
      <c r="F21" s="319">
        <v>15.5</v>
      </c>
      <c r="G21" s="319">
        <v>50</v>
      </c>
      <c r="H21" s="319">
        <v>92</v>
      </c>
      <c r="J21" s="327"/>
      <c r="L21" s="234" t="s">
        <v>586</v>
      </c>
      <c r="M21" s="234" t="s">
        <v>194</v>
      </c>
      <c r="N21" s="234" t="s">
        <v>567</v>
      </c>
      <c r="O21" s="234" t="s">
        <v>568</v>
      </c>
      <c r="P21" s="234" t="s">
        <v>569</v>
      </c>
      <c r="Q21" s="234" t="s">
        <v>193</v>
      </c>
      <c r="R21" s="234" t="s">
        <v>570</v>
      </c>
      <c r="S21" s="234" t="s">
        <v>571</v>
      </c>
    </row>
    <row r="22" spans="1:19" x14ac:dyDescent="0.25">
      <c r="A22" s="180" t="s">
        <v>260</v>
      </c>
      <c r="B22" s="318">
        <v>6</v>
      </c>
      <c r="C22" s="319">
        <v>84</v>
      </c>
      <c r="D22" s="319">
        <v>12.4739729</v>
      </c>
      <c r="E22" s="319">
        <v>87.5</v>
      </c>
      <c r="F22" s="319">
        <v>9</v>
      </c>
      <c r="G22" s="319">
        <v>60</v>
      </c>
      <c r="H22" s="319">
        <v>94</v>
      </c>
      <c r="J22" s="327"/>
      <c r="K22" s="187" t="s">
        <v>572</v>
      </c>
      <c r="L22" s="331" t="s">
        <v>587</v>
      </c>
      <c r="M22" s="331">
        <v>16</v>
      </c>
      <c r="N22" s="331">
        <v>0.60099999999999998</v>
      </c>
      <c r="O22" s="331">
        <v>0.29380000000000001</v>
      </c>
      <c r="P22" s="331">
        <v>0.79049999999999998</v>
      </c>
      <c r="Q22" s="331">
        <v>0.436</v>
      </c>
      <c r="R22" s="331">
        <v>0.124</v>
      </c>
      <c r="S22" s="331">
        <v>0.876</v>
      </c>
    </row>
    <row r="23" spans="1:19" x14ac:dyDescent="0.25">
      <c r="A23" s="180" t="s">
        <v>259</v>
      </c>
      <c r="B23" s="318">
        <v>1</v>
      </c>
      <c r="C23" s="319">
        <v>84</v>
      </c>
      <c r="D23" s="319" t="s">
        <v>551</v>
      </c>
      <c r="E23" s="319">
        <v>84</v>
      </c>
      <c r="F23" s="319">
        <v>0</v>
      </c>
      <c r="G23" s="319">
        <v>84</v>
      </c>
      <c r="H23" s="319">
        <v>84</v>
      </c>
      <c r="J23" s="327"/>
      <c r="K23" s="187" t="s">
        <v>576</v>
      </c>
      <c r="L23" s="331" t="s">
        <v>588</v>
      </c>
      <c r="M23" s="331">
        <v>21</v>
      </c>
      <c r="N23" s="331">
        <v>0.6925</v>
      </c>
      <c r="O23" s="331">
        <v>0.26329999999999998</v>
      </c>
      <c r="P23" s="331">
        <v>0.80900000000000005</v>
      </c>
      <c r="Q23" s="331">
        <v>0.14399999999999999</v>
      </c>
      <c r="R23" s="331">
        <v>0.154</v>
      </c>
      <c r="S23" s="331">
        <v>0.876</v>
      </c>
    </row>
    <row r="24" spans="1:19" x14ac:dyDescent="0.25">
      <c r="A24" s="180" t="s">
        <v>258</v>
      </c>
      <c r="B24" s="318">
        <v>1</v>
      </c>
      <c r="C24" s="319">
        <v>100</v>
      </c>
      <c r="D24" s="319" t="s">
        <v>551</v>
      </c>
      <c r="E24" s="319">
        <v>100</v>
      </c>
      <c r="F24" s="319">
        <v>0</v>
      </c>
      <c r="G24" s="319">
        <v>100</v>
      </c>
      <c r="H24" s="319">
        <v>100</v>
      </c>
      <c r="J24" s="327"/>
      <c r="K24" s="187" t="s">
        <v>589</v>
      </c>
      <c r="L24" s="331" t="s">
        <v>590</v>
      </c>
      <c r="M24" s="331">
        <v>8</v>
      </c>
      <c r="N24" s="331">
        <v>0.94840000000000002</v>
      </c>
      <c r="O24" s="331">
        <v>7.2400000000000006E-2</v>
      </c>
      <c r="P24" s="331">
        <v>1</v>
      </c>
      <c r="Q24" s="331">
        <v>0.124</v>
      </c>
      <c r="R24" s="331">
        <v>0.83499999999999996</v>
      </c>
      <c r="S24" s="331">
        <v>1</v>
      </c>
    </row>
    <row r="25" spans="1:19" x14ac:dyDescent="0.25">
      <c r="A25" s="180" t="s">
        <v>257</v>
      </c>
      <c r="B25" s="318" t="s">
        <v>553</v>
      </c>
      <c r="C25" s="318" t="s">
        <v>553</v>
      </c>
      <c r="D25" s="318" t="s">
        <v>553</v>
      </c>
      <c r="E25" s="318" t="s">
        <v>553</v>
      </c>
      <c r="F25" s="318" t="s">
        <v>553</v>
      </c>
      <c r="G25" s="318" t="s">
        <v>553</v>
      </c>
      <c r="H25" s="318" t="s">
        <v>553</v>
      </c>
      <c r="J25" s="327"/>
      <c r="K25" s="327"/>
      <c r="L25" s="328"/>
      <c r="M25" s="328"/>
      <c r="N25" s="328"/>
      <c r="O25" s="328"/>
      <c r="P25" s="328"/>
      <c r="Q25" s="328"/>
    </row>
    <row r="26" spans="1:19" x14ac:dyDescent="0.25">
      <c r="A26" s="180" t="s">
        <v>256</v>
      </c>
      <c r="B26" s="318">
        <v>1</v>
      </c>
      <c r="C26" s="319">
        <v>79</v>
      </c>
      <c r="D26" s="319" t="s">
        <v>551</v>
      </c>
      <c r="E26" s="319">
        <v>79</v>
      </c>
      <c r="F26" s="319">
        <v>0</v>
      </c>
      <c r="G26" s="319">
        <v>79</v>
      </c>
      <c r="H26" s="319">
        <v>79</v>
      </c>
      <c r="J26" s="327"/>
      <c r="K26" s="327"/>
      <c r="L26" s="328"/>
      <c r="M26" s="328"/>
      <c r="N26" s="328"/>
      <c r="O26" s="328"/>
      <c r="P26" s="328"/>
      <c r="Q26" s="328"/>
    </row>
    <row r="27" spans="1:19" x14ac:dyDescent="0.25">
      <c r="A27" s="180" t="s">
        <v>293</v>
      </c>
      <c r="B27" s="318">
        <v>14</v>
      </c>
      <c r="C27" s="319">
        <v>68.071428600000004</v>
      </c>
      <c r="D27" s="319">
        <v>23.811646400000001</v>
      </c>
      <c r="E27" s="319">
        <v>70</v>
      </c>
      <c r="F27" s="319">
        <v>25</v>
      </c>
      <c r="G27" s="319">
        <v>0</v>
      </c>
      <c r="H27" s="319">
        <v>90</v>
      </c>
      <c r="J27" s="327"/>
      <c r="K27" s="327"/>
      <c r="L27" s="328"/>
      <c r="M27" s="328"/>
      <c r="N27" s="328"/>
      <c r="O27" s="328"/>
      <c r="P27" s="328"/>
      <c r="Q27" s="328"/>
    </row>
    <row r="28" spans="1:19" x14ac:dyDescent="0.25">
      <c r="A28" s="180" t="s">
        <v>255</v>
      </c>
      <c r="B28" s="318">
        <v>2</v>
      </c>
      <c r="C28" s="319">
        <v>82</v>
      </c>
      <c r="D28" s="319">
        <v>11.313708500000001</v>
      </c>
      <c r="E28" s="319">
        <v>82</v>
      </c>
      <c r="F28" s="319">
        <v>16</v>
      </c>
      <c r="G28" s="319">
        <v>74</v>
      </c>
      <c r="H28" s="319">
        <v>90</v>
      </c>
      <c r="J28" s="327"/>
      <c r="K28" s="327"/>
      <c r="L28" s="328"/>
      <c r="M28" s="328"/>
      <c r="N28" s="328"/>
      <c r="O28" s="328"/>
      <c r="P28" s="328"/>
      <c r="Q28" s="328"/>
    </row>
    <row r="29" spans="1:19" x14ac:dyDescent="0.25">
      <c r="J29" s="322"/>
      <c r="K29" s="332"/>
      <c r="L29" s="332"/>
      <c r="M29" s="332"/>
      <c r="N29" s="332"/>
      <c r="O29" s="332"/>
      <c r="P29" s="332"/>
      <c r="Q29" s="332"/>
    </row>
    <row r="30" spans="1:19" x14ac:dyDescent="0.25">
      <c r="J30" s="322"/>
      <c r="K30" s="332"/>
      <c r="L30" s="332"/>
      <c r="M30" s="332"/>
      <c r="N30" s="332"/>
      <c r="O30" s="332"/>
      <c r="P30" s="332"/>
      <c r="Q30" s="332"/>
    </row>
    <row r="31" spans="1:19" ht="45" x14ac:dyDescent="0.25">
      <c r="A31" s="326" t="s">
        <v>558</v>
      </c>
      <c r="B31" s="389" t="s">
        <v>559</v>
      </c>
      <c r="C31" s="389"/>
      <c r="D31" s="389"/>
      <c r="E31" s="389"/>
      <c r="F31" s="389"/>
      <c r="G31" s="389"/>
      <c r="H31" s="389"/>
      <c r="J31" s="329"/>
      <c r="K31" s="329"/>
      <c r="L31" s="329"/>
      <c r="M31" s="329"/>
      <c r="N31" s="329"/>
      <c r="O31" s="329"/>
      <c r="P31" s="329"/>
      <c r="Q31" s="329"/>
    </row>
    <row r="32" spans="1:19" x14ac:dyDescent="0.25">
      <c r="A32" s="187" t="s">
        <v>477</v>
      </c>
      <c r="B32" s="234" t="s">
        <v>194</v>
      </c>
      <c r="C32" s="92" t="s">
        <v>203</v>
      </c>
      <c r="D32" s="92" t="s">
        <v>204</v>
      </c>
      <c r="E32" s="93" t="s">
        <v>299</v>
      </c>
      <c r="F32" s="92" t="s">
        <v>193</v>
      </c>
      <c r="G32" s="234" t="s">
        <v>356</v>
      </c>
      <c r="H32" s="234" t="s">
        <v>357</v>
      </c>
      <c r="J32" s="327"/>
      <c r="K32" s="327"/>
      <c r="L32" s="327"/>
      <c r="M32" s="327"/>
      <c r="N32" s="327"/>
      <c r="O32" s="327"/>
      <c r="P32" s="327"/>
      <c r="Q32" s="327"/>
    </row>
    <row r="33" spans="1:17" x14ac:dyDescent="0.25">
      <c r="A33" s="226" t="s">
        <v>47</v>
      </c>
      <c r="B33" s="318">
        <v>17</v>
      </c>
      <c r="C33" s="319">
        <v>143.8823529</v>
      </c>
      <c r="D33" s="319">
        <v>188.16611090000001</v>
      </c>
      <c r="E33" s="319">
        <v>80</v>
      </c>
      <c r="F33" s="319">
        <v>122</v>
      </c>
      <c r="G33" s="319">
        <v>4</v>
      </c>
      <c r="H33" s="319">
        <v>672</v>
      </c>
      <c r="J33" s="327"/>
      <c r="K33" s="327"/>
      <c r="L33" s="328"/>
      <c r="M33" s="328"/>
      <c r="N33" s="328"/>
      <c r="O33" s="328"/>
      <c r="P33" s="328"/>
      <c r="Q33" s="328"/>
    </row>
    <row r="34" spans="1:17" x14ac:dyDescent="0.25">
      <c r="A34" s="226" t="s">
        <v>48</v>
      </c>
      <c r="B34" s="318">
        <v>26</v>
      </c>
      <c r="C34" s="319">
        <v>137.46153849999999</v>
      </c>
      <c r="D34" s="319">
        <v>205.79819839999999</v>
      </c>
      <c r="E34" s="319">
        <v>70</v>
      </c>
      <c r="F34" s="319">
        <v>95</v>
      </c>
      <c r="G34" s="319">
        <v>14</v>
      </c>
      <c r="H34" s="319">
        <v>672</v>
      </c>
      <c r="J34" s="327"/>
      <c r="K34" s="327"/>
      <c r="L34" s="328"/>
      <c r="M34" s="328"/>
      <c r="N34" s="328"/>
      <c r="O34" s="328"/>
      <c r="P34" s="328"/>
      <c r="Q34" s="328"/>
    </row>
    <row r="35" spans="1:17" x14ac:dyDescent="0.25">
      <c r="A35" s="226" t="s">
        <v>49</v>
      </c>
      <c r="B35" s="318">
        <v>2</v>
      </c>
      <c r="C35" s="319">
        <v>50.5</v>
      </c>
      <c r="D35" s="319">
        <v>70.003571300000004</v>
      </c>
      <c r="E35" s="319">
        <v>50.5</v>
      </c>
      <c r="F35" s="319">
        <v>99</v>
      </c>
      <c r="G35" s="319">
        <v>1</v>
      </c>
      <c r="H35" s="319">
        <v>100</v>
      </c>
      <c r="J35" s="327"/>
      <c r="K35" s="327"/>
      <c r="L35" s="328"/>
      <c r="M35" s="328"/>
      <c r="N35" s="328"/>
      <c r="O35" s="328"/>
      <c r="P35" s="328"/>
      <c r="Q35" s="328"/>
    </row>
    <row r="36" spans="1:17" x14ac:dyDescent="0.25">
      <c r="J36" s="322"/>
      <c r="K36" s="332"/>
      <c r="L36" s="332"/>
      <c r="M36" s="332"/>
      <c r="N36" s="332"/>
      <c r="O36" s="332"/>
      <c r="P36" s="332"/>
      <c r="Q36" s="332"/>
    </row>
    <row r="37" spans="1:17" ht="45" x14ac:dyDescent="0.25">
      <c r="A37" s="326" t="s">
        <v>560</v>
      </c>
      <c r="B37" s="389" t="s">
        <v>559</v>
      </c>
      <c r="C37" s="389"/>
      <c r="D37" s="389"/>
      <c r="E37" s="389"/>
      <c r="F37" s="389"/>
      <c r="G37" s="389"/>
      <c r="H37" s="389"/>
      <c r="J37" s="329"/>
      <c r="K37" s="329"/>
      <c r="L37" s="329"/>
      <c r="M37" s="329"/>
      <c r="N37" s="329"/>
      <c r="O37" s="329"/>
      <c r="P37" s="329"/>
      <c r="Q37" s="329"/>
    </row>
    <row r="38" spans="1:17" ht="45" x14ac:dyDescent="0.25">
      <c r="A38" s="176" t="s">
        <v>310</v>
      </c>
      <c r="B38" s="234" t="s">
        <v>194</v>
      </c>
      <c r="C38" s="92" t="s">
        <v>203</v>
      </c>
      <c r="D38" s="92" t="s">
        <v>204</v>
      </c>
      <c r="E38" s="93" t="s">
        <v>299</v>
      </c>
      <c r="F38" s="92" t="s">
        <v>193</v>
      </c>
      <c r="G38" s="234" t="s">
        <v>356</v>
      </c>
      <c r="H38" s="234" t="s">
        <v>357</v>
      </c>
      <c r="J38" s="327"/>
      <c r="K38" s="327"/>
      <c r="L38" s="327"/>
      <c r="M38" s="327"/>
      <c r="N38" s="327"/>
      <c r="O38" s="327"/>
      <c r="P38" s="327"/>
      <c r="Q38" s="327"/>
    </row>
    <row r="39" spans="1:17" x14ac:dyDescent="0.25">
      <c r="A39" s="180" t="s">
        <v>261</v>
      </c>
      <c r="B39" s="318">
        <v>15</v>
      </c>
      <c r="C39" s="319">
        <v>131.2666667</v>
      </c>
      <c r="D39" s="319">
        <v>155.61604149999999</v>
      </c>
      <c r="E39" s="319">
        <v>85</v>
      </c>
      <c r="F39" s="319">
        <v>133</v>
      </c>
      <c r="G39" s="319">
        <v>20</v>
      </c>
      <c r="H39" s="319">
        <v>600</v>
      </c>
      <c r="J39" s="327"/>
      <c r="K39" s="327"/>
      <c r="L39" s="328"/>
      <c r="M39" s="328"/>
      <c r="N39" s="328"/>
      <c r="O39" s="328"/>
      <c r="P39" s="328"/>
      <c r="Q39" s="328"/>
    </row>
    <row r="40" spans="1:17" x14ac:dyDescent="0.25">
      <c r="A40" s="180" t="s">
        <v>260</v>
      </c>
      <c r="B40" s="318">
        <v>4</v>
      </c>
      <c r="C40" s="319">
        <v>220</v>
      </c>
      <c r="D40" s="319">
        <v>335.18651519999997</v>
      </c>
      <c r="E40" s="319">
        <v>72.5</v>
      </c>
      <c r="F40" s="319">
        <v>380</v>
      </c>
      <c r="G40" s="319">
        <v>15</v>
      </c>
      <c r="H40" s="319">
        <v>672</v>
      </c>
      <c r="J40" s="327"/>
      <c r="K40" s="327"/>
      <c r="L40" s="328"/>
      <c r="M40" s="328"/>
      <c r="N40" s="328"/>
      <c r="O40" s="328"/>
      <c r="P40" s="328"/>
      <c r="Q40" s="328"/>
    </row>
    <row r="41" spans="1:17" x14ac:dyDescent="0.25">
      <c r="A41" s="180" t="s">
        <v>259</v>
      </c>
      <c r="B41" s="318">
        <v>5</v>
      </c>
      <c r="C41" s="319">
        <v>62.4</v>
      </c>
      <c r="D41" s="319">
        <v>43.621095799999999</v>
      </c>
      <c r="E41" s="319">
        <v>50</v>
      </c>
      <c r="F41" s="319">
        <v>40</v>
      </c>
      <c r="G41" s="319">
        <v>14</v>
      </c>
      <c r="H41" s="319">
        <v>128</v>
      </c>
      <c r="J41" s="327"/>
      <c r="K41" s="327"/>
      <c r="L41" s="328"/>
      <c r="M41" s="328"/>
      <c r="N41" s="328"/>
      <c r="O41" s="328"/>
      <c r="P41" s="328"/>
      <c r="Q41" s="328"/>
    </row>
    <row r="42" spans="1:17" x14ac:dyDescent="0.25">
      <c r="A42" s="180" t="s">
        <v>258</v>
      </c>
      <c r="B42" s="318">
        <v>4</v>
      </c>
      <c r="C42" s="319">
        <v>222</v>
      </c>
      <c r="D42" s="319">
        <v>335.07014190000001</v>
      </c>
      <c r="E42" s="319">
        <v>72</v>
      </c>
      <c r="F42" s="319">
        <v>396</v>
      </c>
      <c r="G42" s="319">
        <v>24</v>
      </c>
      <c r="H42" s="319">
        <v>672</v>
      </c>
      <c r="J42" s="327"/>
      <c r="K42" s="327"/>
      <c r="L42" s="328"/>
      <c r="M42" s="328"/>
      <c r="N42" s="328"/>
      <c r="O42" s="328"/>
      <c r="P42" s="328"/>
      <c r="Q42" s="328"/>
    </row>
    <row r="43" spans="1:17" x14ac:dyDescent="0.25">
      <c r="A43" s="180" t="s">
        <v>257</v>
      </c>
      <c r="B43" s="318">
        <v>1</v>
      </c>
      <c r="C43" s="319">
        <v>112</v>
      </c>
      <c r="D43" s="319" t="s">
        <v>551</v>
      </c>
      <c r="E43" s="319">
        <v>112</v>
      </c>
      <c r="F43" s="319">
        <v>0</v>
      </c>
      <c r="G43" s="319">
        <v>112</v>
      </c>
      <c r="H43" s="319">
        <v>112</v>
      </c>
      <c r="J43" s="327"/>
      <c r="K43" s="327"/>
      <c r="L43" s="328"/>
      <c r="M43" s="328"/>
      <c r="N43" s="328"/>
      <c r="O43" s="328"/>
      <c r="P43" s="328"/>
      <c r="Q43" s="328"/>
    </row>
    <row r="44" spans="1:17" x14ac:dyDescent="0.25">
      <c r="A44" s="180" t="s">
        <v>256</v>
      </c>
      <c r="B44" s="318">
        <v>3</v>
      </c>
      <c r="C44" s="319">
        <v>42</v>
      </c>
      <c r="D44" s="319">
        <v>51.643005299999999</v>
      </c>
      <c r="E44" s="319">
        <v>25</v>
      </c>
      <c r="F44" s="319">
        <v>99</v>
      </c>
      <c r="G44" s="319">
        <v>1</v>
      </c>
      <c r="H44" s="319">
        <v>100</v>
      </c>
      <c r="J44" s="327"/>
      <c r="K44" s="327"/>
      <c r="L44" s="328"/>
      <c r="M44" s="328"/>
      <c r="N44" s="328"/>
      <c r="O44" s="328"/>
      <c r="P44" s="328"/>
      <c r="Q44" s="328"/>
    </row>
    <row r="45" spans="1:17" x14ac:dyDescent="0.25">
      <c r="A45" s="180" t="s">
        <v>293</v>
      </c>
      <c r="B45" s="318">
        <v>11</v>
      </c>
      <c r="C45" s="319">
        <v>157.27272730000001</v>
      </c>
      <c r="D45" s="319">
        <v>220.7143361</v>
      </c>
      <c r="E45" s="319">
        <v>80</v>
      </c>
      <c r="F45" s="319">
        <v>148</v>
      </c>
      <c r="G45" s="319">
        <v>4</v>
      </c>
      <c r="H45" s="319">
        <v>672</v>
      </c>
      <c r="J45" s="327"/>
      <c r="K45" s="327"/>
      <c r="L45" s="328"/>
      <c r="M45" s="328"/>
      <c r="N45" s="328"/>
      <c r="O45" s="328"/>
      <c r="P45" s="328"/>
      <c r="Q45" s="328"/>
    </row>
    <row r="46" spans="1:17" x14ac:dyDescent="0.25">
      <c r="A46" s="180" t="s">
        <v>255</v>
      </c>
      <c r="B46" s="318">
        <v>2</v>
      </c>
      <c r="C46" s="319">
        <v>52</v>
      </c>
      <c r="D46" s="319">
        <v>39.597979700000003</v>
      </c>
      <c r="E46" s="319">
        <v>52</v>
      </c>
      <c r="F46" s="319">
        <v>56</v>
      </c>
      <c r="G46" s="319">
        <v>24</v>
      </c>
      <c r="H46" s="319">
        <v>80</v>
      </c>
      <c r="J46" s="327"/>
      <c r="K46" s="327"/>
      <c r="L46" s="328"/>
      <c r="M46" s="328"/>
      <c r="N46" s="328"/>
      <c r="O46" s="328"/>
      <c r="P46" s="328"/>
      <c r="Q46" s="328"/>
    </row>
    <row r="47" spans="1:17" x14ac:dyDescent="0.25">
      <c r="J47" s="322"/>
      <c r="K47" s="332"/>
      <c r="L47" s="332"/>
      <c r="M47" s="332"/>
      <c r="N47" s="332"/>
      <c r="O47" s="332"/>
      <c r="P47" s="332"/>
      <c r="Q47" s="332"/>
    </row>
    <row r="48" spans="1:17" ht="45" x14ac:dyDescent="0.25">
      <c r="A48" s="326" t="s">
        <v>561</v>
      </c>
      <c r="B48" s="389" t="s">
        <v>559</v>
      </c>
      <c r="C48" s="389"/>
      <c r="D48" s="389"/>
      <c r="E48" s="389"/>
      <c r="F48" s="389"/>
      <c r="G48" s="389"/>
      <c r="H48" s="389"/>
      <c r="J48" s="327"/>
      <c r="K48" s="327"/>
      <c r="L48" s="328"/>
      <c r="M48" s="328"/>
      <c r="N48" s="328"/>
      <c r="O48" s="328"/>
      <c r="P48" s="328"/>
      <c r="Q48" s="328"/>
    </row>
    <row r="49" spans="1:17" ht="45" x14ac:dyDescent="0.25">
      <c r="A49" s="176" t="s">
        <v>552</v>
      </c>
      <c r="B49" s="234" t="s">
        <v>194</v>
      </c>
      <c r="C49" s="92" t="s">
        <v>203</v>
      </c>
      <c r="D49" s="92" t="s">
        <v>204</v>
      </c>
      <c r="E49" s="93" t="s">
        <v>299</v>
      </c>
      <c r="F49" s="92" t="s">
        <v>193</v>
      </c>
      <c r="G49" s="234" t="s">
        <v>356</v>
      </c>
      <c r="H49" s="234" t="s">
        <v>357</v>
      </c>
      <c r="J49" s="327"/>
      <c r="K49" s="327"/>
      <c r="L49" s="328"/>
      <c r="M49" s="328"/>
      <c r="N49" s="328"/>
      <c r="O49" s="328"/>
      <c r="P49" s="328"/>
      <c r="Q49" s="328"/>
    </row>
    <row r="50" spans="1:17" x14ac:dyDescent="0.25">
      <c r="A50" s="180" t="s">
        <v>261</v>
      </c>
      <c r="B50" s="318">
        <v>20</v>
      </c>
      <c r="C50" s="319">
        <v>139.1</v>
      </c>
      <c r="D50" s="319">
        <v>212.4030181</v>
      </c>
      <c r="E50" s="319">
        <v>55</v>
      </c>
      <c r="F50" s="319">
        <v>85</v>
      </c>
      <c r="G50" s="319">
        <v>20</v>
      </c>
      <c r="H50" s="319">
        <v>672</v>
      </c>
      <c r="J50" s="327"/>
      <c r="K50" s="327"/>
      <c r="L50" s="328"/>
      <c r="M50" s="328"/>
      <c r="N50" s="328"/>
      <c r="O50" s="328"/>
      <c r="P50" s="328"/>
      <c r="Q50" s="328"/>
    </row>
    <row r="51" spans="1:17" x14ac:dyDescent="0.25">
      <c r="A51" s="180" t="s">
        <v>260</v>
      </c>
      <c r="B51" s="318">
        <v>6</v>
      </c>
      <c r="C51" s="319">
        <v>103.33333330000001</v>
      </c>
      <c r="D51" s="319">
        <v>53.087349400000001</v>
      </c>
      <c r="E51" s="319">
        <v>100</v>
      </c>
      <c r="F51" s="319">
        <v>57</v>
      </c>
      <c r="G51" s="319">
        <v>15</v>
      </c>
      <c r="H51" s="319">
        <v>168</v>
      </c>
      <c r="J51" s="327"/>
      <c r="K51" s="327"/>
      <c r="L51" s="328"/>
      <c r="M51" s="328"/>
      <c r="N51" s="328"/>
      <c r="O51" s="328"/>
      <c r="P51" s="328"/>
      <c r="Q51" s="328"/>
    </row>
    <row r="52" spans="1:17" x14ac:dyDescent="0.25">
      <c r="A52" s="180" t="s">
        <v>259</v>
      </c>
      <c r="B52" s="318">
        <v>1</v>
      </c>
      <c r="C52" s="319">
        <v>128</v>
      </c>
      <c r="D52" s="319" t="s">
        <v>551</v>
      </c>
      <c r="E52" s="319">
        <v>128</v>
      </c>
      <c r="F52" s="319">
        <v>0</v>
      </c>
      <c r="G52" s="319">
        <v>128</v>
      </c>
      <c r="H52" s="319">
        <v>128</v>
      </c>
      <c r="J52" s="327"/>
      <c r="K52" s="327"/>
      <c r="L52" s="328"/>
      <c r="M52" s="328"/>
      <c r="N52" s="328"/>
      <c r="O52" s="328"/>
      <c r="P52" s="328"/>
      <c r="Q52" s="328"/>
    </row>
    <row r="53" spans="1:17" x14ac:dyDescent="0.25">
      <c r="A53" s="180" t="s">
        <v>258</v>
      </c>
      <c r="B53" s="318">
        <v>1</v>
      </c>
      <c r="C53" s="319">
        <v>112</v>
      </c>
      <c r="D53" s="319" t="s">
        <v>551</v>
      </c>
      <c r="E53" s="319">
        <v>112</v>
      </c>
      <c r="F53" s="319">
        <v>0</v>
      </c>
      <c r="G53" s="319">
        <v>112</v>
      </c>
      <c r="H53" s="319">
        <v>112</v>
      </c>
      <c r="J53" s="327"/>
      <c r="K53" s="327"/>
      <c r="L53" s="328"/>
      <c r="M53" s="328"/>
      <c r="N53" s="328"/>
      <c r="O53" s="328"/>
      <c r="P53" s="328"/>
      <c r="Q53" s="328"/>
    </row>
    <row r="54" spans="1:17" x14ac:dyDescent="0.25">
      <c r="A54" s="180" t="s">
        <v>257</v>
      </c>
      <c r="B54" s="318" t="s">
        <v>553</v>
      </c>
      <c r="C54" s="318" t="s">
        <v>553</v>
      </c>
      <c r="D54" s="318" t="s">
        <v>553</v>
      </c>
      <c r="E54" s="318" t="s">
        <v>553</v>
      </c>
      <c r="F54" s="318" t="s">
        <v>553</v>
      </c>
      <c r="G54" s="318" t="s">
        <v>553</v>
      </c>
      <c r="H54" s="318" t="s">
        <v>553</v>
      </c>
      <c r="J54" s="327"/>
      <c r="K54" s="327"/>
      <c r="L54" s="328"/>
      <c r="M54" s="328"/>
      <c r="N54" s="328"/>
      <c r="O54" s="328"/>
      <c r="P54" s="328"/>
      <c r="Q54" s="328"/>
    </row>
    <row r="55" spans="1:17" x14ac:dyDescent="0.25">
      <c r="A55" s="180" t="s">
        <v>256</v>
      </c>
      <c r="B55" s="318">
        <v>1</v>
      </c>
      <c r="C55" s="319">
        <v>1</v>
      </c>
      <c r="D55" s="319" t="s">
        <v>551</v>
      </c>
      <c r="E55" s="319">
        <v>1</v>
      </c>
      <c r="F55" s="319">
        <v>0</v>
      </c>
      <c r="G55" s="319">
        <v>1</v>
      </c>
      <c r="H55" s="319">
        <v>1</v>
      </c>
      <c r="J55" s="322"/>
      <c r="K55" s="332"/>
      <c r="L55" s="332"/>
      <c r="M55" s="332"/>
      <c r="N55" s="332"/>
      <c r="O55" s="332"/>
      <c r="P55" s="332"/>
      <c r="Q55" s="332"/>
    </row>
    <row r="56" spans="1:17" x14ac:dyDescent="0.25">
      <c r="A56" s="180" t="s">
        <v>293</v>
      </c>
      <c r="B56" s="318">
        <v>14</v>
      </c>
      <c r="C56" s="319">
        <v>169.57142859999999</v>
      </c>
      <c r="D56" s="319">
        <v>234.97355469999999</v>
      </c>
      <c r="E56" s="319">
        <v>70</v>
      </c>
      <c r="F56" s="319">
        <v>148</v>
      </c>
      <c r="G56" s="319">
        <v>4</v>
      </c>
      <c r="H56" s="319">
        <v>672</v>
      </c>
    </row>
    <row r="57" spans="1:17" x14ac:dyDescent="0.25">
      <c r="A57" s="180" t="s">
        <v>255</v>
      </c>
      <c r="B57" s="318">
        <v>2</v>
      </c>
      <c r="C57" s="319">
        <v>52</v>
      </c>
      <c r="D57" s="319">
        <v>39.597979700000003</v>
      </c>
      <c r="E57" s="319">
        <v>52</v>
      </c>
      <c r="F57" s="319">
        <v>56</v>
      </c>
      <c r="G57" s="319">
        <v>24</v>
      </c>
      <c r="H57" s="319">
        <v>80</v>
      </c>
    </row>
  </sheetData>
  <mergeCells count="6">
    <mergeCell ref="B37:H37"/>
    <mergeCell ref="B48:H48"/>
    <mergeCell ref="B8:H8"/>
    <mergeCell ref="B19:H19"/>
    <mergeCell ref="B1:H1"/>
    <mergeCell ref="B31:H31"/>
  </mergeCells>
  <pageMargins left="0.7" right="0.7" top="0.75" bottom="0.75" header="0.3" footer="0.3"/>
  <pageSetup orientation="portrait" horizontalDpi="4294967292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K221"/>
  <sheetViews>
    <sheetView zoomScale="80" zoomScaleNormal="80" workbookViewId="0">
      <selection activeCell="L208" sqref="L208"/>
    </sheetView>
  </sheetViews>
  <sheetFormatPr defaultRowHeight="15" x14ac:dyDescent="0.25"/>
  <cols>
    <col min="1" max="1" width="57.7109375" customWidth="1"/>
    <col min="2" max="3" width="11.42578125" customWidth="1"/>
    <col min="4" max="9" width="11.5703125" customWidth="1"/>
    <col min="10" max="17" width="12" customWidth="1"/>
  </cols>
  <sheetData>
    <row r="1" spans="1:37" x14ac:dyDescent="0.25">
      <c r="A1" s="419" t="s">
        <v>439</v>
      </c>
      <c r="B1" s="419"/>
      <c r="C1" s="419"/>
      <c r="D1" s="419"/>
      <c r="E1" s="419"/>
      <c r="F1" s="419"/>
      <c r="G1" s="419"/>
      <c r="H1" s="419"/>
      <c r="I1" s="300"/>
    </row>
    <row r="2" spans="1:37" s="30" customFormat="1" x14ac:dyDescent="0.25">
      <c r="A2" s="59" t="s">
        <v>452</v>
      </c>
      <c r="B2" s="292" t="s">
        <v>194</v>
      </c>
      <c r="C2" s="99"/>
      <c r="D2" s="31"/>
      <c r="E2" s="31"/>
      <c r="F2" s="31"/>
      <c r="G2" s="42"/>
    </row>
    <row r="3" spans="1:37" s="32" customFormat="1" x14ac:dyDescent="0.25">
      <c r="A3" s="6"/>
      <c r="B3" s="96">
        <v>45</v>
      </c>
      <c r="C3" s="31"/>
      <c r="D3" s="31"/>
      <c r="E3" s="31"/>
      <c r="F3" s="31"/>
      <c r="G3" s="31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7" s="29" customFormat="1" x14ac:dyDescent="0.25">
      <c r="A4" s="345" t="s">
        <v>453</v>
      </c>
      <c r="B4" s="366"/>
      <c r="C4" s="31"/>
      <c r="D4" s="31"/>
      <c r="E4" s="31"/>
      <c r="F4" s="31"/>
      <c r="G4" s="31"/>
    </row>
    <row r="5" spans="1:37" s="265" customFormat="1" x14ac:dyDescent="0.25">
      <c r="C5" s="266"/>
      <c r="D5" s="266"/>
      <c r="E5" s="266"/>
      <c r="F5" s="266"/>
      <c r="G5" s="266"/>
      <c r="H5" s="167"/>
      <c r="I5" s="278"/>
      <c r="J5" s="88"/>
      <c r="K5" s="88"/>
      <c r="L5" s="88"/>
    </row>
    <row r="6" spans="1:37" ht="15" customHeight="1" x14ac:dyDescent="0.25">
      <c r="A6" s="353" t="s">
        <v>419</v>
      </c>
      <c r="B6" s="348" t="s">
        <v>418</v>
      </c>
      <c r="C6" s="348"/>
      <c r="D6" s="348"/>
      <c r="E6" s="348"/>
      <c r="H6" s="167"/>
      <c r="I6" s="277"/>
      <c r="J6" s="88"/>
      <c r="K6" s="88"/>
      <c r="L6" s="277"/>
    </row>
    <row r="7" spans="1:37" x14ac:dyDescent="0.25">
      <c r="A7" s="354"/>
      <c r="B7" s="352" t="s">
        <v>416</v>
      </c>
      <c r="C7" s="352"/>
      <c r="D7" s="352" t="s">
        <v>417</v>
      </c>
      <c r="E7" s="352"/>
      <c r="H7" s="88"/>
      <c r="I7" s="286"/>
      <c r="J7" s="88"/>
      <c r="K7" s="88"/>
      <c r="L7" s="88"/>
    </row>
    <row r="8" spans="1:37" x14ac:dyDescent="0.25">
      <c r="A8" s="184" t="s">
        <v>374</v>
      </c>
      <c r="B8" s="256" t="s">
        <v>291</v>
      </c>
      <c r="C8" s="256" t="s">
        <v>205</v>
      </c>
      <c r="D8" s="256" t="s">
        <v>291</v>
      </c>
      <c r="E8" s="256" t="s">
        <v>447</v>
      </c>
    </row>
    <row r="9" spans="1:37" x14ac:dyDescent="0.25">
      <c r="A9" s="226" t="s">
        <v>376</v>
      </c>
      <c r="B9" s="123">
        <v>1</v>
      </c>
      <c r="C9" s="224">
        <v>2.2200000000000001E-2</v>
      </c>
      <c r="D9" s="123">
        <v>0</v>
      </c>
      <c r="E9" s="225">
        <f>D9/B9</f>
        <v>0</v>
      </c>
    </row>
    <row r="10" spans="1:37" x14ac:dyDescent="0.25">
      <c r="A10" s="226" t="s">
        <v>377</v>
      </c>
      <c r="B10" s="123">
        <v>8</v>
      </c>
      <c r="C10" s="224">
        <v>0.17780000000000001</v>
      </c>
      <c r="D10" s="123">
        <v>3</v>
      </c>
      <c r="E10" s="225">
        <f>D10/B10</f>
        <v>0.375</v>
      </c>
    </row>
    <row r="11" spans="1:37" x14ac:dyDescent="0.25">
      <c r="A11" s="226" t="s">
        <v>378</v>
      </c>
      <c r="B11" s="123">
        <v>5</v>
      </c>
      <c r="C11" s="224">
        <v>0.11109999999999999</v>
      </c>
      <c r="D11" s="123">
        <v>0</v>
      </c>
      <c r="E11" s="225">
        <f t="shared" ref="E11:E19" si="0">D11/B11</f>
        <v>0</v>
      </c>
    </row>
    <row r="12" spans="1:37" x14ac:dyDescent="0.25">
      <c r="A12" s="226" t="s">
        <v>379</v>
      </c>
      <c r="B12" s="123">
        <v>10</v>
      </c>
      <c r="C12" s="224">
        <v>0.22219999999999998</v>
      </c>
      <c r="D12" s="123">
        <v>0</v>
      </c>
      <c r="E12" s="225">
        <f t="shared" si="0"/>
        <v>0</v>
      </c>
    </row>
    <row r="13" spans="1:37" x14ac:dyDescent="0.25">
      <c r="A13" s="226" t="s">
        <v>380</v>
      </c>
      <c r="B13" s="123">
        <v>0</v>
      </c>
      <c r="C13" s="224">
        <v>0</v>
      </c>
      <c r="D13" s="123">
        <v>0</v>
      </c>
      <c r="E13" s="225">
        <v>0</v>
      </c>
    </row>
    <row r="14" spans="1:37" x14ac:dyDescent="0.25">
      <c r="A14" s="226" t="s">
        <v>381</v>
      </c>
      <c r="B14" s="123">
        <v>1</v>
      </c>
      <c r="C14" s="224">
        <v>2.2200000000000001E-2</v>
      </c>
      <c r="D14" s="123">
        <v>0</v>
      </c>
      <c r="E14" s="225">
        <f t="shared" si="0"/>
        <v>0</v>
      </c>
    </row>
    <row r="15" spans="1:37" x14ac:dyDescent="0.25">
      <c r="A15" s="226" t="s">
        <v>382</v>
      </c>
      <c r="B15" s="123">
        <v>1</v>
      </c>
      <c r="C15" s="224">
        <v>2.2200000000000001E-2</v>
      </c>
      <c r="D15" s="123">
        <v>0</v>
      </c>
      <c r="E15" s="225">
        <f t="shared" si="0"/>
        <v>0</v>
      </c>
    </row>
    <row r="16" spans="1:37" x14ac:dyDescent="0.25">
      <c r="A16" s="226" t="s">
        <v>372</v>
      </c>
      <c r="B16" s="123">
        <v>1</v>
      </c>
      <c r="C16" s="224">
        <v>2.2200000000000001E-2</v>
      </c>
      <c r="D16" s="123">
        <v>0</v>
      </c>
      <c r="E16" s="225">
        <f t="shared" si="0"/>
        <v>0</v>
      </c>
    </row>
    <row r="17" spans="1:5" x14ac:dyDescent="0.25">
      <c r="A17" s="226" t="s">
        <v>383</v>
      </c>
      <c r="B17" s="123">
        <v>14</v>
      </c>
      <c r="C17" s="224">
        <v>0.31109999999999999</v>
      </c>
      <c r="D17" s="123">
        <v>1</v>
      </c>
      <c r="E17" s="225">
        <f t="shared" si="0"/>
        <v>7.1428571428571425E-2</v>
      </c>
    </row>
    <row r="18" spans="1:5" x14ac:dyDescent="0.25">
      <c r="A18" s="226" t="s">
        <v>384</v>
      </c>
      <c r="B18" s="123">
        <v>2</v>
      </c>
      <c r="C18" s="224">
        <v>4.4400000000000002E-2</v>
      </c>
      <c r="D18" s="123">
        <v>0</v>
      </c>
      <c r="E18" s="225">
        <f t="shared" si="0"/>
        <v>0</v>
      </c>
    </row>
    <row r="19" spans="1:5" x14ac:dyDescent="0.25">
      <c r="A19" s="226" t="s">
        <v>385</v>
      </c>
      <c r="B19" s="123">
        <v>2</v>
      </c>
      <c r="C19" s="224">
        <v>4.4400000000000002E-2</v>
      </c>
      <c r="D19" s="123">
        <v>1</v>
      </c>
      <c r="E19" s="225">
        <f t="shared" si="0"/>
        <v>0.5</v>
      </c>
    </row>
    <row r="20" spans="1:5" x14ac:dyDescent="0.25">
      <c r="A20" s="226" t="s">
        <v>386</v>
      </c>
      <c r="B20" s="123">
        <v>0</v>
      </c>
      <c r="C20" s="224">
        <v>0</v>
      </c>
      <c r="D20" s="123">
        <v>0</v>
      </c>
      <c r="E20" s="225">
        <v>0</v>
      </c>
    </row>
    <row r="21" spans="1:5" x14ac:dyDescent="0.25">
      <c r="A21" s="209" t="s">
        <v>387</v>
      </c>
      <c r="B21" s="123">
        <v>0</v>
      </c>
      <c r="C21" s="224">
        <v>0</v>
      </c>
      <c r="D21" s="96">
        <v>0</v>
      </c>
      <c r="E21" s="225">
        <v>0</v>
      </c>
    </row>
    <row r="22" spans="1:5" x14ac:dyDescent="0.25">
      <c r="A22" s="8" t="s">
        <v>448</v>
      </c>
      <c r="B22" s="257"/>
      <c r="C22" s="252"/>
      <c r="D22" s="99"/>
      <c r="E22" s="253"/>
    </row>
    <row r="24" spans="1:5" ht="15" customHeight="1" x14ac:dyDescent="0.25">
      <c r="A24" s="361" t="s">
        <v>420</v>
      </c>
      <c r="B24" s="348" t="s">
        <v>418</v>
      </c>
      <c r="C24" s="348"/>
      <c r="D24" s="348"/>
      <c r="E24" s="348"/>
    </row>
    <row r="25" spans="1:5" ht="15" customHeight="1" x14ac:dyDescent="0.25">
      <c r="A25" s="361"/>
      <c r="B25" s="352" t="s">
        <v>416</v>
      </c>
      <c r="C25" s="352"/>
      <c r="D25" s="352" t="s">
        <v>417</v>
      </c>
      <c r="E25" s="352"/>
    </row>
    <row r="26" spans="1:5" x14ac:dyDescent="0.25">
      <c r="A26" s="208" t="s">
        <v>388</v>
      </c>
      <c r="B26" s="256" t="s">
        <v>291</v>
      </c>
      <c r="C26" s="256" t="s">
        <v>205</v>
      </c>
      <c r="D26" s="256" t="s">
        <v>291</v>
      </c>
      <c r="E26" s="256" t="s">
        <v>447</v>
      </c>
    </row>
    <row r="27" spans="1:5" x14ac:dyDescent="0.25">
      <c r="A27" s="228" t="s">
        <v>376</v>
      </c>
      <c r="B27" s="199">
        <v>1</v>
      </c>
      <c r="C27" s="196">
        <f>ROUND(B27/45 * 100, 2)/100</f>
        <v>2.2200000000000001E-2</v>
      </c>
      <c r="D27" s="199">
        <v>0</v>
      </c>
      <c r="E27" s="196">
        <f>D27/B27</f>
        <v>0</v>
      </c>
    </row>
    <row r="28" spans="1:5" x14ac:dyDescent="0.25">
      <c r="A28" s="228" t="s">
        <v>377</v>
      </c>
      <c r="B28" s="199">
        <v>8</v>
      </c>
      <c r="C28" s="196">
        <f t="shared" ref="C28:C39" si="1">ROUND(B28/45 * 100, 2)/100</f>
        <v>0.17780000000000001</v>
      </c>
      <c r="D28" s="199">
        <v>3</v>
      </c>
      <c r="E28" s="196">
        <f t="shared" ref="E28:E37" si="2">D28/B28</f>
        <v>0.375</v>
      </c>
    </row>
    <row r="29" spans="1:5" x14ac:dyDescent="0.25">
      <c r="A29" s="228" t="s">
        <v>378</v>
      </c>
      <c r="B29" s="199">
        <v>5</v>
      </c>
      <c r="C29" s="196">
        <f t="shared" si="1"/>
        <v>0.11109999999999999</v>
      </c>
      <c r="D29" s="199">
        <v>0</v>
      </c>
      <c r="E29" s="196">
        <f t="shared" si="2"/>
        <v>0</v>
      </c>
    </row>
    <row r="30" spans="1:5" x14ac:dyDescent="0.25">
      <c r="A30" s="228" t="s">
        <v>379</v>
      </c>
      <c r="B30" s="199">
        <v>10</v>
      </c>
      <c r="C30" s="196">
        <f t="shared" si="1"/>
        <v>0.22219999999999998</v>
      </c>
      <c r="D30" s="199">
        <v>0</v>
      </c>
      <c r="E30" s="196">
        <f t="shared" si="2"/>
        <v>0</v>
      </c>
    </row>
    <row r="31" spans="1:5" x14ac:dyDescent="0.25">
      <c r="A31" s="228" t="s">
        <v>380</v>
      </c>
      <c r="B31" s="199">
        <v>0</v>
      </c>
      <c r="C31" s="196">
        <f t="shared" si="1"/>
        <v>0</v>
      </c>
      <c r="D31" s="199">
        <v>0</v>
      </c>
      <c r="E31" s="196">
        <v>0</v>
      </c>
    </row>
    <row r="32" spans="1:5" x14ac:dyDescent="0.25">
      <c r="A32" s="228" t="s">
        <v>381</v>
      </c>
      <c r="B32" s="199">
        <v>1</v>
      </c>
      <c r="C32" s="196">
        <f t="shared" si="1"/>
        <v>2.2200000000000001E-2</v>
      </c>
      <c r="D32" s="199">
        <v>0</v>
      </c>
      <c r="E32" s="196">
        <f t="shared" si="2"/>
        <v>0</v>
      </c>
    </row>
    <row r="33" spans="1:5" x14ac:dyDescent="0.25">
      <c r="A33" s="228" t="s">
        <v>382</v>
      </c>
      <c r="B33" s="199">
        <v>1</v>
      </c>
      <c r="C33" s="196">
        <f t="shared" si="1"/>
        <v>2.2200000000000001E-2</v>
      </c>
      <c r="D33" s="199">
        <v>0</v>
      </c>
      <c r="E33" s="196">
        <f t="shared" si="2"/>
        <v>0</v>
      </c>
    </row>
    <row r="34" spans="1:5" x14ac:dyDescent="0.25">
      <c r="A34" s="228" t="s">
        <v>372</v>
      </c>
      <c r="B34" s="199">
        <v>1</v>
      </c>
      <c r="C34" s="196">
        <f t="shared" si="1"/>
        <v>2.2200000000000001E-2</v>
      </c>
      <c r="D34" s="199">
        <v>0</v>
      </c>
      <c r="E34" s="196">
        <f t="shared" si="2"/>
        <v>0</v>
      </c>
    </row>
    <row r="35" spans="1:5" x14ac:dyDescent="0.25">
      <c r="A35" s="228" t="s">
        <v>383</v>
      </c>
      <c r="B35" s="199">
        <v>14</v>
      </c>
      <c r="C35" s="196">
        <f t="shared" si="1"/>
        <v>0.31109999999999999</v>
      </c>
      <c r="D35" s="199">
        <v>1</v>
      </c>
      <c r="E35" s="196">
        <f t="shared" si="2"/>
        <v>7.1428571428571425E-2</v>
      </c>
    </row>
    <row r="36" spans="1:5" x14ac:dyDescent="0.25">
      <c r="A36" s="228" t="s">
        <v>384</v>
      </c>
      <c r="B36" s="199">
        <v>2</v>
      </c>
      <c r="C36" s="196">
        <f t="shared" si="1"/>
        <v>4.4400000000000002E-2</v>
      </c>
      <c r="D36" s="199">
        <v>1</v>
      </c>
      <c r="E36" s="196">
        <f t="shared" si="2"/>
        <v>0.5</v>
      </c>
    </row>
    <row r="37" spans="1:5" x14ac:dyDescent="0.25">
      <c r="A37" s="228" t="s">
        <v>385</v>
      </c>
      <c r="B37" s="199">
        <v>2</v>
      </c>
      <c r="C37" s="196">
        <f t="shared" si="1"/>
        <v>4.4400000000000002E-2</v>
      </c>
      <c r="D37" s="199">
        <v>0</v>
      </c>
      <c r="E37" s="196">
        <f t="shared" si="2"/>
        <v>0</v>
      </c>
    </row>
    <row r="38" spans="1:5" x14ac:dyDescent="0.25">
      <c r="A38" s="228" t="s">
        <v>386</v>
      </c>
      <c r="B38" s="199">
        <v>0</v>
      </c>
      <c r="C38" s="196">
        <f t="shared" si="1"/>
        <v>0</v>
      </c>
      <c r="D38" s="199">
        <v>0</v>
      </c>
      <c r="E38" s="196">
        <v>0</v>
      </c>
    </row>
    <row r="39" spans="1:5" x14ac:dyDescent="0.25">
      <c r="A39" s="228" t="s">
        <v>387</v>
      </c>
      <c r="B39" s="199">
        <v>0</v>
      </c>
      <c r="C39" s="196">
        <f t="shared" si="1"/>
        <v>0</v>
      </c>
      <c r="D39" s="199">
        <v>0</v>
      </c>
      <c r="E39" s="196">
        <v>0</v>
      </c>
    </row>
    <row r="40" spans="1:5" x14ac:dyDescent="0.25">
      <c r="A40" s="8" t="s">
        <v>448</v>
      </c>
      <c r="B40" s="275"/>
      <c r="C40" s="57"/>
      <c r="D40" s="275"/>
      <c r="E40" s="57"/>
    </row>
    <row r="41" spans="1:5" x14ac:dyDescent="0.25">
      <c r="A41" s="276"/>
      <c r="B41" s="275"/>
      <c r="C41" s="57"/>
      <c r="D41" s="275"/>
      <c r="E41" s="57"/>
    </row>
    <row r="42" spans="1:5" ht="44.25" customHeight="1" x14ac:dyDescent="0.25">
      <c r="A42" s="262" t="s">
        <v>421</v>
      </c>
      <c r="B42" s="365" t="s">
        <v>472</v>
      </c>
      <c r="C42" s="365"/>
    </row>
    <row r="43" spans="1:5" x14ac:dyDescent="0.25">
      <c r="A43" s="176" t="s">
        <v>411</v>
      </c>
      <c r="B43" s="259" t="s">
        <v>291</v>
      </c>
      <c r="C43" s="260" t="s">
        <v>205</v>
      </c>
    </row>
    <row r="44" spans="1:5" x14ac:dyDescent="0.25">
      <c r="A44" s="209" t="s">
        <v>35</v>
      </c>
      <c r="B44" s="201">
        <v>5</v>
      </c>
      <c r="C44" s="230">
        <v>0.1724</v>
      </c>
    </row>
    <row r="45" spans="1:5" x14ac:dyDescent="0.25">
      <c r="A45" s="209" t="s">
        <v>36</v>
      </c>
      <c r="B45" s="201">
        <v>10</v>
      </c>
      <c r="C45" s="230">
        <v>0.3448</v>
      </c>
    </row>
    <row r="46" spans="1:5" x14ac:dyDescent="0.25">
      <c r="A46" s="209" t="s">
        <v>37</v>
      </c>
      <c r="B46" s="201">
        <v>6</v>
      </c>
      <c r="C46" s="230">
        <v>0.2069</v>
      </c>
    </row>
    <row r="47" spans="1:5" x14ac:dyDescent="0.25">
      <c r="A47" s="209" t="s">
        <v>38</v>
      </c>
      <c r="B47" s="201">
        <v>8</v>
      </c>
      <c r="C47" s="230">
        <v>0.27589999999999998</v>
      </c>
    </row>
    <row r="48" spans="1:5" x14ac:dyDescent="0.25">
      <c r="A48" s="209" t="s">
        <v>39</v>
      </c>
      <c r="B48" s="201">
        <v>0</v>
      </c>
      <c r="C48" s="230">
        <v>0</v>
      </c>
    </row>
    <row r="50" spans="1:9" x14ac:dyDescent="0.25">
      <c r="A50" s="376" t="s">
        <v>431</v>
      </c>
      <c r="B50" s="378" t="s">
        <v>395</v>
      </c>
      <c r="C50" s="412"/>
      <c r="D50" s="412"/>
      <c r="E50" s="412"/>
      <c r="F50" s="412"/>
      <c r="G50" s="412"/>
      <c r="H50" s="412"/>
      <c r="I50" s="379"/>
    </row>
    <row r="51" spans="1:9" x14ac:dyDescent="0.25">
      <c r="A51" s="377"/>
      <c r="B51" s="380" t="s">
        <v>397</v>
      </c>
      <c r="C51" s="381"/>
      <c r="D51" s="380" t="s">
        <v>398</v>
      </c>
      <c r="E51" s="381"/>
      <c r="F51" s="378" t="s">
        <v>399</v>
      </c>
      <c r="G51" s="379"/>
      <c r="H51" s="378" t="s">
        <v>400</v>
      </c>
      <c r="I51" s="379"/>
    </row>
    <row r="52" spans="1:9" x14ac:dyDescent="0.25">
      <c r="A52" s="187" t="s">
        <v>396</v>
      </c>
      <c r="B52" s="233" t="s">
        <v>291</v>
      </c>
      <c r="C52" s="233" t="s">
        <v>205</v>
      </c>
      <c r="D52" s="233" t="s">
        <v>291</v>
      </c>
      <c r="E52" s="233" t="s">
        <v>205</v>
      </c>
      <c r="F52" s="233" t="s">
        <v>291</v>
      </c>
      <c r="G52" s="233" t="s">
        <v>205</v>
      </c>
      <c r="H52" s="233" t="s">
        <v>291</v>
      </c>
      <c r="I52" s="233" t="s">
        <v>205</v>
      </c>
    </row>
    <row r="53" spans="1:9" x14ac:dyDescent="0.25">
      <c r="A53" s="180" t="s">
        <v>350</v>
      </c>
      <c r="B53" s="96">
        <v>5</v>
      </c>
      <c r="C53" s="81">
        <v>0.29410000000000003</v>
      </c>
      <c r="D53" s="39">
        <v>1</v>
      </c>
      <c r="E53" s="212">
        <v>3.85E-2</v>
      </c>
      <c r="F53" s="39">
        <v>0</v>
      </c>
      <c r="G53" s="212">
        <v>0</v>
      </c>
      <c r="H53" s="38" t="s">
        <v>369</v>
      </c>
      <c r="I53" s="38" t="s">
        <v>369</v>
      </c>
    </row>
    <row r="54" spans="1:9" x14ac:dyDescent="0.25">
      <c r="A54" s="180" t="s">
        <v>351</v>
      </c>
      <c r="B54" s="96">
        <v>1</v>
      </c>
      <c r="C54" s="81">
        <v>5.8799999999999998E-2</v>
      </c>
      <c r="D54" s="39">
        <v>2</v>
      </c>
      <c r="E54" s="212">
        <v>7.690000000000001E-2</v>
      </c>
      <c r="F54" s="39">
        <v>0</v>
      </c>
      <c r="G54" s="212">
        <v>0</v>
      </c>
      <c r="H54" s="38" t="s">
        <v>369</v>
      </c>
      <c r="I54" s="38" t="s">
        <v>369</v>
      </c>
    </row>
    <row r="55" spans="1:9" x14ac:dyDescent="0.25">
      <c r="A55" s="180" t="s">
        <v>53</v>
      </c>
      <c r="B55" s="96">
        <v>8</v>
      </c>
      <c r="C55" s="81">
        <v>0.47060000000000002</v>
      </c>
      <c r="D55" s="39">
        <v>7</v>
      </c>
      <c r="E55" s="212">
        <v>0.26919999999999999</v>
      </c>
      <c r="F55" s="39">
        <v>1</v>
      </c>
      <c r="G55" s="212">
        <v>0.5</v>
      </c>
      <c r="H55" s="38" t="s">
        <v>369</v>
      </c>
      <c r="I55" s="38" t="s">
        <v>369</v>
      </c>
    </row>
    <row r="56" spans="1:9" x14ac:dyDescent="0.25">
      <c r="A56" s="180" t="s">
        <v>365</v>
      </c>
      <c r="B56" s="96">
        <v>3</v>
      </c>
      <c r="C56" s="81">
        <v>0.17649999999999999</v>
      </c>
      <c r="D56" s="39">
        <v>16</v>
      </c>
      <c r="E56" s="212">
        <v>0.61539999999999995</v>
      </c>
      <c r="F56" s="39">
        <v>1</v>
      </c>
      <c r="G56" s="212">
        <v>0.5</v>
      </c>
      <c r="H56" s="38" t="s">
        <v>369</v>
      </c>
      <c r="I56" s="38" t="s">
        <v>369</v>
      </c>
    </row>
    <row r="58" spans="1:9" ht="15" customHeight="1" x14ac:dyDescent="0.25">
      <c r="A58" s="369" t="s">
        <v>424</v>
      </c>
      <c r="B58" s="373" t="s">
        <v>395</v>
      </c>
      <c r="C58" s="411"/>
      <c r="D58" s="411"/>
      <c r="E58" s="411"/>
      <c r="F58" s="411"/>
      <c r="G58" s="411"/>
      <c r="H58" s="411"/>
      <c r="I58" s="374"/>
    </row>
    <row r="59" spans="1:9" x14ac:dyDescent="0.25">
      <c r="A59" s="369"/>
      <c r="B59" s="380" t="s">
        <v>397</v>
      </c>
      <c r="C59" s="381"/>
      <c r="D59" s="380" t="s">
        <v>398</v>
      </c>
      <c r="E59" s="381"/>
      <c r="F59" s="378" t="s">
        <v>399</v>
      </c>
      <c r="G59" s="379"/>
      <c r="H59" s="378" t="s">
        <v>400</v>
      </c>
      <c r="I59" s="379"/>
    </row>
    <row r="60" spans="1:9" x14ac:dyDescent="0.25">
      <c r="A60" s="176" t="s">
        <v>401</v>
      </c>
      <c r="B60" s="256" t="s">
        <v>291</v>
      </c>
      <c r="C60" s="256" t="s">
        <v>205</v>
      </c>
      <c r="D60" s="256" t="s">
        <v>291</v>
      </c>
      <c r="E60" s="256" t="s">
        <v>205</v>
      </c>
      <c r="F60" s="256" t="s">
        <v>291</v>
      </c>
      <c r="G60" s="256" t="s">
        <v>205</v>
      </c>
      <c r="H60" s="256" t="s">
        <v>291</v>
      </c>
      <c r="I60" s="256" t="s">
        <v>205</v>
      </c>
    </row>
    <row r="61" spans="1:9" x14ac:dyDescent="0.25">
      <c r="A61" s="209" t="s">
        <v>367</v>
      </c>
      <c r="B61" s="123">
        <v>17</v>
      </c>
      <c r="C61" s="224">
        <v>1</v>
      </c>
      <c r="D61" s="123">
        <v>0</v>
      </c>
      <c r="E61" s="224">
        <v>0</v>
      </c>
      <c r="F61" s="123">
        <v>0</v>
      </c>
      <c r="G61" s="224">
        <v>0</v>
      </c>
      <c r="H61" s="38" t="s">
        <v>369</v>
      </c>
      <c r="I61" s="38" t="s">
        <v>369</v>
      </c>
    </row>
    <row r="62" spans="1:9" x14ac:dyDescent="0.25">
      <c r="A62" s="180" t="s">
        <v>263</v>
      </c>
      <c r="B62" s="186">
        <v>0</v>
      </c>
      <c r="C62" s="225">
        <v>0</v>
      </c>
      <c r="D62" s="186">
        <v>22</v>
      </c>
      <c r="E62" s="225">
        <v>0.84620000000000006</v>
      </c>
      <c r="F62" s="186">
        <v>2</v>
      </c>
      <c r="G62" s="225">
        <v>1</v>
      </c>
      <c r="H62" s="38" t="s">
        <v>369</v>
      </c>
      <c r="I62" s="38" t="s">
        <v>369</v>
      </c>
    </row>
    <row r="63" spans="1:9" x14ac:dyDescent="0.25">
      <c r="A63" s="180" t="s">
        <v>264</v>
      </c>
      <c r="B63" s="123">
        <v>0</v>
      </c>
      <c r="C63" s="224">
        <v>0</v>
      </c>
      <c r="D63" s="123">
        <v>1</v>
      </c>
      <c r="E63" s="224">
        <v>3.85E-2</v>
      </c>
      <c r="F63" s="123">
        <v>0</v>
      </c>
      <c r="G63" s="224">
        <v>0</v>
      </c>
      <c r="H63" s="38" t="s">
        <v>369</v>
      </c>
      <c r="I63" s="38" t="s">
        <v>369</v>
      </c>
    </row>
    <row r="64" spans="1:9" x14ac:dyDescent="0.25">
      <c r="A64" s="180" t="s">
        <v>265</v>
      </c>
      <c r="B64" s="123">
        <v>0</v>
      </c>
      <c r="C64" s="224">
        <v>0</v>
      </c>
      <c r="D64" s="123">
        <v>2</v>
      </c>
      <c r="E64" s="224">
        <v>7.690000000000001E-2</v>
      </c>
      <c r="F64" s="186">
        <v>0</v>
      </c>
      <c r="G64" s="225">
        <v>0</v>
      </c>
      <c r="H64" s="38" t="s">
        <v>369</v>
      </c>
      <c r="I64" s="38" t="s">
        <v>369</v>
      </c>
    </row>
    <row r="65" spans="1:9" x14ac:dyDescent="0.25">
      <c r="A65" s="180" t="s">
        <v>266</v>
      </c>
      <c r="B65" s="123">
        <v>0</v>
      </c>
      <c r="C65" s="224">
        <v>0</v>
      </c>
      <c r="D65" s="123">
        <v>1</v>
      </c>
      <c r="E65" s="224">
        <v>3.85E-2</v>
      </c>
      <c r="F65" s="186">
        <v>0</v>
      </c>
      <c r="G65" s="225">
        <v>0</v>
      </c>
      <c r="H65" s="38" t="s">
        <v>369</v>
      </c>
      <c r="I65" s="38" t="s">
        <v>369</v>
      </c>
    </row>
    <row r="67" spans="1:9" ht="15" customHeight="1" x14ac:dyDescent="0.25">
      <c r="A67" s="367" t="s">
        <v>425</v>
      </c>
      <c r="B67" s="378" t="s">
        <v>395</v>
      </c>
      <c r="C67" s="412"/>
      <c r="D67" s="412"/>
      <c r="E67" s="412"/>
      <c r="F67" s="412"/>
      <c r="G67" s="412"/>
      <c r="H67" s="412"/>
      <c r="I67" s="379"/>
    </row>
    <row r="68" spans="1:9" x14ac:dyDescent="0.25">
      <c r="A68" s="368"/>
      <c r="B68" s="380" t="s">
        <v>397</v>
      </c>
      <c r="C68" s="381"/>
      <c r="D68" s="380" t="s">
        <v>398</v>
      </c>
      <c r="E68" s="381"/>
      <c r="F68" s="378" t="s">
        <v>399</v>
      </c>
      <c r="G68" s="379"/>
      <c r="H68" s="378" t="s">
        <v>400</v>
      </c>
      <c r="I68" s="379"/>
    </row>
    <row r="69" spans="1:9" x14ac:dyDescent="0.25">
      <c r="A69" s="179" t="s">
        <v>389</v>
      </c>
      <c r="B69" s="256" t="s">
        <v>291</v>
      </c>
      <c r="C69" s="233" t="s">
        <v>205</v>
      </c>
      <c r="D69" s="256" t="s">
        <v>291</v>
      </c>
      <c r="E69" s="233" t="s">
        <v>205</v>
      </c>
      <c r="F69" s="256" t="s">
        <v>291</v>
      </c>
      <c r="G69" s="233" t="s">
        <v>205</v>
      </c>
      <c r="H69" s="256" t="s">
        <v>291</v>
      </c>
      <c r="I69" s="233" t="s">
        <v>205</v>
      </c>
    </row>
    <row r="70" spans="1:9" x14ac:dyDescent="0.25">
      <c r="A70" s="180" t="s">
        <v>262</v>
      </c>
      <c r="B70" s="186">
        <v>14</v>
      </c>
      <c r="C70" s="214">
        <v>0.8234999999999999</v>
      </c>
      <c r="D70" s="186">
        <v>1</v>
      </c>
      <c r="E70" s="214">
        <v>3.85E-2</v>
      </c>
      <c r="F70" s="186">
        <v>0</v>
      </c>
      <c r="G70" s="214">
        <v>0</v>
      </c>
      <c r="H70" s="38" t="s">
        <v>369</v>
      </c>
      <c r="I70" s="38" t="s">
        <v>369</v>
      </c>
    </row>
    <row r="71" spans="1:9" x14ac:dyDescent="0.25">
      <c r="A71" s="180" t="s">
        <v>263</v>
      </c>
      <c r="B71" s="186">
        <v>3</v>
      </c>
      <c r="C71" s="225">
        <v>0.17649999999999999</v>
      </c>
      <c r="D71" s="186">
        <v>21</v>
      </c>
      <c r="E71" s="225">
        <v>0.80769999999999997</v>
      </c>
      <c r="F71" s="186">
        <v>1</v>
      </c>
      <c r="G71" s="225">
        <v>0.5</v>
      </c>
      <c r="H71" s="38" t="s">
        <v>369</v>
      </c>
      <c r="I71" s="38" t="s">
        <v>369</v>
      </c>
    </row>
    <row r="72" spans="1:9" x14ac:dyDescent="0.25">
      <c r="A72" s="180" t="s">
        <v>264</v>
      </c>
      <c r="B72" s="186">
        <v>0</v>
      </c>
      <c r="C72" s="225">
        <v>0</v>
      </c>
      <c r="D72" s="186">
        <v>4</v>
      </c>
      <c r="E72" s="225">
        <v>0.15380000000000002</v>
      </c>
      <c r="F72" s="186">
        <v>1</v>
      </c>
      <c r="G72" s="225">
        <v>0.5</v>
      </c>
      <c r="H72" s="38" t="s">
        <v>369</v>
      </c>
      <c r="I72" s="38" t="s">
        <v>369</v>
      </c>
    </row>
    <row r="73" spans="1:9" x14ac:dyDescent="0.25">
      <c r="A73" s="180" t="s">
        <v>265</v>
      </c>
      <c r="B73" s="186">
        <v>0</v>
      </c>
      <c r="C73" s="225">
        <v>0</v>
      </c>
      <c r="D73" s="186">
        <v>0</v>
      </c>
      <c r="E73" s="225">
        <v>0</v>
      </c>
      <c r="F73" s="186">
        <v>0</v>
      </c>
      <c r="G73" s="225">
        <v>0</v>
      </c>
      <c r="H73" s="38" t="s">
        <v>369</v>
      </c>
      <c r="I73" s="38" t="s">
        <v>369</v>
      </c>
    </row>
    <row r="74" spans="1:9" x14ac:dyDescent="0.25">
      <c r="A74" s="180" t="s">
        <v>266</v>
      </c>
      <c r="B74" s="186">
        <v>0</v>
      </c>
      <c r="C74" s="225">
        <v>0</v>
      </c>
      <c r="D74" s="186">
        <v>0</v>
      </c>
      <c r="E74" s="225">
        <v>0</v>
      </c>
      <c r="F74" s="186">
        <v>0</v>
      </c>
      <c r="G74" s="225">
        <v>0</v>
      </c>
      <c r="H74" s="38" t="s">
        <v>369</v>
      </c>
      <c r="I74" s="38" t="s">
        <v>369</v>
      </c>
    </row>
    <row r="76" spans="1:9" x14ac:dyDescent="0.25">
      <c r="A76" s="367" t="s">
        <v>426</v>
      </c>
      <c r="B76" s="378" t="s">
        <v>395</v>
      </c>
      <c r="C76" s="412"/>
      <c r="D76" s="412"/>
      <c r="E76" s="412"/>
      <c r="F76" s="412"/>
      <c r="G76" s="412"/>
      <c r="H76" s="412"/>
      <c r="I76" s="379"/>
    </row>
    <row r="77" spans="1:9" x14ac:dyDescent="0.25">
      <c r="A77" s="368"/>
      <c r="B77" s="380" t="s">
        <v>402</v>
      </c>
      <c r="C77" s="381"/>
      <c r="D77" s="380" t="s">
        <v>398</v>
      </c>
      <c r="E77" s="381"/>
      <c r="F77" s="378" t="s">
        <v>399</v>
      </c>
      <c r="G77" s="379"/>
      <c r="H77" s="378" t="s">
        <v>400</v>
      </c>
      <c r="I77" s="379"/>
    </row>
    <row r="78" spans="1:9" x14ac:dyDescent="0.25">
      <c r="A78" s="176" t="s">
        <v>390</v>
      </c>
      <c r="B78" s="256" t="s">
        <v>291</v>
      </c>
      <c r="C78" s="233" t="s">
        <v>205</v>
      </c>
      <c r="D78" s="256" t="s">
        <v>291</v>
      </c>
      <c r="E78" s="233" t="s">
        <v>205</v>
      </c>
      <c r="F78" s="256" t="s">
        <v>291</v>
      </c>
      <c r="G78" s="233" t="s">
        <v>205</v>
      </c>
      <c r="H78" s="256" t="s">
        <v>291</v>
      </c>
      <c r="I78" s="233" t="s">
        <v>205</v>
      </c>
    </row>
    <row r="79" spans="1:9" x14ac:dyDescent="0.25">
      <c r="A79" s="180" t="s">
        <v>364</v>
      </c>
      <c r="B79" s="123">
        <v>5</v>
      </c>
      <c r="C79" s="196">
        <v>0.29410000000000003</v>
      </c>
      <c r="D79" s="186">
        <v>10</v>
      </c>
      <c r="E79" s="225">
        <v>0.3846</v>
      </c>
      <c r="F79" s="186">
        <v>0</v>
      </c>
      <c r="G79" s="225">
        <v>0</v>
      </c>
      <c r="H79" s="38" t="s">
        <v>369</v>
      </c>
      <c r="I79" s="38" t="s">
        <v>369</v>
      </c>
    </row>
    <row r="80" spans="1:9" x14ac:dyDescent="0.25">
      <c r="A80" s="180" t="s">
        <v>260</v>
      </c>
      <c r="B80" s="123">
        <v>0</v>
      </c>
      <c r="C80" s="196">
        <v>0</v>
      </c>
      <c r="D80" s="186">
        <v>4</v>
      </c>
      <c r="E80" s="225">
        <v>0.15380000000000002</v>
      </c>
      <c r="F80" s="186">
        <v>0</v>
      </c>
      <c r="G80" s="225">
        <v>0</v>
      </c>
      <c r="H80" s="38" t="s">
        <v>369</v>
      </c>
      <c r="I80" s="38" t="s">
        <v>369</v>
      </c>
    </row>
    <row r="81" spans="1:17" x14ac:dyDescent="0.25">
      <c r="A81" s="180" t="s">
        <v>259</v>
      </c>
      <c r="B81" s="123">
        <v>0</v>
      </c>
      <c r="C81" s="196">
        <v>0</v>
      </c>
      <c r="D81" s="186">
        <v>5</v>
      </c>
      <c r="E81" s="225">
        <v>0.1923</v>
      </c>
      <c r="F81" s="186">
        <v>0</v>
      </c>
      <c r="G81" s="225">
        <v>0</v>
      </c>
      <c r="H81" s="38" t="s">
        <v>369</v>
      </c>
      <c r="I81" s="38" t="s">
        <v>369</v>
      </c>
    </row>
    <row r="82" spans="1:17" x14ac:dyDescent="0.25">
      <c r="A82" s="180" t="s">
        <v>258</v>
      </c>
      <c r="B82" s="123">
        <v>0</v>
      </c>
      <c r="C82" s="196">
        <v>0</v>
      </c>
      <c r="D82" s="186">
        <v>4</v>
      </c>
      <c r="E82" s="225">
        <v>0.15380000000000002</v>
      </c>
      <c r="F82" s="186">
        <v>0</v>
      </c>
      <c r="G82" s="225">
        <v>0</v>
      </c>
      <c r="H82" s="38" t="s">
        <v>369</v>
      </c>
      <c r="I82" s="38" t="s">
        <v>369</v>
      </c>
    </row>
    <row r="83" spans="1:17" x14ac:dyDescent="0.25">
      <c r="A83" s="180" t="s">
        <v>257</v>
      </c>
      <c r="B83" s="123">
        <v>0</v>
      </c>
      <c r="C83" s="196">
        <v>0</v>
      </c>
      <c r="D83" s="186">
        <v>1</v>
      </c>
      <c r="E83" s="225">
        <v>3.85E-2</v>
      </c>
      <c r="F83" s="186">
        <v>0</v>
      </c>
      <c r="G83" s="225">
        <v>0</v>
      </c>
      <c r="H83" s="38" t="s">
        <v>369</v>
      </c>
      <c r="I83" s="38" t="s">
        <v>369</v>
      </c>
    </row>
    <row r="84" spans="1:17" x14ac:dyDescent="0.25">
      <c r="A84" s="180" t="s">
        <v>256</v>
      </c>
      <c r="B84" s="123">
        <v>0</v>
      </c>
      <c r="C84" s="196">
        <v>0</v>
      </c>
      <c r="D84" s="186">
        <v>1</v>
      </c>
      <c r="E84" s="225">
        <v>3.85E-2</v>
      </c>
      <c r="F84" s="186">
        <v>2</v>
      </c>
      <c r="G84" s="225">
        <v>1</v>
      </c>
      <c r="H84" s="38" t="s">
        <v>369</v>
      </c>
      <c r="I84" s="38" t="s">
        <v>369</v>
      </c>
    </row>
    <row r="85" spans="1:17" x14ac:dyDescent="0.25">
      <c r="A85" s="180" t="s">
        <v>292</v>
      </c>
      <c r="B85" s="123">
        <v>10</v>
      </c>
      <c r="C85" s="196">
        <v>0.58820000000000006</v>
      </c>
      <c r="D85" s="186">
        <v>1</v>
      </c>
      <c r="E85" s="225">
        <v>3.85E-2</v>
      </c>
      <c r="F85" s="186">
        <v>0</v>
      </c>
      <c r="G85" s="225">
        <v>0</v>
      </c>
      <c r="H85" s="38" t="s">
        <v>369</v>
      </c>
      <c r="I85" s="38" t="s">
        <v>369</v>
      </c>
    </row>
    <row r="86" spans="1:17" x14ac:dyDescent="0.25">
      <c r="A86" s="180" t="s">
        <v>255</v>
      </c>
      <c r="B86" s="123">
        <v>2</v>
      </c>
      <c r="C86" s="196">
        <v>0.1176</v>
      </c>
      <c r="D86" s="186">
        <v>0</v>
      </c>
      <c r="E86" s="225">
        <v>0</v>
      </c>
      <c r="F86" s="186">
        <v>0</v>
      </c>
      <c r="G86" s="225">
        <v>0</v>
      </c>
      <c r="H86" s="38" t="s">
        <v>369</v>
      </c>
      <c r="I86" s="38" t="s">
        <v>369</v>
      </c>
    </row>
    <row r="87" spans="1:17" x14ac:dyDescent="0.25">
      <c r="J87" s="30"/>
      <c r="K87" s="30"/>
      <c r="L87" s="30"/>
      <c r="M87" s="30"/>
      <c r="N87" s="30"/>
      <c r="O87" s="30"/>
      <c r="P87" s="30"/>
      <c r="Q87" s="30"/>
    </row>
    <row r="88" spans="1:17" x14ac:dyDescent="0.25">
      <c r="A88" s="376" t="s">
        <v>432</v>
      </c>
      <c r="B88" s="378" t="s">
        <v>395</v>
      </c>
      <c r="C88" s="412"/>
      <c r="D88" s="412"/>
      <c r="E88" s="412"/>
      <c r="F88" s="412"/>
      <c r="G88" s="412"/>
      <c r="H88" s="412"/>
      <c r="I88" s="379"/>
      <c r="J88" s="30"/>
      <c r="K88" s="30"/>
      <c r="L88" s="30"/>
      <c r="M88" s="30"/>
      <c r="N88" s="30"/>
      <c r="O88" s="30"/>
      <c r="P88" s="30"/>
      <c r="Q88" s="30"/>
    </row>
    <row r="89" spans="1:17" ht="19.5" customHeight="1" x14ac:dyDescent="0.25">
      <c r="A89" s="377"/>
      <c r="B89" s="380" t="s">
        <v>402</v>
      </c>
      <c r="C89" s="381"/>
      <c r="D89" s="380" t="s">
        <v>398</v>
      </c>
      <c r="E89" s="381"/>
      <c r="F89" s="378" t="s">
        <v>399</v>
      </c>
      <c r="G89" s="379"/>
      <c r="H89" s="378" t="s">
        <v>400</v>
      </c>
      <c r="I89" s="379"/>
      <c r="J89" s="30"/>
      <c r="K89" s="30"/>
      <c r="L89" s="30"/>
      <c r="M89" s="30"/>
      <c r="N89" s="30"/>
      <c r="O89" s="30"/>
      <c r="P89" s="30"/>
      <c r="Q89" s="30"/>
    </row>
    <row r="90" spans="1:17" x14ac:dyDescent="0.25">
      <c r="A90" s="179" t="s">
        <v>215</v>
      </c>
      <c r="B90" s="256" t="s">
        <v>291</v>
      </c>
      <c r="C90" s="233" t="s">
        <v>205</v>
      </c>
      <c r="D90" s="256" t="s">
        <v>291</v>
      </c>
      <c r="E90" s="256" t="s">
        <v>205</v>
      </c>
      <c r="F90" s="256" t="s">
        <v>291</v>
      </c>
      <c r="G90" s="256" t="s">
        <v>205</v>
      </c>
      <c r="H90" s="256" t="s">
        <v>291</v>
      </c>
      <c r="I90" s="60" t="s">
        <v>205</v>
      </c>
      <c r="J90" s="30"/>
      <c r="K90" s="30"/>
      <c r="L90" s="30"/>
      <c r="M90" s="30"/>
      <c r="N90" s="30"/>
      <c r="O90" s="30"/>
      <c r="P90" s="30"/>
      <c r="Q90" s="30"/>
    </row>
    <row r="91" spans="1:17" x14ac:dyDescent="0.25">
      <c r="A91" s="180" t="s">
        <v>364</v>
      </c>
      <c r="B91" s="96">
        <v>4</v>
      </c>
      <c r="C91" s="81">
        <v>0.23530000000000001</v>
      </c>
      <c r="D91" s="38">
        <v>16</v>
      </c>
      <c r="E91" s="229">
        <v>0.61539999999999995</v>
      </c>
      <c r="F91" s="38">
        <v>0</v>
      </c>
      <c r="G91" s="229">
        <v>0</v>
      </c>
      <c r="H91" s="38" t="s">
        <v>369</v>
      </c>
      <c r="I91" s="38" t="s">
        <v>369</v>
      </c>
      <c r="J91" s="30"/>
      <c r="K91" s="30"/>
      <c r="L91" s="30"/>
      <c r="M91" s="30"/>
      <c r="N91" s="30"/>
      <c r="O91" s="30"/>
      <c r="P91" s="30"/>
      <c r="Q91" s="30"/>
    </row>
    <row r="92" spans="1:17" x14ac:dyDescent="0.25">
      <c r="A92" s="180" t="s">
        <v>260</v>
      </c>
      <c r="B92" s="96">
        <v>1</v>
      </c>
      <c r="C92" s="81">
        <v>5.8799999999999998E-2</v>
      </c>
      <c r="D92" s="38">
        <v>4</v>
      </c>
      <c r="E92" s="229">
        <v>0.15380000000000002</v>
      </c>
      <c r="F92" s="38">
        <v>1</v>
      </c>
      <c r="G92" s="229">
        <v>0.5</v>
      </c>
      <c r="H92" s="38" t="s">
        <v>369</v>
      </c>
      <c r="I92" s="38" t="s">
        <v>369</v>
      </c>
      <c r="J92" s="30"/>
      <c r="K92" s="30"/>
      <c r="L92" s="30"/>
      <c r="M92" s="30"/>
      <c r="N92" s="30"/>
      <c r="O92" s="30"/>
      <c r="P92" s="30"/>
      <c r="Q92" s="30"/>
    </row>
    <row r="93" spans="1:17" x14ac:dyDescent="0.25">
      <c r="A93" s="180" t="s">
        <v>259</v>
      </c>
      <c r="B93" s="96">
        <v>0</v>
      </c>
      <c r="C93" s="81">
        <v>0</v>
      </c>
      <c r="D93" s="38">
        <v>1</v>
      </c>
      <c r="E93" s="229">
        <v>3.85E-2</v>
      </c>
      <c r="F93" s="38">
        <v>0</v>
      </c>
      <c r="G93" s="229">
        <v>0</v>
      </c>
      <c r="H93" s="38" t="s">
        <v>369</v>
      </c>
      <c r="I93" s="38" t="s">
        <v>369</v>
      </c>
      <c r="J93" s="30"/>
      <c r="K93" s="30"/>
      <c r="L93" s="30"/>
      <c r="M93" s="30"/>
      <c r="N93" s="30"/>
      <c r="O93" s="30"/>
      <c r="P93" s="30"/>
      <c r="Q93" s="30"/>
    </row>
    <row r="94" spans="1:17" x14ac:dyDescent="0.25">
      <c r="A94" s="180" t="s">
        <v>258</v>
      </c>
      <c r="B94" s="96">
        <v>0</v>
      </c>
      <c r="C94" s="81">
        <v>0</v>
      </c>
      <c r="D94" s="38">
        <v>1</v>
      </c>
      <c r="E94" s="229">
        <v>3.85E-2</v>
      </c>
      <c r="F94" s="38">
        <v>0</v>
      </c>
      <c r="G94" s="229">
        <v>0</v>
      </c>
      <c r="H94" s="38" t="s">
        <v>369</v>
      </c>
      <c r="I94" s="38" t="s">
        <v>369</v>
      </c>
      <c r="J94" s="30"/>
      <c r="K94" s="30"/>
      <c r="L94" s="30"/>
      <c r="M94" s="30"/>
      <c r="N94" s="30"/>
      <c r="O94" s="30"/>
      <c r="P94" s="30"/>
      <c r="Q94" s="30"/>
    </row>
    <row r="95" spans="1:17" x14ac:dyDescent="0.25">
      <c r="A95" s="180" t="s">
        <v>257</v>
      </c>
      <c r="B95" s="96">
        <v>0</v>
      </c>
      <c r="C95" s="81">
        <v>0</v>
      </c>
      <c r="D95" s="38">
        <v>0</v>
      </c>
      <c r="E95" s="229">
        <v>0</v>
      </c>
      <c r="F95" s="38">
        <v>0</v>
      </c>
      <c r="G95" s="229">
        <v>0</v>
      </c>
      <c r="H95" s="38" t="s">
        <v>369</v>
      </c>
      <c r="I95" s="38" t="s">
        <v>369</v>
      </c>
      <c r="J95" s="30"/>
      <c r="K95" s="30"/>
      <c r="L95" s="30"/>
      <c r="M95" s="30"/>
      <c r="N95" s="30"/>
      <c r="O95" s="30"/>
      <c r="P95" s="30"/>
      <c r="Q95" s="30"/>
    </row>
    <row r="96" spans="1:17" x14ac:dyDescent="0.25">
      <c r="A96" s="180" t="s">
        <v>256</v>
      </c>
      <c r="B96" s="96">
        <v>0</v>
      </c>
      <c r="C96" s="81">
        <v>0</v>
      </c>
      <c r="D96" s="38">
        <v>0</v>
      </c>
      <c r="E96" s="229">
        <v>0</v>
      </c>
      <c r="F96" s="38">
        <v>1</v>
      </c>
      <c r="G96" s="229">
        <v>0.5</v>
      </c>
      <c r="H96" s="38" t="s">
        <v>369</v>
      </c>
      <c r="I96" s="38" t="s">
        <v>369</v>
      </c>
      <c r="J96" s="30"/>
      <c r="K96" s="30"/>
      <c r="L96" s="30"/>
      <c r="M96" s="30"/>
      <c r="N96" s="30"/>
      <c r="O96" s="30"/>
      <c r="P96" s="30"/>
      <c r="Q96" s="30"/>
    </row>
    <row r="97" spans="1:17" x14ac:dyDescent="0.25">
      <c r="A97" s="180" t="s">
        <v>292</v>
      </c>
      <c r="B97" s="96">
        <v>10</v>
      </c>
      <c r="C97" s="81">
        <v>0.58820000000000006</v>
      </c>
      <c r="D97" s="38">
        <v>4</v>
      </c>
      <c r="E97" s="229">
        <v>0.15380000000000002</v>
      </c>
      <c r="F97" s="38">
        <v>0</v>
      </c>
      <c r="G97" s="229">
        <v>0</v>
      </c>
      <c r="H97" s="38" t="s">
        <v>369</v>
      </c>
      <c r="I97" s="38" t="s">
        <v>369</v>
      </c>
      <c r="J97" s="30"/>
      <c r="K97" s="30"/>
      <c r="L97" s="30"/>
      <c r="M97" s="30"/>
      <c r="N97" s="30"/>
      <c r="O97" s="30"/>
      <c r="P97" s="30"/>
      <c r="Q97" s="30"/>
    </row>
    <row r="98" spans="1:17" x14ac:dyDescent="0.25">
      <c r="A98" s="180" t="s">
        <v>255</v>
      </c>
      <c r="B98" s="96">
        <v>2</v>
      </c>
      <c r="C98" s="81">
        <v>0.1176</v>
      </c>
      <c r="D98" s="38">
        <v>0</v>
      </c>
      <c r="E98" s="229">
        <v>0</v>
      </c>
      <c r="F98" s="38">
        <v>0</v>
      </c>
      <c r="G98" s="229">
        <v>0</v>
      </c>
      <c r="H98" s="38" t="s">
        <v>369</v>
      </c>
      <c r="I98" s="38" t="s">
        <v>369</v>
      </c>
      <c r="J98" s="30"/>
      <c r="K98" s="30"/>
      <c r="L98" s="30"/>
      <c r="M98" s="30"/>
      <c r="N98" s="30"/>
      <c r="O98" s="30"/>
      <c r="P98" s="30"/>
      <c r="Q98" s="30"/>
    </row>
    <row r="99" spans="1:17" x14ac:dyDescent="0.25">
      <c r="A99" s="158"/>
      <c r="B99" s="99"/>
      <c r="C99" s="144"/>
      <c r="D99" s="42"/>
      <c r="E99" s="42"/>
      <c r="F99" s="42"/>
      <c r="G99" s="42"/>
      <c r="H99" s="42"/>
      <c r="I99" s="30"/>
      <c r="J99" s="30"/>
      <c r="K99" s="30"/>
      <c r="L99" s="30"/>
      <c r="M99" s="30"/>
      <c r="N99" s="30"/>
      <c r="O99" s="30"/>
      <c r="P99" s="30"/>
      <c r="Q99" s="30"/>
    </row>
    <row r="100" spans="1:17" x14ac:dyDescent="0.25">
      <c r="A100" s="371" t="s">
        <v>429</v>
      </c>
      <c r="B100" s="413" t="s">
        <v>403</v>
      </c>
      <c r="C100" s="414"/>
      <c r="D100" s="414"/>
      <c r="E100" s="414"/>
      <c r="F100" s="414"/>
      <c r="G100" s="414"/>
      <c r="H100" s="414"/>
      <c r="I100" s="414"/>
      <c r="J100" s="414"/>
      <c r="K100" s="414"/>
      <c r="L100" s="414"/>
      <c r="M100" s="414"/>
      <c r="N100" s="414"/>
      <c r="O100" s="414"/>
      <c r="P100" s="414"/>
      <c r="Q100" s="415"/>
    </row>
    <row r="101" spans="1:17" ht="33" customHeight="1" x14ac:dyDescent="0.25">
      <c r="A101" s="372"/>
      <c r="B101" s="365" t="s">
        <v>261</v>
      </c>
      <c r="C101" s="365"/>
      <c r="D101" s="365" t="s">
        <v>260</v>
      </c>
      <c r="E101" s="365"/>
      <c r="F101" s="365" t="s">
        <v>359</v>
      </c>
      <c r="G101" s="365"/>
      <c r="H101" s="365" t="s">
        <v>258</v>
      </c>
      <c r="I101" s="365"/>
      <c r="J101" s="373" t="s">
        <v>257</v>
      </c>
      <c r="K101" s="374"/>
      <c r="L101" s="373" t="s">
        <v>256</v>
      </c>
      <c r="M101" s="374"/>
      <c r="N101" s="365" t="s">
        <v>360</v>
      </c>
      <c r="O101" s="365"/>
      <c r="P101" s="365" t="s">
        <v>255</v>
      </c>
      <c r="Q101" s="365"/>
    </row>
    <row r="102" spans="1:17" ht="15" customHeight="1" x14ac:dyDescent="0.25">
      <c r="A102" s="188" t="s">
        <v>433</v>
      </c>
      <c r="B102" s="285" t="s">
        <v>291</v>
      </c>
      <c r="C102" s="285" t="s">
        <v>205</v>
      </c>
      <c r="D102" s="285" t="s">
        <v>291</v>
      </c>
      <c r="E102" s="285" t="s">
        <v>205</v>
      </c>
      <c r="F102" s="285" t="s">
        <v>291</v>
      </c>
      <c r="G102" s="285" t="s">
        <v>205</v>
      </c>
      <c r="H102" s="285" t="s">
        <v>291</v>
      </c>
      <c r="I102" s="285" t="s">
        <v>205</v>
      </c>
      <c r="J102" s="285" t="s">
        <v>291</v>
      </c>
      <c r="K102" s="285" t="s">
        <v>205</v>
      </c>
      <c r="L102" s="285" t="s">
        <v>291</v>
      </c>
      <c r="M102" s="285" t="s">
        <v>205</v>
      </c>
      <c r="N102" s="285" t="s">
        <v>291</v>
      </c>
      <c r="O102" s="285" t="s">
        <v>205</v>
      </c>
      <c r="P102" s="285" t="s">
        <v>291</v>
      </c>
      <c r="Q102" s="285" t="s">
        <v>205</v>
      </c>
    </row>
    <row r="103" spans="1:17" x14ac:dyDescent="0.25">
      <c r="A103" s="180" t="s">
        <v>261</v>
      </c>
      <c r="B103" s="206">
        <v>6</v>
      </c>
      <c r="C103" s="196">
        <f>ROUND(B103/26 * 100, 2)/100</f>
        <v>0.23079999999999998</v>
      </c>
      <c r="D103" s="206">
        <v>2</v>
      </c>
      <c r="E103" s="196">
        <f>ROUND(D103/26 * 100, 2)/100</f>
        <v>7.690000000000001E-2</v>
      </c>
      <c r="F103" s="206">
        <v>0</v>
      </c>
      <c r="G103" s="196">
        <f>ROUND(F103/26 * 100, 2)/100</f>
        <v>0</v>
      </c>
      <c r="H103" s="206">
        <v>0</v>
      </c>
      <c r="I103" s="196">
        <f>ROUND(H103/26 * 100, 2)/100</f>
        <v>0</v>
      </c>
      <c r="J103" s="206">
        <v>0</v>
      </c>
      <c r="K103" s="196">
        <f>ROUND(J103/26 * 100, 2)/100</f>
        <v>0</v>
      </c>
      <c r="L103" s="206">
        <v>0</v>
      </c>
      <c r="M103" s="196">
        <f t="shared" ref="M103:M110" si="3">ROUND(L103/26 * 100, 2)/100</f>
        <v>0</v>
      </c>
      <c r="N103" s="206">
        <v>2</v>
      </c>
      <c r="O103" s="196">
        <f>ROUND(N103/26 * 100, 2)/100</f>
        <v>7.690000000000001E-2</v>
      </c>
      <c r="P103" s="206">
        <v>0</v>
      </c>
      <c r="Q103" s="196">
        <f t="shared" ref="Q103:Q110" si="4">ROUND(P103/26 * 100, 2)/100</f>
        <v>0</v>
      </c>
    </row>
    <row r="104" spans="1:17" x14ac:dyDescent="0.25">
      <c r="A104" s="180" t="s">
        <v>260</v>
      </c>
      <c r="B104" s="206">
        <v>2</v>
      </c>
      <c r="C104" s="196">
        <f t="shared" ref="C104:C110" si="5">ROUND(B104/26 * 100, 2)/100</f>
        <v>7.690000000000001E-2</v>
      </c>
      <c r="D104" s="206">
        <v>2</v>
      </c>
      <c r="E104" s="196">
        <f t="shared" ref="E104:E110" si="6">ROUND(D104/26 * 100, 2)/100</f>
        <v>7.690000000000001E-2</v>
      </c>
      <c r="F104" s="206">
        <v>0</v>
      </c>
      <c r="G104" s="196">
        <f t="shared" ref="G104:G110" si="7">ROUND(F104/26 * 100, 2)/100</f>
        <v>0</v>
      </c>
      <c r="H104" s="206">
        <v>0</v>
      </c>
      <c r="I104" s="196">
        <f t="shared" ref="I104:I110" si="8">ROUND(H104/26 * 100, 2)/100</f>
        <v>0</v>
      </c>
      <c r="J104" s="206">
        <v>0</v>
      </c>
      <c r="K104" s="196">
        <f t="shared" ref="K104:K110" si="9">ROUND(J104/26 * 100, 2)/100</f>
        <v>0</v>
      </c>
      <c r="L104" s="206">
        <v>0</v>
      </c>
      <c r="M104" s="196">
        <f t="shared" si="3"/>
        <v>0</v>
      </c>
      <c r="N104" s="206">
        <v>0</v>
      </c>
      <c r="O104" s="196">
        <f t="shared" ref="O104:O110" si="10">ROUND(N104/26 * 100, 2)/100</f>
        <v>0</v>
      </c>
      <c r="P104" s="206">
        <v>0</v>
      </c>
      <c r="Q104" s="196">
        <f t="shared" si="4"/>
        <v>0</v>
      </c>
    </row>
    <row r="105" spans="1:17" x14ac:dyDescent="0.25">
      <c r="A105" s="180" t="s">
        <v>259</v>
      </c>
      <c r="B105" s="206">
        <v>3</v>
      </c>
      <c r="C105" s="196">
        <f t="shared" si="5"/>
        <v>0.11539999999999999</v>
      </c>
      <c r="D105" s="206">
        <v>0</v>
      </c>
      <c r="E105" s="196">
        <f t="shared" si="6"/>
        <v>0</v>
      </c>
      <c r="F105" s="206">
        <v>1</v>
      </c>
      <c r="G105" s="196">
        <f t="shared" si="7"/>
        <v>3.85E-2</v>
      </c>
      <c r="H105" s="206">
        <v>0</v>
      </c>
      <c r="I105" s="196">
        <f t="shared" si="8"/>
        <v>0</v>
      </c>
      <c r="J105" s="206">
        <v>0</v>
      </c>
      <c r="K105" s="196">
        <f t="shared" si="9"/>
        <v>0</v>
      </c>
      <c r="L105" s="206">
        <v>0</v>
      </c>
      <c r="M105" s="196">
        <f t="shared" si="3"/>
        <v>0</v>
      </c>
      <c r="N105" s="206">
        <v>1</v>
      </c>
      <c r="O105" s="196">
        <f t="shared" si="10"/>
        <v>3.85E-2</v>
      </c>
      <c r="P105" s="206">
        <v>0</v>
      </c>
      <c r="Q105" s="196">
        <f t="shared" si="4"/>
        <v>0</v>
      </c>
    </row>
    <row r="106" spans="1:17" x14ac:dyDescent="0.25">
      <c r="A106" s="180" t="s">
        <v>258</v>
      </c>
      <c r="B106" s="206">
        <v>4</v>
      </c>
      <c r="C106" s="196">
        <f t="shared" si="5"/>
        <v>0.15380000000000002</v>
      </c>
      <c r="D106" s="206">
        <v>0</v>
      </c>
      <c r="E106" s="196">
        <f t="shared" si="6"/>
        <v>0</v>
      </c>
      <c r="F106" s="206">
        <v>0</v>
      </c>
      <c r="G106" s="196">
        <f t="shared" si="7"/>
        <v>0</v>
      </c>
      <c r="H106" s="206">
        <v>0</v>
      </c>
      <c r="I106" s="196">
        <f t="shared" si="8"/>
        <v>0</v>
      </c>
      <c r="J106" s="206">
        <v>0</v>
      </c>
      <c r="K106" s="196">
        <f t="shared" si="9"/>
        <v>0</v>
      </c>
      <c r="L106" s="206">
        <v>0</v>
      </c>
      <c r="M106" s="196">
        <f t="shared" si="3"/>
        <v>0</v>
      </c>
      <c r="N106" s="206">
        <v>0</v>
      </c>
      <c r="O106" s="196">
        <f t="shared" si="10"/>
        <v>0</v>
      </c>
      <c r="P106" s="206">
        <v>0</v>
      </c>
      <c r="Q106" s="196">
        <f t="shared" si="4"/>
        <v>0</v>
      </c>
    </row>
    <row r="107" spans="1:17" x14ac:dyDescent="0.25">
      <c r="A107" s="180" t="s">
        <v>257</v>
      </c>
      <c r="B107" s="206">
        <v>0</v>
      </c>
      <c r="C107" s="196">
        <f t="shared" si="5"/>
        <v>0</v>
      </c>
      <c r="D107" s="206">
        <v>0</v>
      </c>
      <c r="E107" s="196">
        <f t="shared" si="6"/>
        <v>0</v>
      </c>
      <c r="F107" s="206">
        <v>0</v>
      </c>
      <c r="G107" s="196">
        <f t="shared" si="7"/>
        <v>0</v>
      </c>
      <c r="H107" s="206">
        <v>1</v>
      </c>
      <c r="I107" s="196">
        <f t="shared" si="8"/>
        <v>3.85E-2</v>
      </c>
      <c r="J107" s="206">
        <v>0</v>
      </c>
      <c r="K107" s="196">
        <f t="shared" si="9"/>
        <v>0</v>
      </c>
      <c r="L107" s="206">
        <v>0</v>
      </c>
      <c r="M107" s="196">
        <f t="shared" si="3"/>
        <v>0</v>
      </c>
      <c r="N107" s="206">
        <v>0</v>
      </c>
      <c r="O107" s="196">
        <f t="shared" si="10"/>
        <v>0</v>
      </c>
      <c r="P107" s="206">
        <v>0</v>
      </c>
      <c r="Q107" s="196">
        <f t="shared" si="4"/>
        <v>0</v>
      </c>
    </row>
    <row r="108" spans="1:17" x14ac:dyDescent="0.25">
      <c r="A108" s="180" t="s">
        <v>256</v>
      </c>
      <c r="B108" s="206">
        <v>1</v>
      </c>
      <c r="C108" s="196">
        <f t="shared" si="5"/>
        <v>3.85E-2</v>
      </c>
      <c r="D108" s="206">
        <v>0</v>
      </c>
      <c r="E108" s="196">
        <f t="shared" si="6"/>
        <v>0</v>
      </c>
      <c r="F108" s="206">
        <v>0</v>
      </c>
      <c r="G108" s="196">
        <f t="shared" si="7"/>
        <v>0</v>
      </c>
      <c r="H108" s="206">
        <v>0</v>
      </c>
      <c r="I108" s="196">
        <f t="shared" si="8"/>
        <v>0</v>
      </c>
      <c r="J108" s="206">
        <v>0</v>
      </c>
      <c r="K108" s="196">
        <f t="shared" si="9"/>
        <v>0</v>
      </c>
      <c r="L108" s="206">
        <v>0</v>
      </c>
      <c r="M108" s="196">
        <f t="shared" si="3"/>
        <v>0</v>
      </c>
      <c r="N108" s="206">
        <v>0</v>
      </c>
      <c r="O108" s="196">
        <f t="shared" si="10"/>
        <v>0</v>
      </c>
      <c r="P108" s="206">
        <v>0</v>
      </c>
      <c r="Q108" s="196">
        <f t="shared" si="4"/>
        <v>0</v>
      </c>
    </row>
    <row r="109" spans="1:17" x14ac:dyDescent="0.25">
      <c r="A109" s="180" t="s">
        <v>292</v>
      </c>
      <c r="B109" s="206">
        <v>0</v>
      </c>
      <c r="C109" s="196">
        <f t="shared" si="5"/>
        <v>0</v>
      </c>
      <c r="D109" s="206">
        <v>0</v>
      </c>
      <c r="E109" s="196">
        <f t="shared" si="6"/>
        <v>0</v>
      </c>
      <c r="F109" s="206">
        <v>0</v>
      </c>
      <c r="G109" s="196">
        <f t="shared" si="7"/>
        <v>0</v>
      </c>
      <c r="H109" s="206">
        <v>0</v>
      </c>
      <c r="I109" s="196">
        <f t="shared" si="8"/>
        <v>0</v>
      </c>
      <c r="J109" s="206">
        <v>0</v>
      </c>
      <c r="K109" s="196">
        <f t="shared" si="9"/>
        <v>0</v>
      </c>
      <c r="L109" s="206">
        <v>0</v>
      </c>
      <c r="M109" s="196">
        <f t="shared" si="3"/>
        <v>0</v>
      </c>
      <c r="N109" s="206">
        <v>1</v>
      </c>
      <c r="O109" s="196">
        <f t="shared" si="10"/>
        <v>3.85E-2</v>
      </c>
      <c r="P109" s="206">
        <v>0</v>
      </c>
      <c r="Q109" s="196">
        <f t="shared" si="4"/>
        <v>0</v>
      </c>
    </row>
    <row r="110" spans="1:17" x14ac:dyDescent="0.25">
      <c r="A110" s="180" t="s">
        <v>255</v>
      </c>
      <c r="B110" s="206">
        <v>0</v>
      </c>
      <c r="C110" s="196">
        <f t="shared" si="5"/>
        <v>0</v>
      </c>
      <c r="D110" s="206">
        <v>0</v>
      </c>
      <c r="E110" s="196">
        <f t="shared" si="6"/>
        <v>0</v>
      </c>
      <c r="F110" s="206">
        <v>0</v>
      </c>
      <c r="G110" s="196">
        <f t="shared" si="7"/>
        <v>0</v>
      </c>
      <c r="H110" s="206">
        <v>0</v>
      </c>
      <c r="I110" s="196">
        <f t="shared" si="8"/>
        <v>0</v>
      </c>
      <c r="J110" s="206">
        <v>0</v>
      </c>
      <c r="K110" s="196">
        <f t="shared" si="9"/>
        <v>0</v>
      </c>
      <c r="L110" s="206">
        <v>0</v>
      </c>
      <c r="M110" s="196">
        <f t="shared" si="3"/>
        <v>0</v>
      </c>
      <c r="N110" s="206">
        <v>0</v>
      </c>
      <c r="O110" s="196">
        <f t="shared" si="10"/>
        <v>0</v>
      </c>
      <c r="P110" s="206">
        <v>0</v>
      </c>
      <c r="Q110" s="196">
        <f t="shared" si="4"/>
        <v>0</v>
      </c>
    </row>
    <row r="111" spans="1:17" x14ac:dyDescent="0.25">
      <c r="A111" s="30"/>
      <c r="B111" s="42"/>
      <c r="C111" s="42"/>
      <c r="D111" s="67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</row>
    <row r="112" spans="1:17" x14ac:dyDescent="0.25">
      <c r="A112" s="371" t="s">
        <v>430</v>
      </c>
      <c r="B112" s="413" t="s">
        <v>403</v>
      </c>
      <c r="C112" s="414"/>
      <c r="D112" s="414"/>
      <c r="E112" s="414"/>
      <c r="F112" s="414"/>
      <c r="G112" s="414"/>
      <c r="H112" s="414"/>
      <c r="I112" s="414"/>
      <c r="J112" s="414"/>
      <c r="K112" s="414"/>
      <c r="L112" s="414"/>
      <c r="M112" s="414"/>
      <c r="N112" s="414"/>
      <c r="O112" s="414"/>
      <c r="P112" s="414"/>
      <c r="Q112" s="415"/>
    </row>
    <row r="113" spans="1:17" ht="30.75" customHeight="1" x14ac:dyDescent="0.25">
      <c r="A113" s="372"/>
      <c r="B113" s="373" t="s">
        <v>261</v>
      </c>
      <c r="C113" s="374"/>
      <c r="D113" s="373" t="s">
        <v>260</v>
      </c>
      <c r="E113" s="374"/>
      <c r="F113" s="373" t="s">
        <v>359</v>
      </c>
      <c r="G113" s="374"/>
      <c r="H113" s="373" t="s">
        <v>258</v>
      </c>
      <c r="I113" s="374"/>
      <c r="J113" s="373" t="s">
        <v>257</v>
      </c>
      <c r="K113" s="374"/>
      <c r="L113" s="373" t="s">
        <v>256</v>
      </c>
      <c r="M113" s="374"/>
      <c r="N113" s="365" t="s">
        <v>360</v>
      </c>
      <c r="O113" s="365"/>
      <c r="P113" s="365" t="s">
        <v>255</v>
      </c>
      <c r="Q113" s="365"/>
    </row>
    <row r="114" spans="1:17" ht="15" customHeight="1" x14ac:dyDescent="0.25">
      <c r="A114" s="188" t="s">
        <v>433</v>
      </c>
      <c r="B114" s="285" t="s">
        <v>291</v>
      </c>
      <c r="C114" s="285" t="s">
        <v>205</v>
      </c>
      <c r="D114" s="285" t="s">
        <v>291</v>
      </c>
      <c r="E114" s="285" t="s">
        <v>205</v>
      </c>
      <c r="F114" s="285" t="s">
        <v>291</v>
      </c>
      <c r="G114" s="285" t="s">
        <v>205</v>
      </c>
      <c r="H114" s="285" t="s">
        <v>291</v>
      </c>
      <c r="I114" s="285" t="s">
        <v>205</v>
      </c>
      <c r="J114" s="285" t="s">
        <v>291</v>
      </c>
      <c r="K114" s="285" t="s">
        <v>205</v>
      </c>
      <c r="L114" s="285" t="s">
        <v>291</v>
      </c>
      <c r="M114" s="285" t="s">
        <v>205</v>
      </c>
      <c r="N114" s="285" t="s">
        <v>291</v>
      </c>
      <c r="O114" s="285" t="s">
        <v>205</v>
      </c>
      <c r="P114" s="285" t="s">
        <v>291</v>
      </c>
      <c r="Q114" s="285" t="s">
        <v>205</v>
      </c>
    </row>
    <row r="115" spans="1:17" x14ac:dyDescent="0.25">
      <c r="A115" s="180" t="s">
        <v>261</v>
      </c>
      <c r="B115" s="206">
        <v>0</v>
      </c>
      <c r="C115" s="196">
        <f t="shared" ref="C115:Q122" si="11">ROUND(B115/26 * 100, 2)/100</f>
        <v>0</v>
      </c>
      <c r="D115" s="206">
        <v>0</v>
      </c>
      <c r="E115" s="196">
        <f t="shared" ref="E115" si="12">ROUND(D115/26 * 100, 2)/100</f>
        <v>0</v>
      </c>
      <c r="F115" s="206">
        <v>0</v>
      </c>
      <c r="G115" s="196">
        <f t="shared" ref="G115" si="13">ROUND(F115/26 * 100, 2)/100</f>
        <v>0</v>
      </c>
      <c r="H115" s="206">
        <v>0</v>
      </c>
      <c r="I115" s="196">
        <f t="shared" ref="I115" si="14">ROUND(H115/26 * 100, 2)/100</f>
        <v>0</v>
      </c>
      <c r="J115" s="206">
        <v>0</v>
      </c>
      <c r="K115" s="196">
        <f t="shared" ref="K115" si="15">ROUND(J115/26 * 100, 2)/100</f>
        <v>0</v>
      </c>
      <c r="L115" s="206">
        <v>0</v>
      </c>
      <c r="M115" s="196">
        <f t="shared" ref="M115" si="16">ROUND(L115/26 * 100, 2)/100</f>
        <v>0</v>
      </c>
      <c r="N115" s="206">
        <v>0</v>
      </c>
      <c r="O115" s="196">
        <f t="shared" ref="O115" si="17">ROUND(N115/26 * 100, 2)/100</f>
        <v>0</v>
      </c>
      <c r="P115" s="206">
        <v>0</v>
      </c>
      <c r="Q115" s="196">
        <f t="shared" ref="Q115" si="18">ROUND(P115/26 * 100, 2)/100</f>
        <v>0</v>
      </c>
    </row>
    <row r="116" spans="1:17" x14ac:dyDescent="0.25">
      <c r="A116" s="180" t="s">
        <v>260</v>
      </c>
      <c r="B116" s="206">
        <v>0</v>
      </c>
      <c r="C116" s="196">
        <f t="shared" si="11"/>
        <v>0</v>
      </c>
      <c r="D116" s="206">
        <v>0</v>
      </c>
      <c r="E116" s="196">
        <f t="shared" si="11"/>
        <v>0</v>
      </c>
      <c r="F116" s="206">
        <v>0</v>
      </c>
      <c r="G116" s="196">
        <f t="shared" si="11"/>
        <v>0</v>
      </c>
      <c r="H116" s="206">
        <v>0</v>
      </c>
      <c r="I116" s="196">
        <f t="shared" si="11"/>
        <v>0</v>
      </c>
      <c r="J116" s="206">
        <v>0</v>
      </c>
      <c r="K116" s="196">
        <f t="shared" si="11"/>
        <v>0</v>
      </c>
      <c r="L116" s="206">
        <v>0</v>
      </c>
      <c r="M116" s="196">
        <f t="shared" si="11"/>
        <v>0</v>
      </c>
      <c r="N116" s="206">
        <v>0</v>
      </c>
      <c r="O116" s="196">
        <f t="shared" si="11"/>
        <v>0</v>
      </c>
      <c r="P116" s="206">
        <v>0</v>
      </c>
      <c r="Q116" s="196">
        <f t="shared" si="11"/>
        <v>0</v>
      </c>
    </row>
    <row r="117" spans="1:17" x14ac:dyDescent="0.25">
      <c r="A117" s="180" t="s">
        <v>259</v>
      </c>
      <c r="B117" s="206">
        <v>0</v>
      </c>
      <c r="C117" s="196">
        <f t="shared" si="11"/>
        <v>0</v>
      </c>
      <c r="D117" s="206">
        <v>0</v>
      </c>
      <c r="E117" s="196">
        <f t="shared" si="11"/>
        <v>0</v>
      </c>
      <c r="F117" s="206">
        <v>0</v>
      </c>
      <c r="G117" s="196">
        <f t="shared" si="11"/>
        <v>0</v>
      </c>
      <c r="H117" s="206">
        <v>0</v>
      </c>
      <c r="I117" s="196">
        <f t="shared" si="11"/>
        <v>0</v>
      </c>
      <c r="J117" s="206">
        <v>0</v>
      </c>
      <c r="K117" s="196">
        <f t="shared" si="11"/>
        <v>0</v>
      </c>
      <c r="L117" s="206">
        <v>0</v>
      </c>
      <c r="M117" s="196">
        <f t="shared" si="11"/>
        <v>0</v>
      </c>
      <c r="N117" s="206">
        <v>0</v>
      </c>
      <c r="O117" s="196">
        <f t="shared" si="11"/>
        <v>0</v>
      </c>
      <c r="P117" s="206">
        <v>0</v>
      </c>
      <c r="Q117" s="196">
        <f t="shared" si="11"/>
        <v>0</v>
      </c>
    </row>
    <row r="118" spans="1:17" x14ac:dyDescent="0.25">
      <c r="A118" s="180" t="s">
        <v>258</v>
      </c>
      <c r="B118" s="206">
        <v>0</v>
      </c>
      <c r="C118" s="196">
        <f t="shared" si="11"/>
        <v>0</v>
      </c>
      <c r="D118" s="206">
        <v>0</v>
      </c>
      <c r="E118" s="196">
        <f t="shared" si="11"/>
        <v>0</v>
      </c>
      <c r="F118" s="206">
        <v>0</v>
      </c>
      <c r="G118" s="196">
        <f t="shared" si="11"/>
        <v>0</v>
      </c>
      <c r="H118" s="206">
        <v>0</v>
      </c>
      <c r="I118" s="196">
        <f t="shared" si="11"/>
        <v>0</v>
      </c>
      <c r="J118" s="206">
        <v>0</v>
      </c>
      <c r="K118" s="196">
        <f t="shared" si="11"/>
        <v>0</v>
      </c>
      <c r="L118" s="206">
        <v>0</v>
      </c>
      <c r="M118" s="196">
        <f t="shared" si="11"/>
        <v>0</v>
      </c>
      <c r="N118" s="206">
        <v>0</v>
      </c>
      <c r="O118" s="196">
        <f t="shared" si="11"/>
        <v>0</v>
      </c>
      <c r="P118" s="206">
        <v>0</v>
      </c>
      <c r="Q118" s="196">
        <f t="shared" si="11"/>
        <v>0</v>
      </c>
    </row>
    <row r="119" spans="1:17" x14ac:dyDescent="0.25">
      <c r="A119" s="180" t="s">
        <v>257</v>
      </c>
      <c r="B119" s="206">
        <v>0</v>
      </c>
      <c r="C119" s="196">
        <f t="shared" si="11"/>
        <v>0</v>
      </c>
      <c r="D119" s="206">
        <v>0</v>
      </c>
      <c r="E119" s="196">
        <f t="shared" si="11"/>
        <v>0</v>
      </c>
      <c r="F119" s="206">
        <v>0</v>
      </c>
      <c r="G119" s="196">
        <f t="shared" si="11"/>
        <v>0</v>
      </c>
      <c r="H119" s="206">
        <v>0</v>
      </c>
      <c r="I119" s="196">
        <f t="shared" si="11"/>
        <v>0</v>
      </c>
      <c r="J119" s="206">
        <v>0</v>
      </c>
      <c r="K119" s="196">
        <f t="shared" si="11"/>
        <v>0</v>
      </c>
      <c r="L119" s="206">
        <v>0</v>
      </c>
      <c r="M119" s="196">
        <f t="shared" si="11"/>
        <v>0</v>
      </c>
      <c r="N119" s="206">
        <v>0</v>
      </c>
      <c r="O119" s="196">
        <f t="shared" si="11"/>
        <v>0</v>
      </c>
      <c r="P119" s="206">
        <v>0</v>
      </c>
      <c r="Q119" s="196">
        <f t="shared" si="11"/>
        <v>0</v>
      </c>
    </row>
    <row r="120" spans="1:17" x14ac:dyDescent="0.25">
      <c r="A120" s="180" t="s">
        <v>256</v>
      </c>
      <c r="B120" s="206">
        <v>0</v>
      </c>
      <c r="C120" s="196">
        <f t="shared" si="11"/>
        <v>0</v>
      </c>
      <c r="D120" s="206">
        <v>1</v>
      </c>
      <c r="E120" s="196">
        <v>0.5</v>
      </c>
      <c r="F120" s="206">
        <v>0</v>
      </c>
      <c r="G120" s="196">
        <f t="shared" si="11"/>
        <v>0</v>
      </c>
      <c r="H120" s="206">
        <v>0</v>
      </c>
      <c r="I120" s="196">
        <f t="shared" si="11"/>
        <v>0</v>
      </c>
      <c r="J120" s="206">
        <v>0</v>
      </c>
      <c r="K120" s="196">
        <f t="shared" si="11"/>
        <v>0</v>
      </c>
      <c r="L120" s="206">
        <v>1</v>
      </c>
      <c r="M120" s="196">
        <v>0.5</v>
      </c>
      <c r="N120" s="206">
        <v>0</v>
      </c>
      <c r="O120" s="196">
        <f t="shared" si="11"/>
        <v>0</v>
      </c>
      <c r="P120" s="206">
        <v>0</v>
      </c>
      <c r="Q120" s="196">
        <f t="shared" si="11"/>
        <v>0</v>
      </c>
    </row>
    <row r="121" spans="1:17" x14ac:dyDescent="0.25">
      <c r="A121" s="180" t="s">
        <v>292</v>
      </c>
      <c r="B121" s="206">
        <v>0</v>
      </c>
      <c r="C121" s="196">
        <f t="shared" si="11"/>
        <v>0</v>
      </c>
      <c r="D121" s="206">
        <v>0</v>
      </c>
      <c r="E121" s="196">
        <f t="shared" si="11"/>
        <v>0</v>
      </c>
      <c r="F121" s="206">
        <v>0</v>
      </c>
      <c r="G121" s="196">
        <f t="shared" si="11"/>
        <v>0</v>
      </c>
      <c r="H121" s="206">
        <v>0</v>
      </c>
      <c r="I121" s="196">
        <f t="shared" si="11"/>
        <v>0</v>
      </c>
      <c r="J121" s="206">
        <v>0</v>
      </c>
      <c r="K121" s="196">
        <f t="shared" si="11"/>
        <v>0</v>
      </c>
      <c r="L121" s="206">
        <v>0</v>
      </c>
      <c r="M121" s="196">
        <f t="shared" si="11"/>
        <v>0</v>
      </c>
      <c r="N121" s="206">
        <v>0</v>
      </c>
      <c r="O121" s="196">
        <f t="shared" si="11"/>
        <v>0</v>
      </c>
      <c r="P121" s="206">
        <v>0</v>
      </c>
      <c r="Q121" s="196">
        <f t="shared" si="11"/>
        <v>0</v>
      </c>
    </row>
    <row r="122" spans="1:17" ht="15" customHeight="1" x14ac:dyDescent="0.25">
      <c r="A122" s="180" t="s">
        <v>255</v>
      </c>
      <c r="B122" s="206">
        <v>0</v>
      </c>
      <c r="C122" s="196">
        <f t="shared" si="11"/>
        <v>0</v>
      </c>
      <c r="D122" s="206">
        <v>0</v>
      </c>
      <c r="E122" s="196">
        <f t="shared" si="11"/>
        <v>0</v>
      </c>
      <c r="F122" s="206">
        <v>0</v>
      </c>
      <c r="G122" s="196">
        <f t="shared" si="11"/>
        <v>0</v>
      </c>
      <c r="H122" s="206">
        <v>0</v>
      </c>
      <c r="I122" s="196">
        <f t="shared" si="11"/>
        <v>0</v>
      </c>
      <c r="J122" s="206">
        <v>0</v>
      </c>
      <c r="K122" s="196">
        <f t="shared" si="11"/>
        <v>0</v>
      </c>
      <c r="L122" s="206">
        <v>0</v>
      </c>
      <c r="M122" s="196">
        <f t="shared" si="11"/>
        <v>0</v>
      </c>
      <c r="N122" s="206">
        <v>0</v>
      </c>
      <c r="O122" s="196">
        <f t="shared" si="11"/>
        <v>0</v>
      </c>
      <c r="P122" s="206">
        <v>0</v>
      </c>
      <c r="Q122" s="196">
        <f t="shared" si="11"/>
        <v>0</v>
      </c>
    </row>
    <row r="123" spans="1:17" x14ac:dyDescent="0.25">
      <c r="A123" s="267"/>
      <c r="B123" s="268"/>
      <c r="C123" s="57"/>
      <c r="D123" s="268"/>
      <c r="E123" s="57"/>
      <c r="F123" s="268"/>
      <c r="G123" s="57"/>
      <c r="H123" s="268"/>
      <c r="I123" s="57"/>
    </row>
    <row r="124" spans="1:17" ht="15" customHeight="1" x14ac:dyDescent="0.25">
      <c r="A124" s="376" t="s">
        <v>512</v>
      </c>
      <c r="B124" s="373" t="s">
        <v>405</v>
      </c>
      <c r="C124" s="411"/>
      <c r="D124" s="411"/>
      <c r="E124" s="411"/>
      <c r="F124" s="411"/>
      <c r="G124" s="374"/>
    </row>
    <row r="125" spans="1:17" ht="15" customHeight="1" x14ac:dyDescent="0.25">
      <c r="A125" s="377"/>
      <c r="B125" s="365" t="s">
        <v>444</v>
      </c>
      <c r="C125" s="365"/>
      <c r="D125" s="365" t="s">
        <v>445</v>
      </c>
      <c r="E125" s="365"/>
      <c r="F125" s="365" t="s">
        <v>446</v>
      </c>
      <c r="G125" s="365"/>
    </row>
    <row r="126" spans="1:17" x14ac:dyDescent="0.25">
      <c r="A126" s="176" t="s">
        <v>406</v>
      </c>
      <c r="B126" s="96" t="s">
        <v>291</v>
      </c>
      <c r="C126" s="162" t="s">
        <v>205</v>
      </c>
      <c r="D126" s="96" t="s">
        <v>291</v>
      </c>
      <c r="E126" s="162" t="s">
        <v>205</v>
      </c>
      <c r="F126" s="96" t="s">
        <v>291</v>
      </c>
      <c r="G126" s="162" t="s">
        <v>205</v>
      </c>
    </row>
    <row r="127" spans="1:17" x14ac:dyDescent="0.25">
      <c r="A127" s="209" t="s">
        <v>54</v>
      </c>
      <c r="B127" s="96">
        <v>0</v>
      </c>
      <c r="C127" s="162">
        <v>0</v>
      </c>
      <c r="D127" s="191">
        <v>0</v>
      </c>
      <c r="E127" s="220">
        <v>0</v>
      </c>
      <c r="F127" s="191">
        <v>0</v>
      </c>
      <c r="G127" s="220">
        <v>0</v>
      </c>
    </row>
    <row r="128" spans="1:17" x14ac:dyDescent="0.25">
      <c r="A128" s="209" t="s">
        <v>55</v>
      </c>
      <c r="B128" s="96">
        <v>0</v>
      </c>
      <c r="C128" s="162">
        <v>0</v>
      </c>
      <c r="D128" s="191">
        <v>0</v>
      </c>
      <c r="E128" s="220">
        <v>0</v>
      </c>
      <c r="F128" s="191">
        <v>0</v>
      </c>
      <c r="G128" s="220">
        <v>0</v>
      </c>
    </row>
    <row r="129" spans="1:11" x14ac:dyDescent="0.25">
      <c r="A129" s="209" t="s">
        <v>56</v>
      </c>
      <c r="B129" s="96">
        <v>2</v>
      </c>
      <c r="C129" s="162">
        <v>0.28570000000000001</v>
      </c>
      <c r="D129" s="191">
        <v>0</v>
      </c>
      <c r="E129" s="220">
        <v>0</v>
      </c>
      <c r="F129" s="191">
        <v>12</v>
      </c>
      <c r="G129" s="220">
        <v>0.36359999999999998</v>
      </c>
    </row>
    <row r="130" spans="1:11" x14ac:dyDescent="0.25">
      <c r="A130" s="209" t="s">
        <v>57</v>
      </c>
      <c r="B130" s="96">
        <v>1</v>
      </c>
      <c r="C130" s="162">
        <v>0.1429</v>
      </c>
      <c r="D130" s="191">
        <v>1</v>
      </c>
      <c r="E130" s="220">
        <v>1</v>
      </c>
      <c r="F130" s="191">
        <v>12</v>
      </c>
      <c r="G130" s="220">
        <v>0.36359999999999998</v>
      </c>
    </row>
    <row r="131" spans="1:11" x14ac:dyDescent="0.25">
      <c r="A131" s="209" t="s">
        <v>60</v>
      </c>
      <c r="B131" s="191">
        <v>4</v>
      </c>
      <c r="C131" s="220">
        <v>0.57140000000000002</v>
      </c>
      <c r="D131" s="202">
        <v>0</v>
      </c>
      <c r="E131" s="220">
        <v>0</v>
      </c>
      <c r="F131" s="191">
        <v>9</v>
      </c>
      <c r="G131" s="220">
        <v>0.2727</v>
      </c>
    </row>
    <row r="132" spans="1:11" x14ac:dyDescent="0.25">
      <c r="A132" s="18"/>
      <c r="B132" s="94"/>
      <c r="C132" s="270"/>
      <c r="D132" s="271"/>
      <c r="E132" s="270"/>
      <c r="F132" s="94"/>
      <c r="G132" s="270"/>
    </row>
    <row r="133" spans="1:11" x14ac:dyDescent="0.25">
      <c r="A133" s="369" t="s">
        <v>434</v>
      </c>
      <c r="B133" s="416" t="s">
        <v>459</v>
      </c>
      <c r="C133" s="417"/>
      <c r="D133" s="417"/>
      <c r="E133" s="417"/>
      <c r="F133" s="417"/>
      <c r="G133" s="417"/>
      <c r="H133" s="417"/>
      <c r="I133" s="417"/>
      <c r="J133" s="417"/>
      <c r="K133" s="418"/>
    </row>
    <row r="134" spans="1:11" ht="15" customHeight="1" x14ac:dyDescent="0.25">
      <c r="A134" s="369"/>
      <c r="B134" s="365" t="s">
        <v>58</v>
      </c>
      <c r="C134" s="365"/>
      <c r="D134" s="365" t="s">
        <v>59</v>
      </c>
      <c r="E134" s="365"/>
      <c r="F134" s="365" t="s">
        <v>56</v>
      </c>
      <c r="G134" s="365"/>
      <c r="H134" s="365" t="s">
        <v>57</v>
      </c>
      <c r="I134" s="365"/>
      <c r="J134" s="365" t="s">
        <v>60</v>
      </c>
      <c r="K134" s="365"/>
    </row>
    <row r="135" spans="1:11" ht="15" customHeight="1" x14ac:dyDescent="0.25">
      <c r="A135" s="369"/>
      <c r="B135" s="259" t="s">
        <v>291</v>
      </c>
      <c r="C135" s="259" t="s">
        <v>205</v>
      </c>
      <c r="D135" s="259" t="s">
        <v>291</v>
      </c>
      <c r="E135" s="259" t="s">
        <v>205</v>
      </c>
      <c r="F135" s="259" t="s">
        <v>291</v>
      </c>
      <c r="G135" s="259" t="s">
        <v>205</v>
      </c>
      <c r="H135" s="259" t="s">
        <v>291</v>
      </c>
      <c r="I135" s="259" t="s">
        <v>205</v>
      </c>
      <c r="J135" s="259" t="s">
        <v>291</v>
      </c>
      <c r="K135" s="259" t="s">
        <v>205</v>
      </c>
    </row>
    <row r="136" spans="1:11" x14ac:dyDescent="0.25">
      <c r="A136" s="16" t="s">
        <v>61</v>
      </c>
      <c r="B136" s="203">
        <v>0</v>
      </c>
      <c r="C136" s="81">
        <f>ROUND(B136/16*100,2)/100</f>
        <v>0</v>
      </c>
      <c r="D136" s="203">
        <v>3</v>
      </c>
      <c r="E136" s="81">
        <f>ROUND(D136/16*100,2)/100</f>
        <v>0.1875</v>
      </c>
      <c r="F136" s="203">
        <v>3</v>
      </c>
      <c r="G136" s="81">
        <f>ROUND(F136/16*100,2)/100</f>
        <v>0.1875</v>
      </c>
      <c r="H136" s="203">
        <v>7</v>
      </c>
      <c r="I136" s="81">
        <f>ROUND(H136/16*100,2)/100</f>
        <v>0.4375</v>
      </c>
      <c r="J136" s="204">
        <v>3</v>
      </c>
      <c r="K136" s="81">
        <f>ROUND(J136/16*100,2)/100</f>
        <v>0.1875</v>
      </c>
    </row>
    <row r="137" spans="1:11" x14ac:dyDescent="0.25">
      <c r="A137" s="16" t="s">
        <v>62</v>
      </c>
      <c r="B137" s="203">
        <v>2</v>
      </c>
      <c r="C137" s="81">
        <f t="shared" ref="C137:C149" si="19">ROUND(B137/16*100,2)/100</f>
        <v>0.125</v>
      </c>
      <c r="D137" s="203">
        <v>1</v>
      </c>
      <c r="E137" s="81">
        <f t="shared" ref="E137:E149" si="20">ROUND(D137/16*100,2)/100</f>
        <v>6.25E-2</v>
      </c>
      <c r="F137" s="203">
        <v>8</v>
      </c>
      <c r="G137" s="81">
        <f t="shared" ref="G137:G149" si="21">ROUND(F137/16*100,2)/100</f>
        <v>0.5</v>
      </c>
      <c r="H137" s="203">
        <v>3</v>
      </c>
      <c r="I137" s="81">
        <f t="shared" ref="I137:I149" si="22">ROUND(H137/16*100,2)/100</f>
        <v>0.1875</v>
      </c>
      <c r="J137" s="204">
        <v>2</v>
      </c>
      <c r="K137" s="81">
        <f t="shared" ref="K137:K149" si="23">ROUND(J137/16*100,2)/100</f>
        <v>0.125</v>
      </c>
    </row>
    <row r="138" spans="1:11" x14ac:dyDescent="0.25">
      <c r="A138" s="16" t="s">
        <v>63</v>
      </c>
      <c r="B138" s="203">
        <v>6</v>
      </c>
      <c r="C138" s="81">
        <f t="shared" si="19"/>
        <v>0.375</v>
      </c>
      <c r="D138" s="203">
        <v>3</v>
      </c>
      <c r="E138" s="81">
        <f t="shared" si="20"/>
        <v>0.1875</v>
      </c>
      <c r="F138" s="203">
        <v>4</v>
      </c>
      <c r="G138" s="81">
        <f t="shared" si="21"/>
        <v>0.25</v>
      </c>
      <c r="H138" s="203">
        <v>3</v>
      </c>
      <c r="I138" s="81">
        <f t="shared" si="22"/>
        <v>0.1875</v>
      </c>
      <c r="J138" s="204">
        <v>0</v>
      </c>
      <c r="K138" s="81">
        <f t="shared" si="23"/>
        <v>0</v>
      </c>
    </row>
    <row r="139" spans="1:11" x14ac:dyDescent="0.25">
      <c r="A139" s="16" t="s">
        <v>64</v>
      </c>
      <c r="B139" s="203">
        <v>0</v>
      </c>
      <c r="C139" s="81">
        <f t="shared" si="19"/>
        <v>0</v>
      </c>
      <c r="D139" s="203">
        <v>3</v>
      </c>
      <c r="E139" s="81">
        <f t="shared" si="20"/>
        <v>0.1875</v>
      </c>
      <c r="F139" s="203">
        <v>1</v>
      </c>
      <c r="G139" s="81">
        <f t="shared" si="21"/>
        <v>6.25E-2</v>
      </c>
      <c r="H139" s="203">
        <v>10</v>
      </c>
      <c r="I139" s="81">
        <f t="shared" si="22"/>
        <v>0.625</v>
      </c>
      <c r="J139" s="204">
        <v>2</v>
      </c>
      <c r="K139" s="81">
        <f t="shared" si="23"/>
        <v>0.125</v>
      </c>
    </row>
    <row r="140" spans="1:11" x14ac:dyDescent="0.25">
      <c r="A140" s="16" t="s">
        <v>65</v>
      </c>
      <c r="B140" s="203">
        <v>0</v>
      </c>
      <c r="C140" s="81">
        <f t="shared" si="19"/>
        <v>0</v>
      </c>
      <c r="D140" s="203">
        <v>3</v>
      </c>
      <c r="E140" s="81">
        <f t="shared" si="20"/>
        <v>0.1875</v>
      </c>
      <c r="F140" s="203">
        <v>6</v>
      </c>
      <c r="G140" s="81">
        <f t="shared" si="21"/>
        <v>0.375</v>
      </c>
      <c r="H140" s="203">
        <v>5</v>
      </c>
      <c r="I140" s="81">
        <f t="shared" si="22"/>
        <v>0.3125</v>
      </c>
      <c r="J140" s="203">
        <v>2</v>
      </c>
      <c r="K140" s="81">
        <f t="shared" si="23"/>
        <v>0.125</v>
      </c>
    </row>
    <row r="141" spans="1:11" ht="30" x14ac:dyDescent="0.25">
      <c r="A141" s="16" t="s">
        <v>66</v>
      </c>
      <c r="B141" s="203">
        <v>5</v>
      </c>
      <c r="C141" s="81">
        <f t="shared" si="19"/>
        <v>0.3125</v>
      </c>
      <c r="D141" s="203">
        <v>3</v>
      </c>
      <c r="E141" s="81">
        <f t="shared" si="20"/>
        <v>0.1875</v>
      </c>
      <c r="F141" s="203">
        <v>4</v>
      </c>
      <c r="G141" s="81">
        <f t="shared" si="21"/>
        <v>0.25</v>
      </c>
      <c r="H141" s="203">
        <v>3</v>
      </c>
      <c r="I141" s="81">
        <f t="shared" si="22"/>
        <v>0.1875</v>
      </c>
      <c r="J141" s="203">
        <v>1</v>
      </c>
      <c r="K141" s="81">
        <f t="shared" si="23"/>
        <v>6.25E-2</v>
      </c>
    </row>
    <row r="142" spans="1:11" x14ac:dyDescent="0.25">
      <c r="A142" s="16" t="s">
        <v>67</v>
      </c>
      <c r="B142" s="203">
        <v>1</v>
      </c>
      <c r="C142" s="81">
        <f t="shared" si="19"/>
        <v>6.25E-2</v>
      </c>
      <c r="D142" s="203">
        <v>5</v>
      </c>
      <c r="E142" s="81">
        <f t="shared" si="20"/>
        <v>0.3125</v>
      </c>
      <c r="F142" s="203">
        <v>3</v>
      </c>
      <c r="G142" s="81">
        <f t="shared" si="21"/>
        <v>0.1875</v>
      </c>
      <c r="H142" s="203">
        <v>6</v>
      </c>
      <c r="I142" s="81">
        <f t="shared" si="22"/>
        <v>0.375</v>
      </c>
      <c r="J142" s="203">
        <v>1</v>
      </c>
      <c r="K142" s="81">
        <f t="shared" si="23"/>
        <v>6.25E-2</v>
      </c>
    </row>
    <row r="143" spans="1:11" x14ac:dyDescent="0.25">
      <c r="A143" s="16" t="s">
        <v>68</v>
      </c>
      <c r="B143" s="203">
        <v>1</v>
      </c>
      <c r="C143" s="81">
        <f t="shared" si="19"/>
        <v>6.25E-2</v>
      </c>
      <c r="D143" s="203">
        <v>4</v>
      </c>
      <c r="E143" s="81">
        <f t="shared" si="20"/>
        <v>0.25</v>
      </c>
      <c r="F143" s="203">
        <v>3</v>
      </c>
      <c r="G143" s="81">
        <f t="shared" si="21"/>
        <v>0.1875</v>
      </c>
      <c r="H143" s="203">
        <v>3</v>
      </c>
      <c r="I143" s="81">
        <f t="shared" si="22"/>
        <v>0.1875</v>
      </c>
      <c r="J143" s="203">
        <v>5</v>
      </c>
      <c r="K143" s="81">
        <f t="shared" si="23"/>
        <v>0.3125</v>
      </c>
    </row>
    <row r="144" spans="1:11" x14ac:dyDescent="0.25">
      <c r="A144" s="16" t="s">
        <v>69</v>
      </c>
      <c r="B144" s="203">
        <v>0</v>
      </c>
      <c r="C144" s="81">
        <f t="shared" si="19"/>
        <v>0</v>
      </c>
      <c r="D144" s="203">
        <v>3</v>
      </c>
      <c r="E144" s="81">
        <f t="shared" si="20"/>
        <v>0.1875</v>
      </c>
      <c r="F144" s="203">
        <v>5</v>
      </c>
      <c r="G144" s="81">
        <f t="shared" si="21"/>
        <v>0.3125</v>
      </c>
      <c r="H144" s="203">
        <v>3</v>
      </c>
      <c r="I144" s="81">
        <f t="shared" si="22"/>
        <v>0.1875</v>
      </c>
      <c r="J144" s="203">
        <v>5</v>
      </c>
      <c r="K144" s="81">
        <f t="shared" si="23"/>
        <v>0.3125</v>
      </c>
    </row>
    <row r="145" spans="1:11" x14ac:dyDescent="0.25">
      <c r="A145" s="16" t="s">
        <v>70</v>
      </c>
      <c r="B145" s="203">
        <v>0</v>
      </c>
      <c r="C145" s="81">
        <f t="shared" si="19"/>
        <v>0</v>
      </c>
      <c r="D145" s="203">
        <v>3</v>
      </c>
      <c r="E145" s="81">
        <f t="shared" si="20"/>
        <v>0.1875</v>
      </c>
      <c r="F145" s="203">
        <v>8</v>
      </c>
      <c r="G145" s="81">
        <f t="shared" si="21"/>
        <v>0.5</v>
      </c>
      <c r="H145" s="203">
        <v>3</v>
      </c>
      <c r="I145" s="81">
        <f t="shared" si="22"/>
        <v>0.1875</v>
      </c>
      <c r="J145" s="203">
        <v>2</v>
      </c>
      <c r="K145" s="81">
        <f t="shared" si="23"/>
        <v>0.125</v>
      </c>
    </row>
    <row r="146" spans="1:11" x14ac:dyDescent="0.25">
      <c r="A146" s="16" t="s">
        <v>71</v>
      </c>
      <c r="B146" s="203">
        <v>0</v>
      </c>
      <c r="C146" s="81">
        <f t="shared" si="19"/>
        <v>0</v>
      </c>
      <c r="D146" s="203">
        <v>2</v>
      </c>
      <c r="E146" s="81">
        <f t="shared" si="20"/>
        <v>0.125</v>
      </c>
      <c r="F146" s="203">
        <v>5</v>
      </c>
      <c r="G146" s="81">
        <f t="shared" si="21"/>
        <v>0.3125</v>
      </c>
      <c r="H146" s="203">
        <v>6</v>
      </c>
      <c r="I146" s="81">
        <f t="shared" si="22"/>
        <v>0.375</v>
      </c>
      <c r="J146" s="203">
        <v>3</v>
      </c>
      <c r="K146" s="81">
        <f t="shared" si="23"/>
        <v>0.1875</v>
      </c>
    </row>
    <row r="147" spans="1:11" x14ac:dyDescent="0.25">
      <c r="A147" s="16" t="s">
        <v>72</v>
      </c>
      <c r="B147" s="203">
        <v>0</v>
      </c>
      <c r="C147" s="81">
        <f t="shared" si="19"/>
        <v>0</v>
      </c>
      <c r="D147" s="203">
        <v>1</v>
      </c>
      <c r="E147" s="81">
        <f t="shared" si="20"/>
        <v>6.25E-2</v>
      </c>
      <c r="F147" s="203">
        <v>8</v>
      </c>
      <c r="G147" s="81">
        <f t="shared" si="21"/>
        <v>0.5</v>
      </c>
      <c r="H147" s="203">
        <v>5</v>
      </c>
      <c r="I147" s="81">
        <f t="shared" si="22"/>
        <v>0.3125</v>
      </c>
      <c r="J147" s="203">
        <v>2</v>
      </c>
      <c r="K147" s="81">
        <f t="shared" si="23"/>
        <v>0.125</v>
      </c>
    </row>
    <row r="148" spans="1:11" x14ac:dyDescent="0.25">
      <c r="A148" s="16" t="s">
        <v>73</v>
      </c>
      <c r="B148" s="203">
        <v>0</v>
      </c>
      <c r="C148" s="81">
        <f t="shared" si="19"/>
        <v>0</v>
      </c>
      <c r="D148" s="203">
        <v>4</v>
      </c>
      <c r="E148" s="81">
        <f t="shared" si="20"/>
        <v>0.25</v>
      </c>
      <c r="F148" s="203">
        <v>7</v>
      </c>
      <c r="G148" s="81">
        <f t="shared" si="21"/>
        <v>0.4375</v>
      </c>
      <c r="H148" s="203">
        <v>3</v>
      </c>
      <c r="I148" s="81">
        <f t="shared" si="22"/>
        <v>0.1875</v>
      </c>
      <c r="J148" s="203">
        <v>2</v>
      </c>
      <c r="K148" s="81">
        <f t="shared" si="23"/>
        <v>0.125</v>
      </c>
    </row>
    <row r="149" spans="1:11" x14ac:dyDescent="0.25">
      <c r="A149" s="16" t="s">
        <v>74</v>
      </c>
      <c r="B149" s="197">
        <v>1</v>
      </c>
      <c r="C149" s="81">
        <f t="shared" si="19"/>
        <v>6.25E-2</v>
      </c>
      <c r="D149" s="197">
        <v>3</v>
      </c>
      <c r="E149" s="81">
        <f t="shared" si="20"/>
        <v>0.1875</v>
      </c>
      <c r="F149" s="197">
        <v>8</v>
      </c>
      <c r="G149" s="81">
        <f t="shared" si="21"/>
        <v>0.5</v>
      </c>
      <c r="H149" s="197">
        <v>2</v>
      </c>
      <c r="I149" s="81">
        <f t="shared" si="22"/>
        <v>0.125</v>
      </c>
      <c r="J149" s="197">
        <v>2</v>
      </c>
      <c r="K149" s="81">
        <f t="shared" si="23"/>
        <v>0.125</v>
      </c>
    </row>
    <row r="150" spans="1:11" x14ac:dyDescent="0.25">
      <c r="A150" s="30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 x14ac:dyDescent="0.25">
      <c r="A151" s="369" t="s">
        <v>435</v>
      </c>
      <c r="B151" s="416" t="s">
        <v>460</v>
      </c>
      <c r="C151" s="417"/>
      <c r="D151" s="417"/>
      <c r="E151" s="417"/>
      <c r="F151" s="417"/>
      <c r="G151" s="417"/>
      <c r="H151" s="417"/>
      <c r="I151" s="417"/>
      <c r="J151" s="417"/>
      <c r="K151" s="418"/>
    </row>
    <row r="152" spans="1:11" x14ac:dyDescent="0.25">
      <c r="A152" s="369"/>
      <c r="B152" s="365" t="s">
        <v>58</v>
      </c>
      <c r="C152" s="365"/>
      <c r="D152" s="365" t="s">
        <v>59</v>
      </c>
      <c r="E152" s="365"/>
      <c r="F152" s="365" t="s">
        <v>56</v>
      </c>
      <c r="G152" s="365"/>
      <c r="H152" s="365" t="s">
        <v>57</v>
      </c>
      <c r="I152" s="365"/>
      <c r="J152" s="365" t="s">
        <v>60</v>
      </c>
      <c r="K152" s="365"/>
    </row>
    <row r="153" spans="1:11" x14ac:dyDescent="0.25">
      <c r="A153" s="369"/>
      <c r="B153" s="259" t="s">
        <v>291</v>
      </c>
      <c r="C153" s="259" t="s">
        <v>205</v>
      </c>
      <c r="D153" s="259" t="s">
        <v>291</v>
      </c>
      <c r="E153" s="259" t="s">
        <v>205</v>
      </c>
      <c r="F153" s="259" t="s">
        <v>291</v>
      </c>
      <c r="G153" s="259" t="s">
        <v>205</v>
      </c>
      <c r="H153" s="259" t="s">
        <v>291</v>
      </c>
      <c r="I153" s="259" t="s">
        <v>205</v>
      </c>
      <c r="J153" s="259" t="s">
        <v>291</v>
      </c>
      <c r="K153" s="259" t="s">
        <v>205</v>
      </c>
    </row>
    <row r="154" spans="1:11" x14ac:dyDescent="0.25">
      <c r="A154" s="16" t="s">
        <v>61</v>
      </c>
      <c r="B154" s="203">
        <v>0</v>
      </c>
      <c r="C154" s="81">
        <f>ROUND(B154/23*100,2)/100</f>
        <v>0</v>
      </c>
      <c r="D154" s="203">
        <v>4</v>
      </c>
      <c r="E154" s="81">
        <f>ROUND(D154/23*100,2)/100</f>
        <v>0.1739</v>
      </c>
      <c r="F154" s="203">
        <v>5</v>
      </c>
      <c r="G154" s="81">
        <f>ROUND(F154/23*100,2)/100</f>
        <v>0.21739999999999998</v>
      </c>
      <c r="H154" s="203">
        <v>9</v>
      </c>
      <c r="I154" s="81">
        <f>ROUND(H154/23*100,2)/100</f>
        <v>0.39130000000000004</v>
      </c>
      <c r="J154" s="204">
        <v>5</v>
      </c>
      <c r="K154" s="81">
        <f>ROUND(J154/23*100,2)/100</f>
        <v>0.21739999999999998</v>
      </c>
    </row>
    <row r="155" spans="1:11" x14ac:dyDescent="0.25">
      <c r="A155" s="16" t="s">
        <v>62</v>
      </c>
      <c r="B155" s="203">
        <v>1</v>
      </c>
      <c r="C155" s="81">
        <f t="shared" ref="C155:C167" si="24">ROUND(B155/23*100,2)/100</f>
        <v>4.3499999999999997E-2</v>
      </c>
      <c r="D155" s="203">
        <v>2</v>
      </c>
      <c r="E155" s="81">
        <f t="shared" ref="E155:E167" si="25">ROUND(D155/23*100,2)/100</f>
        <v>8.6999999999999994E-2</v>
      </c>
      <c r="F155" s="203">
        <v>5</v>
      </c>
      <c r="G155" s="81">
        <f t="shared" ref="G155:G167" si="26">ROUND(F155/23*100,2)/100</f>
        <v>0.21739999999999998</v>
      </c>
      <c r="H155" s="203">
        <v>7</v>
      </c>
      <c r="I155" s="81">
        <f t="shared" ref="I155:I167" si="27">ROUND(H155/23*100,2)/100</f>
        <v>0.30430000000000001</v>
      </c>
      <c r="J155" s="204">
        <v>8</v>
      </c>
      <c r="K155" s="81">
        <f t="shared" ref="K155:K167" si="28">ROUND(J155/23*100,2)/100</f>
        <v>0.3478</v>
      </c>
    </row>
    <row r="156" spans="1:11" x14ac:dyDescent="0.25">
      <c r="A156" s="16" t="s">
        <v>63</v>
      </c>
      <c r="B156" s="203">
        <v>1</v>
      </c>
      <c r="C156" s="81">
        <f t="shared" si="24"/>
        <v>4.3499999999999997E-2</v>
      </c>
      <c r="D156" s="203">
        <v>1</v>
      </c>
      <c r="E156" s="81">
        <f t="shared" si="25"/>
        <v>4.3499999999999997E-2</v>
      </c>
      <c r="F156" s="203">
        <v>6</v>
      </c>
      <c r="G156" s="81">
        <f t="shared" si="26"/>
        <v>0.26090000000000002</v>
      </c>
      <c r="H156" s="203">
        <v>6</v>
      </c>
      <c r="I156" s="81">
        <f t="shared" si="27"/>
        <v>0.26090000000000002</v>
      </c>
      <c r="J156" s="204">
        <v>9</v>
      </c>
      <c r="K156" s="81">
        <f t="shared" si="28"/>
        <v>0.39130000000000004</v>
      </c>
    </row>
    <row r="157" spans="1:11" x14ac:dyDescent="0.25">
      <c r="A157" s="16" t="s">
        <v>64</v>
      </c>
      <c r="B157" s="203">
        <v>1</v>
      </c>
      <c r="C157" s="81">
        <f t="shared" si="24"/>
        <v>4.3499999999999997E-2</v>
      </c>
      <c r="D157" s="203">
        <v>3</v>
      </c>
      <c r="E157" s="81">
        <f t="shared" si="25"/>
        <v>0.13039999999999999</v>
      </c>
      <c r="F157" s="203">
        <v>3</v>
      </c>
      <c r="G157" s="81">
        <f t="shared" si="26"/>
        <v>0.13039999999999999</v>
      </c>
      <c r="H157" s="203">
        <v>10</v>
      </c>
      <c r="I157" s="81">
        <f t="shared" si="27"/>
        <v>0.43479999999999996</v>
      </c>
      <c r="J157" s="204">
        <v>6</v>
      </c>
      <c r="K157" s="81">
        <f t="shared" si="28"/>
        <v>0.26090000000000002</v>
      </c>
    </row>
    <row r="158" spans="1:11" x14ac:dyDescent="0.25">
      <c r="A158" s="16" t="s">
        <v>65</v>
      </c>
      <c r="B158" s="203">
        <v>5</v>
      </c>
      <c r="C158" s="81">
        <f t="shared" si="24"/>
        <v>0.21739999999999998</v>
      </c>
      <c r="D158" s="203">
        <v>1</v>
      </c>
      <c r="E158" s="81">
        <f t="shared" si="25"/>
        <v>4.3499999999999997E-2</v>
      </c>
      <c r="F158" s="203">
        <v>5</v>
      </c>
      <c r="G158" s="81">
        <f t="shared" si="26"/>
        <v>0.21739999999999998</v>
      </c>
      <c r="H158" s="203">
        <v>6</v>
      </c>
      <c r="I158" s="81">
        <f t="shared" si="27"/>
        <v>0.26090000000000002</v>
      </c>
      <c r="J158" s="203">
        <v>6</v>
      </c>
      <c r="K158" s="81">
        <f t="shared" si="28"/>
        <v>0.26090000000000002</v>
      </c>
    </row>
    <row r="159" spans="1:11" ht="30" x14ac:dyDescent="0.25">
      <c r="A159" s="16" t="s">
        <v>66</v>
      </c>
      <c r="B159" s="203">
        <v>4</v>
      </c>
      <c r="C159" s="81">
        <f t="shared" si="24"/>
        <v>0.1739</v>
      </c>
      <c r="D159" s="203">
        <v>3</v>
      </c>
      <c r="E159" s="81">
        <f t="shared" si="25"/>
        <v>0.13039999999999999</v>
      </c>
      <c r="F159" s="203">
        <v>7</v>
      </c>
      <c r="G159" s="81">
        <f t="shared" si="26"/>
        <v>0.30430000000000001</v>
      </c>
      <c r="H159" s="203">
        <v>5</v>
      </c>
      <c r="I159" s="81">
        <f t="shared" si="27"/>
        <v>0.21739999999999998</v>
      </c>
      <c r="J159" s="203">
        <v>4</v>
      </c>
      <c r="K159" s="81">
        <f t="shared" si="28"/>
        <v>0.1739</v>
      </c>
    </row>
    <row r="160" spans="1:11" x14ac:dyDescent="0.25">
      <c r="A160" s="16" t="s">
        <v>67</v>
      </c>
      <c r="B160" s="203">
        <v>3</v>
      </c>
      <c r="C160" s="81">
        <f t="shared" si="24"/>
        <v>0.13039999999999999</v>
      </c>
      <c r="D160" s="203">
        <v>2</v>
      </c>
      <c r="E160" s="81">
        <f t="shared" si="25"/>
        <v>8.6999999999999994E-2</v>
      </c>
      <c r="F160" s="203">
        <v>6</v>
      </c>
      <c r="G160" s="81">
        <f t="shared" si="26"/>
        <v>0.26090000000000002</v>
      </c>
      <c r="H160" s="203">
        <v>7</v>
      </c>
      <c r="I160" s="81">
        <f t="shared" si="27"/>
        <v>0.30430000000000001</v>
      </c>
      <c r="J160" s="203">
        <v>5</v>
      </c>
      <c r="K160" s="81">
        <f t="shared" si="28"/>
        <v>0.21739999999999998</v>
      </c>
    </row>
    <row r="161" spans="1:11" x14ac:dyDescent="0.25">
      <c r="A161" s="16" t="s">
        <v>68</v>
      </c>
      <c r="B161" s="203">
        <v>2</v>
      </c>
      <c r="C161" s="81">
        <f t="shared" si="24"/>
        <v>8.6999999999999994E-2</v>
      </c>
      <c r="D161" s="203">
        <v>2</v>
      </c>
      <c r="E161" s="81">
        <f t="shared" si="25"/>
        <v>8.6999999999999994E-2</v>
      </c>
      <c r="F161" s="203">
        <v>3</v>
      </c>
      <c r="G161" s="81">
        <f t="shared" si="26"/>
        <v>0.13039999999999999</v>
      </c>
      <c r="H161" s="203">
        <v>12</v>
      </c>
      <c r="I161" s="81">
        <f t="shared" si="27"/>
        <v>0.52170000000000005</v>
      </c>
      <c r="J161" s="203">
        <v>4</v>
      </c>
      <c r="K161" s="81">
        <f t="shared" si="28"/>
        <v>0.1739</v>
      </c>
    </row>
    <row r="162" spans="1:11" x14ac:dyDescent="0.25">
      <c r="A162" s="16" t="s">
        <v>69</v>
      </c>
      <c r="B162" s="203">
        <v>2</v>
      </c>
      <c r="C162" s="81">
        <f t="shared" si="24"/>
        <v>8.6999999999999994E-2</v>
      </c>
      <c r="D162" s="203">
        <v>1</v>
      </c>
      <c r="E162" s="81">
        <f t="shared" si="25"/>
        <v>4.3499999999999997E-2</v>
      </c>
      <c r="F162" s="203">
        <v>6</v>
      </c>
      <c r="G162" s="81">
        <f t="shared" si="26"/>
        <v>0.26090000000000002</v>
      </c>
      <c r="H162" s="203">
        <v>9</v>
      </c>
      <c r="I162" s="81">
        <f t="shared" si="27"/>
        <v>0.39130000000000004</v>
      </c>
      <c r="J162" s="203">
        <v>5</v>
      </c>
      <c r="K162" s="81">
        <f t="shared" si="28"/>
        <v>0.21739999999999998</v>
      </c>
    </row>
    <row r="163" spans="1:11" x14ac:dyDescent="0.25">
      <c r="A163" s="16" t="s">
        <v>70</v>
      </c>
      <c r="B163" s="203">
        <v>3</v>
      </c>
      <c r="C163" s="81">
        <f t="shared" si="24"/>
        <v>0.13039999999999999</v>
      </c>
      <c r="D163" s="203">
        <v>2</v>
      </c>
      <c r="E163" s="81">
        <f t="shared" si="25"/>
        <v>8.6999999999999994E-2</v>
      </c>
      <c r="F163" s="203">
        <v>7</v>
      </c>
      <c r="G163" s="81">
        <f t="shared" si="26"/>
        <v>0.30430000000000001</v>
      </c>
      <c r="H163" s="203">
        <v>6</v>
      </c>
      <c r="I163" s="81">
        <f t="shared" si="27"/>
        <v>0.26090000000000002</v>
      </c>
      <c r="J163" s="203">
        <v>5</v>
      </c>
      <c r="K163" s="81">
        <f t="shared" si="28"/>
        <v>0.21739999999999998</v>
      </c>
    </row>
    <row r="164" spans="1:11" x14ac:dyDescent="0.25">
      <c r="A164" s="16" t="s">
        <v>71</v>
      </c>
      <c r="B164" s="203">
        <v>1</v>
      </c>
      <c r="C164" s="81">
        <f t="shared" si="24"/>
        <v>4.3499999999999997E-2</v>
      </c>
      <c r="D164" s="203">
        <v>0</v>
      </c>
      <c r="E164" s="81">
        <f t="shared" si="25"/>
        <v>0</v>
      </c>
      <c r="F164" s="203">
        <v>9</v>
      </c>
      <c r="G164" s="81">
        <f t="shared" si="26"/>
        <v>0.39130000000000004</v>
      </c>
      <c r="H164" s="203">
        <v>5</v>
      </c>
      <c r="I164" s="81">
        <f t="shared" si="27"/>
        <v>0.21739999999999998</v>
      </c>
      <c r="J164" s="203">
        <v>8</v>
      </c>
      <c r="K164" s="81">
        <f t="shared" si="28"/>
        <v>0.3478</v>
      </c>
    </row>
    <row r="165" spans="1:11" x14ac:dyDescent="0.25">
      <c r="A165" s="16" t="s">
        <v>72</v>
      </c>
      <c r="B165" s="203">
        <v>2</v>
      </c>
      <c r="C165" s="81">
        <f t="shared" si="24"/>
        <v>8.6999999999999994E-2</v>
      </c>
      <c r="D165" s="203">
        <v>3</v>
      </c>
      <c r="E165" s="81">
        <f t="shared" si="25"/>
        <v>0.13039999999999999</v>
      </c>
      <c r="F165" s="203">
        <v>4</v>
      </c>
      <c r="G165" s="81">
        <f t="shared" si="26"/>
        <v>0.1739</v>
      </c>
      <c r="H165" s="203">
        <v>11</v>
      </c>
      <c r="I165" s="81">
        <f t="shared" si="27"/>
        <v>0.4783</v>
      </c>
      <c r="J165" s="203">
        <v>3</v>
      </c>
      <c r="K165" s="81">
        <f t="shared" si="28"/>
        <v>0.13039999999999999</v>
      </c>
    </row>
    <row r="166" spans="1:11" x14ac:dyDescent="0.25">
      <c r="A166" s="16" t="s">
        <v>73</v>
      </c>
      <c r="B166" s="203">
        <v>2</v>
      </c>
      <c r="C166" s="81">
        <f t="shared" si="24"/>
        <v>8.6999999999999994E-2</v>
      </c>
      <c r="D166" s="203">
        <v>6</v>
      </c>
      <c r="E166" s="81">
        <f t="shared" si="25"/>
        <v>0.26090000000000002</v>
      </c>
      <c r="F166" s="203">
        <v>5</v>
      </c>
      <c r="G166" s="81">
        <f t="shared" si="26"/>
        <v>0.21739999999999998</v>
      </c>
      <c r="H166" s="203">
        <v>8</v>
      </c>
      <c r="I166" s="81">
        <f t="shared" si="27"/>
        <v>0.3478</v>
      </c>
      <c r="J166" s="203">
        <v>2</v>
      </c>
      <c r="K166" s="81">
        <f t="shared" si="28"/>
        <v>8.6999999999999994E-2</v>
      </c>
    </row>
    <row r="167" spans="1:11" x14ac:dyDescent="0.25">
      <c r="A167" s="16" t="s">
        <v>74</v>
      </c>
      <c r="B167" s="197">
        <v>3</v>
      </c>
      <c r="C167" s="81">
        <f t="shared" si="24"/>
        <v>0.13039999999999999</v>
      </c>
      <c r="D167" s="197">
        <v>7</v>
      </c>
      <c r="E167" s="81">
        <f t="shared" si="25"/>
        <v>0.30430000000000001</v>
      </c>
      <c r="F167" s="197">
        <v>3</v>
      </c>
      <c r="G167" s="81">
        <f t="shared" si="26"/>
        <v>0.13039999999999999</v>
      </c>
      <c r="H167" s="197">
        <v>7</v>
      </c>
      <c r="I167" s="81">
        <f t="shared" si="27"/>
        <v>0.30430000000000001</v>
      </c>
      <c r="J167" s="197">
        <v>3</v>
      </c>
      <c r="K167" s="81">
        <f t="shared" si="28"/>
        <v>0.13039999999999999</v>
      </c>
    </row>
    <row r="168" spans="1:11" x14ac:dyDescent="0.25">
      <c r="A168" s="30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 x14ac:dyDescent="0.25">
      <c r="A169" s="369" t="s">
        <v>436</v>
      </c>
      <c r="B169" s="416" t="s">
        <v>461</v>
      </c>
      <c r="C169" s="417"/>
      <c r="D169" s="417"/>
      <c r="E169" s="417"/>
      <c r="F169" s="417"/>
      <c r="G169" s="417"/>
      <c r="H169" s="417"/>
      <c r="I169" s="417"/>
      <c r="J169" s="417"/>
      <c r="K169" s="418"/>
    </row>
    <row r="170" spans="1:11" x14ac:dyDescent="0.25">
      <c r="A170" s="369"/>
      <c r="B170" s="365" t="s">
        <v>58</v>
      </c>
      <c r="C170" s="365"/>
      <c r="D170" s="365" t="s">
        <v>59</v>
      </c>
      <c r="E170" s="365"/>
      <c r="F170" s="365" t="s">
        <v>56</v>
      </c>
      <c r="G170" s="365"/>
      <c r="H170" s="365" t="s">
        <v>57</v>
      </c>
      <c r="I170" s="365"/>
      <c r="J170" s="365" t="s">
        <v>60</v>
      </c>
      <c r="K170" s="365"/>
    </row>
    <row r="171" spans="1:11" x14ac:dyDescent="0.25">
      <c r="A171" s="369"/>
      <c r="B171" s="259" t="s">
        <v>291</v>
      </c>
      <c r="C171" s="259" t="s">
        <v>205</v>
      </c>
      <c r="D171" s="259" t="s">
        <v>291</v>
      </c>
      <c r="E171" s="259" t="s">
        <v>205</v>
      </c>
      <c r="F171" s="259" t="s">
        <v>291</v>
      </c>
      <c r="G171" s="259" t="s">
        <v>205</v>
      </c>
      <c r="H171" s="259" t="s">
        <v>291</v>
      </c>
      <c r="I171" s="259" t="s">
        <v>205</v>
      </c>
      <c r="J171" s="259" t="s">
        <v>291</v>
      </c>
      <c r="K171" s="259" t="s">
        <v>205</v>
      </c>
    </row>
    <row r="172" spans="1:11" x14ac:dyDescent="0.25">
      <c r="A172" s="16" t="s">
        <v>61</v>
      </c>
      <c r="B172" s="203">
        <v>0</v>
      </c>
      <c r="C172" s="81">
        <f>ROUND(B172/2*100,2)/100</f>
        <v>0</v>
      </c>
      <c r="D172" s="203">
        <v>0</v>
      </c>
      <c r="E172" s="81">
        <f>ROUND(D172/2*100,2)/100</f>
        <v>0</v>
      </c>
      <c r="F172" s="203">
        <v>1</v>
      </c>
      <c r="G172" s="81">
        <f>ROUND(F172/2*100,2)/100</f>
        <v>0.5</v>
      </c>
      <c r="H172" s="203">
        <v>1</v>
      </c>
      <c r="I172" s="81">
        <f>ROUND(H172/2*100,2)/100</f>
        <v>0.5</v>
      </c>
      <c r="J172" s="204">
        <v>0</v>
      </c>
      <c r="K172" s="81">
        <f>ROUND(J172/2*100,2)/100</f>
        <v>0</v>
      </c>
    </row>
    <row r="173" spans="1:11" x14ac:dyDescent="0.25">
      <c r="A173" s="16" t="s">
        <v>62</v>
      </c>
      <c r="B173" s="203">
        <v>0</v>
      </c>
      <c r="C173" s="81">
        <f t="shared" ref="C173:C185" si="29">ROUND(B173/2*100,2)/100</f>
        <v>0</v>
      </c>
      <c r="D173" s="203">
        <v>0</v>
      </c>
      <c r="E173" s="81">
        <f t="shared" ref="E173:E185" si="30">ROUND(D173/2*100,2)/100</f>
        <v>0</v>
      </c>
      <c r="F173" s="203">
        <v>0</v>
      </c>
      <c r="G173" s="81">
        <f t="shared" ref="G173:G184" si="31">ROUND(F173/2*100,2)/100</f>
        <v>0</v>
      </c>
      <c r="H173" s="203">
        <v>0</v>
      </c>
      <c r="I173" s="81">
        <f t="shared" ref="I173:I185" si="32">ROUND(H173/2*100,2)/100</f>
        <v>0</v>
      </c>
      <c r="J173" s="204">
        <v>2</v>
      </c>
      <c r="K173" s="81">
        <f t="shared" ref="K173:K185" si="33">ROUND(J173/2*100,2)/100</f>
        <v>1</v>
      </c>
    </row>
    <row r="174" spans="1:11" x14ac:dyDescent="0.25">
      <c r="A174" s="16" t="s">
        <v>63</v>
      </c>
      <c r="B174" s="203">
        <v>0</v>
      </c>
      <c r="C174" s="81">
        <f t="shared" si="29"/>
        <v>0</v>
      </c>
      <c r="D174" s="203">
        <v>0</v>
      </c>
      <c r="E174" s="81">
        <f t="shared" si="30"/>
        <v>0</v>
      </c>
      <c r="F174" s="203">
        <v>1</v>
      </c>
      <c r="G174" s="81">
        <f t="shared" si="31"/>
        <v>0.5</v>
      </c>
      <c r="H174" s="203">
        <v>0</v>
      </c>
      <c r="I174" s="81">
        <f t="shared" si="32"/>
        <v>0</v>
      </c>
      <c r="J174" s="204">
        <v>1</v>
      </c>
      <c r="K174" s="81">
        <f t="shared" si="33"/>
        <v>0.5</v>
      </c>
    </row>
    <row r="175" spans="1:11" x14ac:dyDescent="0.25">
      <c r="A175" s="16" t="s">
        <v>64</v>
      </c>
      <c r="B175" s="203">
        <v>0</v>
      </c>
      <c r="C175" s="81">
        <f t="shared" si="29"/>
        <v>0</v>
      </c>
      <c r="D175" s="203">
        <v>0</v>
      </c>
      <c r="E175" s="81">
        <f t="shared" si="30"/>
        <v>0</v>
      </c>
      <c r="F175" s="203">
        <v>0</v>
      </c>
      <c r="G175" s="81">
        <f t="shared" si="31"/>
        <v>0</v>
      </c>
      <c r="H175" s="203">
        <v>0</v>
      </c>
      <c r="I175" s="81">
        <f t="shared" si="32"/>
        <v>0</v>
      </c>
      <c r="J175" s="204">
        <v>2</v>
      </c>
      <c r="K175" s="81">
        <f t="shared" si="33"/>
        <v>1</v>
      </c>
    </row>
    <row r="176" spans="1:11" x14ac:dyDescent="0.25">
      <c r="A176" s="16" t="s">
        <v>65</v>
      </c>
      <c r="B176" s="203">
        <v>0</v>
      </c>
      <c r="C176" s="81">
        <f t="shared" si="29"/>
        <v>0</v>
      </c>
      <c r="D176" s="203">
        <v>0</v>
      </c>
      <c r="E176" s="81">
        <f t="shared" si="30"/>
        <v>0</v>
      </c>
      <c r="F176" s="203">
        <v>1</v>
      </c>
      <c r="G176" s="81">
        <f t="shared" si="31"/>
        <v>0.5</v>
      </c>
      <c r="H176" s="203">
        <v>1</v>
      </c>
      <c r="I176" s="81">
        <f t="shared" si="32"/>
        <v>0.5</v>
      </c>
      <c r="J176" s="203">
        <v>0</v>
      </c>
      <c r="K176" s="81">
        <f t="shared" si="33"/>
        <v>0</v>
      </c>
    </row>
    <row r="177" spans="1:13" ht="30" x14ac:dyDescent="0.25">
      <c r="A177" s="16" t="s">
        <v>66</v>
      </c>
      <c r="B177" s="203">
        <v>0</v>
      </c>
      <c r="C177" s="81">
        <f t="shared" si="29"/>
        <v>0</v>
      </c>
      <c r="D177" s="203">
        <v>0</v>
      </c>
      <c r="E177" s="81">
        <f t="shared" si="30"/>
        <v>0</v>
      </c>
      <c r="F177" s="203">
        <v>0</v>
      </c>
      <c r="G177" s="81">
        <f t="shared" si="31"/>
        <v>0</v>
      </c>
      <c r="H177" s="203">
        <v>0</v>
      </c>
      <c r="I177" s="81">
        <f t="shared" si="32"/>
        <v>0</v>
      </c>
      <c r="J177" s="203">
        <v>2</v>
      </c>
      <c r="K177" s="81">
        <f t="shared" si="33"/>
        <v>1</v>
      </c>
    </row>
    <row r="178" spans="1:13" x14ac:dyDescent="0.25">
      <c r="A178" s="16" t="s">
        <v>67</v>
      </c>
      <c r="B178" s="203">
        <v>0</v>
      </c>
      <c r="C178" s="81">
        <f t="shared" si="29"/>
        <v>0</v>
      </c>
      <c r="D178" s="203">
        <v>0</v>
      </c>
      <c r="E178" s="81">
        <f t="shared" si="30"/>
        <v>0</v>
      </c>
      <c r="F178" s="203">
        <v>1</v>
      </c>
      <c r="G178" s="81">
        <f t="shared" si="31"/>
        <v>0.5</v>
      </c>
      <c r="H178" s="203">
        <v>0</v>
      </c>
      <c r="I178" s="81">
        <f t="shared" si="32"/>
        <v>0</v>
      </c>
      <c r="J178" s="203">
        <v>1</v>
      </c>
      <c r="K178" s="81">
        <f t="shared" si="33"/>
        <v>0.5</v>
      </c>
    </row>
    <row r="179" spans="1:13" x14ac:dyDescent="0.25">
      <c r="A179" s="16" t="s">
        <v>68</v>
      </c>
      <c r="B179" s="203">
        <v>0</v>
      </c>
      <c r="C179" s="81">
        <f t="shared" si="29"/>
        <v>0</v>
      </c>
      <c r="D179" s="203">
        <v>0</v>
      </c>
      <c r="E179" s="81">
        <f t="shared" si="30"/>
        <v>0</v>
      </c>
      <c r="F179" s="203">
        <v>1</v>
      </c>
      <c r="G179" s="81">
        <f t="shared" si="31"/>
        <v>0.5</v>
      </c>
      <c r="H179" s="203">
        <v>0</v>
      </c>
      <c r="I179" s="81">
        <f t="shared" si="32"/>
        <v>0</v>
      </c>
      <c r="J179" s="203">
        <v>1</v>
      </c>
      <c r="K179" s="81">
        <f t="shared" si="33"/>
        <v>0.5</v>
      </c>
    </row>
    <row r="180" spans="1:13" x14ac:dyDescent="0.25">
      <c r="A180" s="16" t="s">
        <v>69</v>
      </c>
      <c r="B180" s="203">
        <v>0</v>
      </c>
      <c r="C180" s="81">
        <f t="shared" si="29"/>
        <v>0</v>
      </c>
      <c r="D180" s="203">
        <v>0</v>
      </c>
      <c r="E180" s="81">
        <f t="shared" si="30"/>
        <v>0</v>
      </c>
      <c r="F180" s="203">
        <v>1</v>
      </c>
      <c r="G180" s="81">
        <f t="shared" si="31"/>
        <v>0.5</v>
      </c>
      <c r="H180" s="203">
        <v>0</v>
      </c>
      <c r="I180" s="81">
        <f t="shared" si="32"/>
        <v>0</v>
      </c>
      <c r="J180" s="203">
        <v>1</v>
      </c>
      <c r="K180" s="81">
        <f t="shared" si="33"/>
        <v>0.5</v>
      </c>
    </row>
    <row r="181" spans="1:13" x14ac:dyDescent="0.25">
      <c r="A181" s="16" t="s">
        <v>70</v>
      </c>
      <c r="B181" s="203">
        <v>0</v>
      </c>
      <c r="C181" s="81">
        <f t="shared" si="29"/>
        <v>0</v>
      </c>
      <c r="D181" s="203">
        <v>0</v>
      </c>
      <c r="E181" s="81">
        <f t="shared" si="30"/>
        <v>0</v>
      </c>
      <c r="F181" s="203">
        <v>1</v>
      </c>
      <c r="G181" s="81">
        <f t="shared" si="31"/>
        <v>0.5</v>
      </c>
      <c r="H181" s="203">
        <v>0</v>
      </c>
      <c r="I181" s="81">
        <f t="shared" si="32"/>
        <v>0</v>
      </c>
      <c r="J181" s="203">
        <v>1</v>
      </c>
      <c r="K181" s="81">
        <f t="shared" si="33"/>
        <v>0.5</v>
      </c>
    </row>
    <row r="182" spans="1:13" x14ac:dyDescent="0.25">
      <c r="A182" s="16" t="s">
        <v>71</v>
      </c>
      <c r="B182" s="203">
        <v>0</v>
      </c>
      <c r="C182" s="81">
        <f t="shared" si="29"/>
        <v>0</v>
      </c>
      <c r="D182" s="203">
        <v>0</v>
      </c>
      <c r="E182" s="81">
        <f t="shared" si="30"/>
        <v>0</v>
      </c>
      <c r="F182" s="203">
        <v>1</v>
      </c>
      <c r="G182" s="81">
        <f t="shared" si="31"/>
        <v>0.5</v>
      </c>
      <c r="H182" s="203">
        <v>0</v>
      </c>
      <c r="I182" s="81">
        <f t="shared" si="32"/>
        <v>0</v>
      </c>
      <c r="J182" s="203">
        <v>1</v>
      </c>
      <c r="K182" s="81">
        <f t="shared" si="33"/>
        <v>0.5</v>
      </c>
    </row>
    <row r="183" spans="1:13" x14ac:dyDescent="0.25">
      <c r="A183" s="16" t="s">
        <v>72</v>
      </c>
      <c r="B183" s="203">
        <v>0</v>
      </c>
      <c r="C183" s="81">
        <f t="shared" si="29"/>
        <v>0</v>
      </c>
      <c r="D183" s="203">
        <v>1</v>
      </c>
      <c r="E183" s="81">
        <f t="shared" si="30"/>
        <v>0.5</v>
      </c>
      <c r="F183" s="203">
        <v>0</v>
      </c>
      <c r="G183" s="81">
        <f t="shared" si="31"/>
        <v>0</v>
      </c>
      <c r="H183" s="203">
        <v>0</v>
      </c>
      <c r="I183" s="81">
        <f t="shared" si="32"/>
        <v>0</v>
      </c>
      <c r="J183" s="203">
        <v>1</v>
      </c>
      <c r="K183" s="81">
        <f t="shared" si="33"/>
        <v>0.5</v>
      </c>
    </row>
    <row r="184" spans="1:13" x14ac:dyDescent="0.25">
      <c r="A184" s="16" t="s">
        <v>73</v>
      </c>
      <c r="B184" s="203">
        <v>0</v>
      </c>
      <c r="C184" s="81">
        <f t="shared" si="29"/>
        <v>0</v>
      </c>
      <c r="D184" s="203">
        <v>0</v>
      </c>
      <c r="E184" s="81">
        <f t="shared" si="30"/>
        <v>0</v>
      </c>
      <c r="F184" s="203">
        <v>2</v>
      </c>
      <c r="G184" s="81">
        <f t="shared" si="31"/>
        <v>1</v>
      </c>
      <c r="H184" s="203">
        <v>0</v>
      </c>
      <c r="I184" s="81">
        <f t="shared" si="32"/>
        <v>0</v>
      </c>
      <c r="J184" s="203">
        <v>0</v>
      </c>
      <c r="K184" s="81">
        <f t="shared" si="33"/>
        <v>0</v>
      </c>
    </row>
    <row r="185" spans="1:13" x14ac:dyDescent="0.25">
      <c r="A185" s="16" t="s">
        <v>74</v>
      </c>
      <c r="B185" s="197">
        <v>0</v>
      </c>
      <c r="C185" s="81">
        <f t="shared" si="29"/>
        <v>0</v>
      </c>
      <c r="D185" s="197">
        <v>0</v>
      </c>
      <c r="E185" s="81">
        <f t="shared" si="30"/>
        <v>0</v>
      </c>
      <c r="F185" s="197">
        <v>0</v>
      </c>
      <c r="G185" s="81">
        <f>ROUND(F185/2*100,2)/100</f>
        <v>0</v>
      </c>
      <c r="H185" s="197">
        <v>0</v>
      </c>
      <c r="I185" s="81">
        <f t="shared" si="32"/>
        <v>0</v>
      </c>
      <c r="J185" s="197">
        <v>2</v>
      </c>
      <c r="K185" s="81">
        <f t="shared" si="33"/>
        <v>1</v>
      </c>
    </row>
    <row r="186" spans="1:13" x14ac:dyDescent="0.25">
      <c r="A186" s="30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3" x14ac:dyDescent="0.25">
      <c r="A187" s="420" t="s">
        <v>437</v>
      </c>
      <c r="B187" s="421"/>
      <c r="C187" s="386"/>
      <c r="D187" s="386"/>
      <c r="E187" s="386"/>
      <c r="F187" s="386"/>
      <c r="G187" s="386"/>
      <c r="H187" s="386"/>
      <c r="I187" s="386"/>
      <c r="J187" s="386"/>
      <c r="K187" s="386"/>
    </row>
    <row r="188" spans="1:13" x14ac:dyDescent="0.25">
      <c r="A188" s="420"/>
      <c r="B188" s="422"/>
      <c r="C188" s="385"/>
      <c r="D188" s="385"/>
      <c r="E188" s="385"/>
      <c r="F188" s="385"/>
      <c r="G188" s="385"/>
      <c r="H188" s="385"/>
      <c r="I188" s="385"/>
      <c r="J188" s="385"/>
      <c r="K188" s="385"/>
    </row>
    <row r="189" spans="1:13" x14ac:dyDescent="0.25">
      <c r="A189" s="420"/>
      <c r="B189" s="280"/>
      <c r="C189" s="19"/>
      <c r="D189" s="19"/>
      <c r="E189" s="19"/>
      <c r="F189" s="19"/>
      <c r="G189" s="19"/>
      <c r="H189" s="19"/>
      <c r="I189" s="19"/>
      <c r="J189" s="19"/>
      <c r="K189" s="19"/>
      <c r="M189" s="4"/>
    </row>
    <row r="190" spans="1:13" ht="33" customHeight="1" x14ac:dyDescent="0.25">
      <c r="A190" s="16" t="s">
        <v>474</v>
      </c>
      <c r="B190" s="281"/>
      <c r="C190" s="279"/>
      <c r="D190" s="279"/>
      <c r="E190" s="279"/>
      <c r="F190" s="279"/>
      <c r="G190" s="279"/>
      <c r="H190" s="279"/>
      <c r="I190" s="279"/>
      <c r="J190" s="279"/>
      <c r="K190" s="279"/>
    </row>
    <row r="191" spans="1:13" x14ac:dyDescent="0.25">
      <c r="A191" s="4"/>
      <c r="B191" s="279"/>
      <c r="C191" s="279"/>
      <c r="D191" s="279"/>
      <c r="E191" s="279"/>
      <c r="F191" s="279"/>
      <c r="G191" s="279"/>
      <c r="H191" s="279"/>
      <c r="I191" s="279"/>
      <c r="J191" s="279"/>
      <c r="K191" s="279"/>
    </row>
    <row r="192" spans="1:13" ht="15" customHeight="1" x14ac:dyDescent="0.25">
      <c r="A192" s="376" t="s">
        <v>438</v>
      </c>
      <c r="B192" s="373" t="s">
        <v>405</v>
      </c>
      <c r="C192" s="411"/>
      <c r="D192" s="411"/>
      <c r="E192" s="411"/>
      <c r="F192" s="411"/>
      <c r="G192" s="374"/>
    </row>
    <row r="193" spans="1:8" x14ac:dyDescent="0.25">
      <c r="A193" s="377"/>
      <c r="B193" s="365" t="s">
        <v>444</v>
      </c>
      <c r="C193" s="365"/>
      <c r="D193" s="365" t="s">
        <v>445</v>
      </c>
      <c r="E193" s="365"/>
      <c r="F193" s="365" t="s">
        <v>446</v>
      </c>
      <c r="G193" s="365"/>
    </row>
    <row r="194" spans="1:8" x14ac:dyDescent="0.25">
      <c r="A194" s="176" t="s">
        <v>408</v>
      </c>
      <c r="B194" s="259" t="s">
        <v>291</v>
      </c>
      <c r="C194" s="259" t="s">
        <v>205</v>
      </c>
      <c r="D194" s="259" t="s">
        <v>291</v>
      </c>
      <c r="E194" s="259" t="s">
        <v>205</v>
      </c>
      <c r="F194" s="259" t="s">
        <v>291</v>
      </c>
      <c r="G194" s="259" t="s">
        <v>205</v>
      </c>
    </row>
    <row r="195" spans="1:8" x14ac:dyDescent="0.25">
      <c r="A195" s="209" t="s">
        <v>272</v>
      </c>
      <c r="B195" s="121">
        <v>4</v>
      </c>
      <c r="C195" s="222">
        <v>0.57140000000000002</v>
      </c>
      <c r="D195" s="205">
        <v>1</v>
      </c>
      <c r="E195" s="122">
        <v>1</v>
      </c>
      <c r="F195" s="98">
        <v>15</v>
      </c>
      <c r="G195" s="223">
        <v>0.45450000000000002</v>
      </c>
    </row>
    <row r="196" spans="1:8" x14ac:dyDescent="0.25">
      <c r="A196" s="209" t="s">
        <v>273</v>
      </c>
      <c r="B196" s="121">
        <v>2</v>
      </c>
      <c r="C196" s="222">
        <v>0.28570000000000001</v>
      </c>
      <c r="D196" s="205">
        <v>0</v>
      </c>
      <c r="E196" s="122">
        <v>0</v>
      </c>
      <c r="F196" s="98">
        <v>15</v>
      </c>
      <c r="G196" s="223">
        <v>0.45450000000000002</v>
      </c>
    </row>
    <row r="197" spans="1:8" x14ac:dyDescent="0.25">
      <c r="A197" s="209" t="s">
        <v>274</v>
      </c>
      <c r="B197" s="121">
        <v>1</v>
      </c>
      <c r="C197" s="222">
        <v>0.1429</v>
      </c>
      <c r="D197" s="205">
        <v>0</v>
      </c>
      <c r="E197" s="122">
        <v>0</v>
      </c>
      <c r="F197" s="98">
        <v>3</v>
      </c>
      <c r="G197" s="223">
        <v>9.0899999999999995E-2</v>
      </c>
    </row>
    <row r="199" spans="1:8" x14ac:dyDescent="0.25">
      <c r="A199" s="376" t="s">
        <v>597</v>
      </c>
    </row>
    <row r="200" spans="1:8" ht="15" customHeight="1" x14ac:dyDescent="0.25">
      <c r="A200" s="377"/>
      <c r="B200" s="373" t="s">
        <v>591</v>
      </c>
      <c r="C200" s="411"/>
      <c r="D200" s="411"/>
      <c r="E200" s="411"/>
      <c r="F200" s="411"/>
      <c r="G200" s="411"/>
      <c r="H200" s="374"/>
    </row>
    <row r="201" spans="1:8" x14ac:dyDescent="0.25">
      <c r="A201" s="341"/>
      <c r="B201" s="340" t="s">
        <v>194</v>
      </c>
      <c r="C201" s="340" t="s">
        <v>203</v>
      </c>
      <c r="D201" s="340" t="s">
        <v>592</v>
      </c>
      <c r="E201" s="340" t="s">
        <v>569</v>
      </c>
      <c r="F201" s="340" t="s">
        <v>593</v>
      </c>
      <c r="G201" s="340" t="s">
        <v>570</v>
      </c>
      <c r="H201" s="340" t="s">
        <v>571</v>
      </c>
    </row>
    <row r="202" spans="1:8" x14ac:dyDescent="0.25">
      <c r="A202" s="341" t="s">
        <v>47</v>
      </c>
      <c r="B202" s="15">
        <v>17</v>
      </c>
      <c r="C202" s="15">
        <v>66.705882399999993</v>
      </c>
      <c r="D202" s="15">
        <v>22.1239822</v>
      </c>
      <c r="E202" s="15">
        <v>69</v>
      </c>
      <c r="F202" s="15">
        <v>27</v>
      </c>
      <c r="G202" s="15">
        <v>0</v>
      </c>
      <c r="H202" s="15">
        <v>90</v>
      </c>
    </row>
    <row r="203" spans="1:8" x14ac:dyDescent="0.25">
      <c r="A203" s="341" t="s">
        <v>584</v>
      </c>
      <c r="B203" s="15">
        <v>28</v>
      </c>
      <c r="C203" s="15">
        <v>81.75</v>
      </c>
      <c r="D203" s="15">
        <v>9.5243353000000006</v>
      </c>
      <c r="E203" s="15">
        <v>84</v>
      </c>
      <c r="F203" s="15">
        <v>16.5</v>
      </c>
      <c r="G203" s="15">
        <v>60</v>
      </c>
      <c r="H203" s="15">
        <v>100</v>
      </c>
    </row>
    <row r="204" spans="1:8" x14ac:dyDescent="0.25">
      <c r="A204" s="342"/>
      <c r="B204" s="342"/>
      <c r="C204" s="343"/>
      <c r="D204" s="343"/>
      <c r="E204" s="343"/>
      <c r="F204" s="343"/>
      <c r="G204" s="343"/>
      <c r="H204" s="343"/>
    </row>
    <row r="205" spans="1:8" ht="15" customHeight="1" x14ac:dyDescent="0.25">
      <c r="A205" s="341"/>
      <c r="B205" s="373" t="s">
        <v>594</v>
      </c>
      <c r="C205" s="411"/>
      <c r="D205" s="411"/>
      <c r="E205" s="411"/>
      <c r="F205" s="411"/>
      <c r="G205" s="411"/>
      <c r="H205" s="374"/>
    </row>
    <row r="206" spans="1:8" x14ac:dyDescent="0.25">
      <c r="A206" s="341"/>
      <c r="B206" s="333" t="s">
        <v>194</v>
      </c>
      <c r="C206" s="333" t="s">
        <v>203</v>
      </c>
      <c r="D206" s="333" t="s">
        <v>592</v>
      </c>
      <c r="E206" s="333" t="s">
        <v>569</v>
      </c>
      <c r="F206" s="333" t="s">
        <v>593</v>
      </c>
      <c r="G206" s="333" t="s">
        <v>570</v>
      </c>
      <c r="H206" s="333" t="s">
        <v>571</v>
      </c>
    </row>
    <row r="207" spans="1:8" x14ac:dyDescent="0.25">
      <c r="A207" s="341" t="s">
        <v>47</v>
      </c>
      <c r="B207" s="15">
        <v>17</v>
      </c>
      <c r="C207" s="15">
        <v>143.8823529</v>
      </c>
      <c r="D207" s="15">
        <v>188.16611090000001</v>
      </c>
      <c r="E207" s="15">
        <v>80</v>
      </c>
      <c r="F207" s="15">
        <v>122</v>
      </c>
      <c r="G207" s="15">
        <v>4</v>
      </c>
      <c r="H207" s="15">
        <v>672</v>
      </c>
    </row>
    <row r="208" spans="1:8" x14ac:dyDescent="0.25">
      <c r="A208" s="341" t="s">
        <v>584</v>
      </c>
      <c r="B208" s="15">
        <v>28</v>
      </c>
      <c r="C208" s="15">
        <v>131.25</v>
      </c>
      <c r="D208" s="15">
        <v>199.79315690000001</v>
      </c>
      <c r="E208" s="15">
        <v>70</v>
      </c>
      <c r="F208" s="15">
        <v>91.5</v>
      </c>
      <c r="G208" s="15">
        <v>1</v>
      </c>
      <c r="H208" s="15">
        <v>672</v>
      </c>
    </row>
    <row r="209" spans="1:8" x14ac:dyDescent="0.25">
      <c r="A209" s="341"/>
      <c r="B209" s="341"/>
      <c r="C209" s="341"/>
      <c r="D209" s="341"/>
      <c r="E209" s="341"/>
      <c r="F209" s="341"/>
      <c r="G209" s="341"/>
      <c r="H209" s="341"/>
    </row>
    <row r="210" spans="1:8" x14ac:dyDescent="0.25">
      <c r="A210" s="341"/>
      <c r="B210" s="341"/>
      <c r="C210" s="341"/>
      <c r="D210" s="341"/>
      <c r="E210" s="341"/>
      <c r="F210" s="341"/>
      <c r="G210" s="341"/>
      <c r="H210" s="341"/>
    </row>
    <row r="211" spans="1:8" x14ac:dyDescent="0.25">
      <c r="A211" s="376" t="s">
        <v>598</v>
      </c>
      <c r="B211" s="373" t="s">
        <v>591</v>
      </c>
      <c r="C211" s="411"/>
      <c r="D211" s="411"/>
      <c r="E211" s="411"/>
      <c r="F211" s="411"/>
      <c r="G211" s="411"/>
      <c r="H211" s="374"/>
    </row>
    <row r="212" spans="1:8" x14ac:dyDescent="0.25">
      <c r="A212" s="377"/>
      <c r="B212" s="333" t="s">
        <v>194</v>
      </c>
      <c r="C212" s="333" t="s">
        <v>203</v>
      </c>
      <c r="D212" s="333" t="s">
        <v>592</v>
      </c>
      <c r="E212" s="333" t="s">
        <v>569</v>
      </c>
      <c r="F212" s="333" t="s">
        <v>593</v>
      </c>
      <c r="G212" s="333" t="s">
        <v>570</v>
      </c>
      <c r="H212" s="333" t="s">
        <v>571</v>
      </c>
    </row>
    <row r="213" spans="1:8" x14ac:dyDescent="0.25">
      <c r="A213" s="344" t="s">
        <v>595</v>
      </c>
      <c r="B213" s="15">
        <v>16</v>
      </c>
      <c r="C213" s="15">
        <v>69.8125</v>
      </c>
      <c r="D213" s="15">
        <v>22.859625999999999</v>
      </c>
      <c r="E213" s="15">
        <v>72</v>
      </c>
      <c r="F213" s="15">
        <v>23.5</v>
      </c>
      <c r="G213" s="15">
        <v>0</v>
      </c>
      <c r="H213" s="15">
        <v>90</v>
      </c>
    </row>
    <row r="214" spans="1:8" x14ac:dyDescent="0.25">
      <c r="A214" s="344" t="s">
        <v>599</v>
      </c>
      <c r="B214" s="15">
        <v>21</v>
      </c>
      <c r="C214" s="15">
        <v>77.285714299999995</v>
      </c>
      <c r="D214" s="15">
        <v>11.0505333</v>
      </c>
      <c r="E214" s="15">
        <v>79</v>
      </c>
      <c r="F214" s="15">
        <v>15</v>
      </c>
      <c r="G214" s="15">
        <v>50</v>
      </c>
      <c r="H214" s="15">
        <v>92</v>
      </c>
    </row>
    <row r="215" spans="1:8" x14ac:dyDescent="0.25">
      <c r="A215" s="344" t="s">
        <v>596</v>
      </c>
      <c r="B215" s="15">
        <v>8</v>
      </c>
      <c r="C215" s="15">
        <v>85.375</v>
      </c>
      <c r="D215" s="15">
        <v>12.2116747</v>
      </c>
      <c r="E215" s="15">
        <v>87.5</v>
      </c>
      <c r="F215" s="15">
        <v>12</v>
      </c>
      <c r="G215" s="15">
        <v>60</v>
      </c>
      <c r="H215" s="15">
        <v>100</v>
      </c>
    </row>
    <row r="216" spans="1:8" x14ac:dyDescent="0.25">
      <c r="A216" s="341"/>
      <c r="B216" s="341"/>
      <c r="C216" s="341"/>
      <c r="D216" s="341"/>
      <c r="E216" s="341"/>
      <c r="F216" s="341"/>
      <c r="G216" s="341"/>
      <c r="H216" s="341"/>
    </row>
    <row r="217" spans="1:8" x14ac:dyDescent="0.25">
      <c r="A217" s="341"/>
      <c r="B217" s="373" t="s">
        <v>594</v>
      </c>
      <c r="C217" s="411"/>
      <c r="D217" s="411"/>
      <c r="E217" s="411"/>
      <c r="F217" s="411"/>
      <c r="G217" s="411"/>
      <c r="H217" s="374"/>
    </row>
    <row r="218" spans="1:8" x14ac:dyDescent="0.25">
      <c r="A218" s="341"/>
      <c r="B218" s="333" t="s">
        <v>194</v>
      </c>
      <c r="C218" s="333" t="s">
        <v>203</v>
      </c>
      <c r="D218" s="333" t="s">
        <v>592</v>
      </c>
      <c r="E218" s="333" t="s">
        <v>569</v>
      </c>
      <c r="F218" s="333" t="s">
        <v>593</v>
      </c>
      <c r="G218" s="333" t="s">
        <v>570</v>
      </c>
      <c r="H218" s="333" t="s">
        <v>571</v>
      </c>
    </row>
    <row r="219" spans="1:8" x14ac:dyDescent="0.25">
      <c r="A219" s="344" t="s">
        <v>595</v>
      </c>
      <c r="B219" s="15">
        <v>16</v>
      </c>
      <c r="C219" s="15">
        <v>154.875</v>
      </c>
      <c r="D219" s="15">
        <v>222.63898280000001</v>
      </c>
      <c r="E219" s="15">
        <v>70</v>
      </c>
      <c r="F219" s="15">
        <v>112</v>
      </c>
      <c r="G219" s="15">
        <v>4</v>
      </c>
      <c r="H219" s="15">
        <v>672</v>
      </c>
    </row>
    <row r="220" spans="1:8" x14ac:dyDescent="0.25">
      <c r="A220" s="344" t="s">
        <v>599</v>
      </c>
      <c r="B220" s="15">
        <v>21</v>
      </c>
      <c r="C220" s="15">
        <v>138.57142859999999</v>
      </c>
      <c r="D220" s="15">
        <v>207.0390232</v>
      </c>
      <c r="E220" s="15">
        <v>60</v>
      </c>
      <c r="F220" s="15">
        <v>95</v>
      </c>
      <c r="G220" s="15">
        <v>20</v>
      </c>
      <c r="H220" s="15">
        <v>672</v>
      </c>
    </row>
    <row r="221" spans="1:8" x14ac:dyDescent="0.25">
      <c r="A221" s="344" t="s">
        <v>596</v>
      </c>
      <c r="B221" s="15">
        <v>8</v>
      </c>
      <c r="C221" s="15">
        <v>91.625</v>
      </c>
      <c r="D221" s="15">
        <v>57.992456400000002</v>
      </c>
      <c r="E221" s="15">
        <v>100</v>
      </c>
      <c r="F221" s="15">
        <v>77</v>
      </c>
      <c r="G221" s="15">
        <v>1</v>
      </c>
      <c r="H221" s="15">
        <v>168</v>
      </c>
    </row>
  </sheetData>
  <mergeCells count="105">
    <mergeCell ref="A4:B4"/>
    <mergeCell ref="A1:H1"/>
    <mergeCell ref="A187:A189"/>
    <mergeCell ref="B187:K187"/>
    <mergeCell ref="B188:C188"/>
    <mergeCell ref="D188:E188"/>
    <mergeCell ref="F188:G188"/>
    <mergeCell ref="H188:I188"/>
    <mergeCell ref="J188:K188"/>
    <mergeCell ref="A169:A171"/>
    <mergeCell ref="B169:K169"/>
    <mergeCell ref="B170:C170"/>
    <mergeCell ref="D170:E170"/>
    <mergeCell ref="F170:G170"/>
    <mergeCell ref="H170:I170"/>
    <mergeCell ref="J170:K170"/>
    <mergeCell ref="P101:Q101"/>
    <mergeCell ref="A133:A135"/>
    <mergeCell ref="B133:K133"/>
    <mergeCell ref="B134:C134"/>
    <mergeCell ref="D134:E134"/>
    <mergeCell ref="F134:G134"/>
    <mergeCell ref="H134:I134"/>
    <mergeCell ref="J134:K134"/>
    <mergeCell ref="A151:A153"/>
    <mergeCell ref="B151:K151"/>
    <mergeCell ref="B152:C152"/>
    <mergeCell ref="D152:E152"/>
    <mergeCell ref="F152:G152"/>
    <mergeCell ref="H152:I152"/>
    <mergeCell ref="J152:K152"/>
    <mergeCell ref="A192:A193"/>
    <mergeCell ref="B192:G192"/>
    <mergeCell ref="B193:C193"/>
    <mergeCell ref="D193:E193"/>
    <mergeCell ref="F193:G193"/>
    <mergeCell ref="A6:A7"/>
    <mergeCell ref="B6:E6"/>
    <mergeCell ref="B7:C7"/>
    <mergeCell ref="D7:E7"/>
    <mergeCell ref="A88:A89"/>
    <mergeCell ref="B88:I88"/>
    <mergeCell ref="B89:C89"/>
    <mergeCell ref="D89:E89"/>
    <mergeCell ref="F89:G89"/>
    <mergeCell ref="H89:I89"/>
    <mergeCell ref="A76:A77"/>
    <mergeCell ref="B76:I76"/>
    <mergeCell ref="B77:C77"/>
    <mergeCell ref="D77:E77"/>
    <mergeCell ref="F77:G77"/>
    <mergeCell ref="A100:A101"/>
    <mergeCell ref="B100:Q100"/>
    <mergeCell ref="B101:C101"/>
    <mergeCell ref="D101:E101"/>
    <mergeCell ref="P113:Q113"/>
    <mergeCell ref="A112:A113"/>
    <mergeCell ref="B112:Q112"/>
    <mergeCell ref="B113:C113"/>
    <mergeCell ref="D113:E113"/>
    <mergeCell ref="F113:G113"/>
    <mergeCell ref="H113:I113"/>
    <mergeCell ref="A124:A125"/>
    <mergeCell ref="B124:G124"/>
    <mergeCell ref="B125:C125"/>
    <mergeCell ref="D125:E125"/>
    <mergeCell ref="F125:G125"/>
    <mergeCell ref="A67:A68"/>
    <mergeCell ref="B67:I67"/>
    <mergeCell ref="B68:C68"/>
    <mergeCell ref="D68:E68"/>
    <mergeCell ref="F68:G68"/>
    <mergeCell ref="H68:I68"/>
    <mergeCell ref="J113:K113"/>
    <mergeCell ref="L113:M113"/>
    <mergeCell ref="N113:O113"/>
    <mergeCell ref="J101:K101"/>
    <mergeCell ref="F101:G101"/>
    <mergeCell ref="H101:I101"/>
    <mergeCell ref="L101:M101"/>
    <mergeCell ref="N101:O101"/>
    <mergeCell ref="B217:H217"/>
    <mergeCell ref="A199:A200"/>
    <mergeCell ref="A211:A212"/>
    <mergeCell ref="B200:H200"/>
    <mergeCell ref="B205:H205"/>
    <mergeCell ref="B211:H211"/>
    <mergeCell ref="A24:A25"/>
    <mergeCell ref="B24:E24"/>
    <mergeCell ref="B25:C25"/>
    <mergeCell ref="D25:E25"/>
    <mergeCell ref="B42:C42"/>
    <mergeCell ref="A50:A51"/>
    <mergeCell ref="B50:I50"/>
    <mergeCell ref="B51:C51"/>
    <mergeCell ref="D51:E51"/>
    <mergeCell ref="F51:G51"/>
    <mergeCell ref="H51:I51"/>
    <mergeCell ref="A58:A59"/>
    <mergeCell ref="B58:I58"/>
    <mergeCell ref="B59:C59"/>
    <mergeCell ref="D59:E59"/>
    <mergeCell ref="F59:G59"/>
    <mergeCell ref="H59:I59"/>
    <mergeCell ref="H77:I77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G183"/>
  <sheetViews>
    <sheetView zoomScale="80" zoomScaleNormal="80" workbookViewId="0">
      <selection activeCell="M20" sqref="M20"/>
    </sheetView>
  </sheetViews>
  <sheetFormatPr defaultRowHeight="15" x14ac:dyDescent="0.25"/>
  <cols>
    <col min="1" max="1" width="58.28515625" customWidth="1"/>
    <col min="2" max="3" width="13.140625" customWidth="1"/>
    <col min="4" max="5" width="11" customWidth="1"/>
    <col min="6" max="7" width="13" customWidth="1"/>
    <col min="8" max="8" width="10.28515625" bestFit="1" customWidth="1"/>
    <col min="9" max="9" width="8.28515625" bestFit="1" customWidth="1"/>
    <col min="10" max="10" width="10.28515625" bestFit="1" customWidth="1"/>
    <col min="11" max="11" width="7.85546875" bestFit="1" customWidth="1"/>
    <col min="12" max="12" width="10.28515625" bestFit="1" customWidth="1"/>
    <col min="13" max="13" width="7.85546875" bestFit="1" customWidth="1"/>
    <col min="14" max="14" width="10.28515625" bestFit="1" customWidth="1"/>
    <col min="15" max="15" width="7.85546875" bestFit="1" customWidth="1"/>
    <col min="16" max="16" width="10.28515625" bestFit="1" customWidth="1"/>
    <col min="17" max="17" width="7.85546875" bestFit="1" customWidth="1"/>
  </cols>
  <sheetData>
    <row r="1" spans="1:33" x14ac:dyDescent="0.25">
      <c r="A1" s="403"/>
      <c r="B1" s="403"/>
      <c r="C1" s="403"/>
      <c r="D1" s="403"/>
      <c r="E1" s="403"/>
      <c r="F1" s="403"/>
      <c r="G1" s="403"/>
      <c r="H1" s="403"/>
      <c r="I1" s="403"/>
    </row>
    <row r="2" spans="1:33" s="12" customFormat="1" ht="15" customHeight="1" x14ac:dyDescent="0.25">
      <c r="A2" s="59" t="s">
        <v>451</v>
      </c>
      <c r="B2" s="292" t="s">
        <v>194</v>
      </c>
      <c r="C2" s="291"/>
      <c r="D2" s="291"/>
      <c r="E2" s="291"/>
      <c r="F2" s="291"/>
      <c r="G2" s="21"/>
      <c r="H2" s="21"/>
      <c r="I2" s="21"/>
      <c r="J2" s="21"/>
      <c r="K2" s="21"/>
      <c r="L2" s="21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</row>
    <row r="3" spans="1:33" s="12" customFormat="1" x14ac:dyDescent="0.25">
      <c r="A3" s="6"/>
      <c r="B3" s="96">
        <v>56</v>
      </c>
      <c r="C3" s="291"/>
      <c r="D3" s="291"/>
      <c r="E3" s="291"/>
      <c r="F3" s="291"/>
      <c r="G3" s="21"/>
      <c r="H3" s="21"/>
      <c r="I3" s="21"/>
      <c r="J3" s="21"/>
      <c r="K3" s="21"/>
      <c r="L3" s="21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29" customFormat="1" x14ac:dyDescent="0.25">
      <c r="A4" s="345" t="s">
        <v>450</v>
      </c>
      <c r="B4" s="346"/>
      <c r="C4" s="154"/>
    </row>
    <row r="6" spans="1:33" x14ac:dyDescent="0.25">
      <c r="A6" s="376" t="s">
        <v>504</v>
      </c>
      <c r="B6" s="404" t="s">
        <v>470</v>
      </c>
      <c r="C6" s="404"/>
      <c r="D6" s="404"/>
      <c r="E6" s="404"/>
      <c r="F6" s="404"/>
      <c r="G6" s="404"/>
      <c r="H6" s="404"/>
      <c r="I6" s="404"/>
    </row>
    <row r="7" spans="1:33" x14ac:dyDescent="0.25">
      <c r="A7" s="377"/>
      <c r="B7" s="405" t="s">
        <v>500</v>
      </c>
      <c r="C7" s="405"/>
      <c r="D7" s="405"/>
      <c r="E7" s="406"/>
      <c r="F7" s="407" t="s">
        <v>501</v>
      </c>
      <c r="G7" s="404"/>
      <c r="H7" s="404"/>
      <c r="I7" s="404"/>
    </row>
    <row r="8" spans="1:33" x14ac:dyDescent="0.25">
      <c r="A8" s="177" t="s">
        <v>471</v>
      </c>
      <c r="B8" s="409" t="s">
        <v>509</v>
      </c>
      <c r="C8" s="409"/>
      <c r="D8" s="409" t="s">
        <v>502</v>
      </c>
      <c r="E8" s="410"/>
      <c r="F8" s="408" t="s">
        <v>510</v>
      </c>
      <c r="G8" s="409"/>
      <c r="H8" s="409" t="s">
        <v>503</v>
      </c>
      <c r="I8" s="409"/>
    </row>
    <row r="9" spans="1:33" x14ac:dyDescent="0.25">
      <c r="A9" s="176" t="s">
        <v>337</v>
      </c>
      <c r="B9" s="181" t="s">
        <v>291</v>
      </c>
      <c r="C9" s="181" t="s">
        <v>205</v>
      </c>
      <c r="D9" s="248" t="s">
        <v>291</v>
      </c>
      <c r="E9" s="249" t="s">
        <v>205</v>
      </c>
      <c r="F9" s="250" t="s">
        <v>291</v>
      </c>
      <c r="G9" s="251" t="s">
        <v>205</v>
      </c>
      <c r="H9" s="251" t="s">
        <v>362</v>
      </c>
      <c r="I9" s="251" t="s">
        <v>205</v>
      </c>
    </row>
    <row r="10" spans="1:33" x14ac:dyDescent="0.25">
      <c r="A10" s="209" t="s">
        <v>47</v>
      </c>
      <c r="B10" s="96">
        <v>3</v>
      </c>
      <c r="C10" s="81">
        <v>8.3299999999999999E-2</v>
      </c>
      <c r="D10" s="243">
        <v>16</v>
      </c>
      <c r="E10" s="245">
        <v>0.39019999999999999</v>
      </c>
      <c r="F10" s="244">
        <v>1</v>
      </c>
      <c r="G10" s="81">
        <v>0.05</v>
      </c>
      <c r="H10" s="166">
        <v>1</v>
      </c>
      <c r="I10" s="227">
        <v>0.25</v>
      </c>
    </row>
    <row r="11" spans="1:33" x14ac:dyDescent="0.25">
      <c r="A11" s="209" t="s">
        <v>48</v>
      </c>
      <c r="B11" s="96">
        <v>12</v>
      </c>
      <c r="C11" s="81">
        <v>0.33329999999999999</v>
      </c>
      <c r="D11" s="243">
        <v>23</v>
      </c>
      <c r="E11" s="245">
        <v>0.56100000000000005</v>
      </c>
      <c r="F11" s="244">
        <v>11</v>
      </c>
      <c r="G11" s="81">
        <v>0.55000000000000004</v>
      </c>
      <c r="H11" s="166">
        <v>3</v>
      </c>
      <c r="I11" s="227">
        <v>0.75</v>
      </c>
    </row>
    <row r="12" spans="1:33" x14ac:dyDescent="0.25">
      <c r="A12" s="209" t="s">
        <v>49</v>
      </c>
      <c r="B12" s="96">
        <v>21</v>
      </c>
      <c r="C12" s="81">
        <v>0.58330000000000004</v>
      </c>
      <c r="D12" s="243">
        <v>2</v>
      </c>
      <c r="E12" s="245">
        <v>4.8800000000000003E-2</v>
      </c>
      <c r="F12" s="244">
        <v>7</v>
      </c>
      <c r="G12" s="81">
        <v>0.35</v>
      </c>
      <c r="H12" s="166">
        <v>0</v>
      </c>
      <c r="I12" s="227">
        <v>0</v>
      </c>
    </row>
    <row r="13" spans="1:33" x14ac:dyDescent="0.25">
      <c r="A13" s="209" t="s">
        <v>50</v>
      </c>
      <c r="B13" s="96">
        <v>0</v>
      </c>
      <c r="C13" s="81">
        <v>0</v>
      </c>
      <c r="D13" s="243">
        <v>0</v>
      </c>
      <c r="E13" s="245">
        <v>0</v>
      </c>
      <c r="F13" s="244">
        <v>1</v>
      </c>
      <c r="G13" s="81">
        <v>0.05</v>
      </c>
      <c r="H13" s="166">
        <v>0</v>
      </c>
      <c r="I13" s="227">
        <v>0</v>
      </c>
    </row>
    <row r="15" spans="1:33" x14ac:dyDescent="0.25">
      <c r="A15" s="88"/>
      <c r="B15" s="88"/>
      <c r="C15" s="88"/>
      <c r="D15" s="88"/>
      <c r="E15" s="88"/>
    </row>
    <row r="16" spans="1:33" x14ac:dyDescent="0.25">
      <c r="A16" s="353" t="s">
        <v>413</v>
      </c>
      <c r="B16" s="352" t="s">
        <v>370</v>
      </c>
      <c r="C16" s="352"/>
      <c r="D16" s="352"/>
      <c r="E16" s="352"/>
      <c r="G16" s="289"/>
      <c r="H16" s="289"/>
      <c r="I16" s="289"/>
      <c r="J16" s="289"/>
      <c r="K16" s="289"/>
    </row>
    <row r="17" spans="1:11" x14ac:dyDescent="0.25">
      <c r="A17" s="354"/>
      <c r="B17" s="352" t="s">
        <v>449</v>
      </c>
      <c r="C17" s="352"/>
      <c r="D17" s="352" t="s">
        <v>415</v>
      </c>
      <c r="E17" s="352"/>
      <c r="G17" s="289"/>
      <c r="H17" s="289"/>
      <c r="I17" s="289"/>
      <c r="J17" s="289"/>
      <c r="K17" s="289"/>
    </row>
    <row r="18" spans="1:11" x14ac:dyDescent="0.25">
      <c r="A18" s="184" t="s">
        <v>374</v>
      </c>
      <c r="B18" s="287" t="s">
        <v>291</v>
      </c>
      <c r="C18" s="287" t="s">
        <v>205</v>
      </c>
      <c r="D18" s="287" t="s">
        <v>291</v>
      </c>
      <c r="E18" s="287" t="s">
        <v>447</v>
      </c>
      <c r="G18" s="289"/>
      <c r="H18" s="290"/>
      <c r="I18" s="290"/>
      <c r="J18" s="290"/>
      <c r="K18" s="290"/>
    </row>
    <row r="19" spans="1:11" x14ac:dyDescent="0.25">
      <c r="A19" s="226" t="s">
        <v>376</v>
      </c>
      <c r="B19" s="123">
        <v>2</v>
      </c>
      <c r="C19" s="224">
        <v>3.5699999999999996E-2</v>
      </c>
      <c r="D19" s="123">
        <v>0</v>
      </c>
      <c r="E19" s="225">
        <f>D19/B19</f>
        <v>0</v>
      </c>
      <c r="G19" s="160"/>
      <c r="H19" s="288"/>
      <c r="I19" s="252"/>
      <c r="J19" s="288"/>
      <c r="K19" s="253"/>
    </row>
    <row r="20" spans="1:11" x14ac:dyDescent="0.25">
      <c r="A20" s="226" t="s">
        <v>377</v>
      </c>
      <c r="B20" s="123">
        <v>10</v>
      </c>
      <c r="C20" s="224">
        <v>0.17859999999999998</v>
      </c>
      <c r="D20" s="123">
        <v>4</v>
      </c>
      <c r="E20" s="225">
        <f>D20/B20</f>
        <v>0.4</v>
      </c>
      <c r="G20" s="160"/>
      <c r="H20" s="288"/>
      <c r="I20" s="252"/>
      <c r="J20" s="288"/>
      <c r="K20" s="253"/>
    </row>
    <row r="21" spans="1:11" x14ac:dyDescent="0.25">
      <c r="A21" s="226" t="s">
        <v>378</v>
      </c>
      <c r="B21" s="123">
        <v>7</v>
      </c>
      <c r="C21" s="224">
        <v>0.125</v>
      </c>
      <c r="D21" s="123">
        <v>0</v>
      </c>
      <c r="E21" s="225">
        <f t="shared" ref="E21:E22" si="0">D21/B21</f>
        <v>0</v>
      </c>
      <c r="G21" s="160"/>
      <c r="H21" s="288"/>
      <c r="I21" s="252"/>
      <c r="J21" s="288"/>
      <c r="K21" s="253"/>
    </row>
    <row r="22" spans="1:11" x14ac:dyDescent="0.25">
      <c r="A22" s="226" t="s">
        <v>379</v>
      </c>
      <c r="B22" s="123">
        <v>12</v>
      </c>
      <c r="C22" s="224">
        <v>0.21429999999999999</v>
      </c>
      <c r="D22" s="123">
        <v>2</v>
      </c>
      <c r="E22" s="225">
        <f t="shared" si="0"/>
        <v>0.16666666666666666</v>
      </c>
      <c r="G22" s="160"/>
      <c r="H22" s="288"/>
      <c r="I22" s="252"/>
      <c r="J22" s="288"/>
      <c r="K22" s="253"/>
    </row>
    <row r="23" spans="1:11" x14ac:dyDescent="0.25">
      <c r="A23" s="226" t="s">
        <v>380</v>
      </c>
      <c r="B23" s="123">
        <v>0</v>
      </c>
      <c r="C23" s="224">
        <v>0</v>
      </c>
      <c r="D23" s="123">
        <v>0</v>
      </c>
      <c r="E23" s="225">
        <v>0</v>
      </c>
      <c r="G23" s="160"/>
      <c r="H23" s="288"/>
      <c r="I23" s="252"/>
      <c r="J23" s="288"/>
      <c r="K23" s="253"/>
    </row>
    <row r="24" spans="1:11" x14ac:dyDescent="0.25">
      <c r="A24" s="226" t="s">
        <v>412</v>
      </c>
      <c r="B24" s="123">
        <v>1</v>
      </c>
      <c r="C24" s="224">
        <v>1.7899999999999999E-2</v>
      </c>
      <c r="D24" s="123">
        <v>1</v>
      </c>
      <c r="E24" s="225">
        <f t="shared" ref="E24:E30" si="1">D24/B24</f>
        <v>1</v>
      </c>
      <c r="G24" s="160"/>
      <c r="H24" s="288"/>
      <c r="I24" s="252"/>
      <c r="J24" s="288"/>
      <c r="K24" s="253"/>
    </row>
    <row r="25" spans="1:11" x14ac:dyDescent="0.25">
      <c r="A25" s="226" t="s">
        <v>382</v>
      </c>
      <c r="B25" s="123">
        <v>2</v>
      </c>
      <c r="C25" s="224">
        <v>3.5699999999999996E-2</v>
      </c>
      <c r="D25" s="123">
        <v>0</v>
      </c>
      <c r="E25" s="225">
        <f t="shared" si="1"/>
        <v>0</v>
      </c>
      <c r="G25" s="160"/>
      <c r="H25" s="288"/>
      <c r="I25" s="252"/>
      <c r="J25" s="288"/>
      <c r="K25" s="253"/>
    </row>
    <row r="26" spans="1:11" x14ac:dyDescent="0.25">
      <c r="A26" s="226" t="s">
        <v>371</v>
      </c>
      <c r="B26" s="123">
        <v>1</v>
      </c>
      <c r="C26" s="224">
        <v>1.7899999999999999E-2</v>
      </c>
      <c r="D26" s="123">
        <v>0</v>
      </c>
      <c r="E26" s="225">
        <f t="shared" si="1"/>
        <v>0</v>
      </c>
      <c r="G26" s="160"/>
      <c r="H26" s="288"/>
      <c r="I26" s="252"/>
      <c r="J26" s="288"/>
      <c r="K26" s="253"/>
    </row>
    <row r="27" spans="1:11" x14ac:dyDescent="0.25">
      <c r="A27" s="226" t="s">
        <v>383</v>
      </c>
      <c r="B27" s="123">
        <v>10</v>
      </c>
      <c r="C27" s="224">
        <v>0.17859999999999998</v>
      </c>
      <c r="D27" s="123">
        <v>4</v>
      </c>
      <c r="E27" s="225">
        <f t="shared" si="1"/>
        <v>0.4</v>
      </c>
      <c r="G27" s="160"/>
      <c r="H27" s="288"/>
      <c r="I27" s="252"/>
      <c r="J27" s="288"/>
      <c r="K27" s="253"/>
    </row>
    <row r="28" spans="1:11" x14ac:dyDescent="0.25">
      <c r="A28" s="226" t="s">
        <v>384</v>
      </c>
      <c r="B28" s="123">
        <v>3</v>
      </c>
      <c r="C28" s="224">
        <v>5.3600000000000002E-2</v>
      </c>
      <c r="D28" s="123">
        <v>0</v>
      </c>
      <c r="E28" s="225">
        <f t="shared" si="1"/>
        <v>0</v>
      </c>
      <c r="G28" s="160"/>
      <c r="H28" s="288"/>
      <c r="I28" s="252"/>
      <c r="J28" s="288"/>
      <c r="K28" s="253"/>
    </row>
    <row r="29" spans="1:11" x14ac:dyDescent="0.25">
      <c r="A29" s="226" t="s">
        <v>385</v>
      </c>
      <c r="B29" s="123">
        <v>7</v>
      </c>
      <c r="C29" s="224">
        <v>0.125</v>
      </c>
      <c r="D29" s="123">
        <v>4</v>
      </c>
      <c r="E29" s="225">
        <f t="shared" si="1"/>
        <v>0.5714285714285714</v>
      </c>
      <c r="G29" s="160"/>
      <c r="H29" s="288"/>
      <c r="I29" s="252"/>
      <c r="J29" s="288"/>
      <c r="K29" s="253"/>
    </row>
    <row r="30" spans="1:11" x14ac:dyDescent="0.25">
      <c r="A30" s="226" t="s">
        <v>386</v>
      </c>
      <c r="B30" s="123">
        <v>1</v>
      </c>
      <c r="C30" s="224">
        <v>1.7899999999999999E-2</v>
      </c>
      <c r="D30" s="123">
        <v>0</v>
      </c>
      <c r="E30" s="225">
        <f t="shared" si="1"/>
        <v>0</v>
      </c>
      <c r="G30" s="160"/>
      <c r="H30" s="288"/>
      <c r="I30" s="252"/>
      <c r="J30" s="288"/>
      <c r="K30" s="253"/>
    </row>
    <row r="31" spans="1:11" x14ac:dyDescent="0.25">
      <c r="A31" s="226" t="s">
        <v>387</v>
      </c>
      <c r="B31" s="123">
        <v>0</v>
      </c>
      <c r="C31" s="224">
        <v>0</v>
      </c>
      <c r="D31" s="123">
        <v>0</v>
      </c>
      <c r="E31" s="225">
        <v>0</v>
      </c>
      <c r="G31" s="160"/>
      <c r="H31" s="288"/>
      <c r="I31" s="252"/>
      <c r="J31" s="288"/>
      <c r="K31" s="253"/>
    </row>
    <row r="32" spans="1:11" x14ac:dyDescent="0.25">
      <c r="A32" s="8" t="s">
        <v>448</v>
      </c>
      <c r="B32" s="288"/>
      <c r="C32" s="252"/>
      <c r="D32" s="288"/>
      <c r="E32" s="253"/>
      <c r="G32" s="8"/>
      <c r="H32" s="288"/>
      <c r="I32" s="252"/>
      <c r="J32" s="288"/>
      <c r="K32" s="253"/>
    </row>
    <row r="33" spans="1:11" x14ac:dyDescent="0.25">
      <c r="A33" s="160"/>
      <c r="B33" s="106"/>
      <c r="C33" s="252"/>
      <c r="D33" s="106"/>
      <c r="E33" s="253"/>
      <c r="H33" s="21"/>
      <c r="I33" s="48"/>
      <c r="J33" s="102"/>
      <c r="K33" s="95"/>
    </row>
    <row r="34" spans="1:11" ht="30" customHeight="1" x14ac:dyDescent="0.25">
      <c r="A34" s="261" t="s">
        <v>414</v>
      </c>
      <c r="B34" s="348" t="s">
        <v>455</v>
      </c>
      <c r="C34" s="349"/>
      <c r="D34" s="106"/>
      <c r="E34" s="253"/>
    </row>
    <row r="35" spans="1:11" x14ac:dyDescent="0.25">
      <c r="A35" s="237" t="s">
        <v>410</v>
      </c>
      <c r="B35" s="255" t="s">
        <v>291</v>
      </c>
      <c r="C35" s="260" t="s">
        <v>205</v>
      </c>
      <c r="D35" s="106"/>
      <c r="E35" s="253"/>
    </row>
    <row r="36" spans="1:11" x14ac:dyDescent="0.25">
      <c r="A36" s="228" t="s">
        <v>35</v>
      </c>
      <c r="B36" s="201">
        <v>12</v>
      </c>
      <c r="C36" s="81">
        <v>0.42859999999999998</v>
      </c>
      <c r="D36" s="106"/>
      <c r="E36" s="253"/>
    </row>
    <row r="37" spans="1:11" x14ac:dyDescent="0.25">
      <c r="A37" s="228" t="s">
        <v>36</v>
      </c>
      <c r="B37" s="201">
        <v>6</v>
      </c>
      <c r="C37" s="81">
        <v>0.21429999999999999</v>
      </c>
      <c r="D37" s="106"/>
      <c r="E37" s="253"/>
    </row>
    <row r="38" spans="1:11" x14ac:dyDescent="0.25">
      <c r="A38" s="228" t="s">
        <v>37</v>
      </c>
      <c r="B38" s="201">
        <v>6</v>
      </c>
      <c r="C38" s="81">
        <v>0.21429999999999999</v>
      </c>
      <c r="D38" s="106"/>
      <c r="E38" s="253"/>
    </row>
    <row r="39" spans="1:11" x14ac:dyDescent="0.25">
      <c r="A39" s="228" t="s">
        <v>38</v>
      </c>
      <c r="B39" s="201">
        <v>0</v>
      </c>
      <c r="C39" s="81">
        <v>0</v>
      </c>
      <c r="D39" s="106"/>
      <c r="E39" s="253"/>
    </row>
    <row r="40" spans="1:11" x14ac:dyDescent="0.25">
      <c r="A40" s="228" t="s">
        <v>39</v>
      </c>
      <c r="B40" s="201">
        <v>4</v>
      </c>
      <c r="C40" s="81">
        <v>0.1429</v>
      </c>
      <c r="D40" s="106"/>
      <c r="E40" s="253"/>
    </row>
    <row r="41" spans="1:11" x14ac:dyDescent="0.25">
      <c r="A41" s="160"/>
      <c r="B41" s="106"/>
      <c r="C41" s="252"/>
      <c r="D41" s="106"/>
      <c r="E41" s="253"/>
    </row>
    <row r="42" spans="1:11" x14ac:dyDescent="0.25">
      <c r="A42" s="376" t="s">
        <v>423</v>
      </c>
      <c r="B42" s="352" t="s">
        <v>337</v>
      </c>
      <c r="C42" s="352"/>
      <c r="D42" s="352"/>
      <c r="E42" s="352"/>
      <c r="F42" s="352"/>
      <c r="G42" s="352"/>
      <c r="H42" s="352"/>
      <c r="I42" s="352"/>
    </row>
    <row r="43" spans="1:11" x14ac:dyDescent="0.25">
      <c r="A43" s="377"/>
      <c r="B43" s="352" t="s">
        <v>392</v>
      </c>
      <c r="C43" s="352"/>
      <c r="D43" s="375" t="s">
        <v>391</v>
      </c>
      <c r="E43" s="375"/>
      <c r="F43" s="352" t="s">
        <v>393</v>
      </c>
      <c r="G43" s="352"/>
      <c r="H43" s="352" t="s">
        <v>394</v>
      </c>
      <c r="I43" s="352"/>
    </row>
    <row r="44" spans="1:11" x14ac:dyDescent="0.25">
      <c r="A44" s="187" t="s">
        <v>422</v>
      </c>
      <c r="B44" s="256" t="s">
        <v>291</v>
      </c>
      <c r="C44" s="256" t="s">
        <v>205</v>
      </c>
      <c r="D44" s="256" t="s">
        <v>291</v>
      </c>
      <c r="E44" s="256" t="s">
        <v>205</v>
      </c>
      <c r="F44" s="256" t="s">
        <v>291</v>
      </c>
      <c r="G44" s="256" t="s">
        <v>205</v>
      </c>
      <c r="H44" s="256" t="s">
        <v>291</v>
      </c>
      <c r="I44" s="256" t="s">
        <v>205</v>
      </c>
    </row>
    <row r="45" spans="1:11" x14ac:dyDescent="0.25">
      <c r="A45" s="180" t="s">
        <v>350</v>
      </c>
      <c r="B45" s="38">
        <v>1</v>
      </c>
      <c r="C45" s="229">
        <v>0.25</v>
      </c>
      <c r="D45" s="38">
        <v>0</v>
      </c>
      <c r="E45" s="229">
        <v>0</v>
      </c>
      <c r="F45" s="38">
        <v>0</v>
      </c>
      <c r="G45" s="229">
        <v>0</v>
      </c>
      <c r="H45" s="38">
        <v>0</v>
      </c>
      <c r="I45" s="229">
        <v>0</v>
      </c>
    </row>
    <row r="46" spans="1:11" x14ac:dyDescent="0.25">
      <c r="A46" s="180" t="s">
        <v>351</v>
      </c>
      <c r="B46" s="38">
        <v>0</v>
      </c>
      <c r="C46" s="229">
        <v>0</v>
      </c>
      <c r="D46" s="38">
        <v>5</v>
      </c>
      <c r="E46" s="229">
        <v>0.21740000000000001</v>
      </c>
      <c r="F46" s="38">
        <v>0</v>
      </c>
      <c r="G46" s="229">
        <v>0</v>
      </c>
      <c r="H46" s="38">
        <v>0</v>
      </c>
      <c r="I46" s="229">
        <v>0</v>
      </c>
    </row>
    <row r="47" spans="1:11" x14ac:dyDescent="0.25">
      <c r="A47" s="180" t="s">
        <v>53</v>
      </c>
      <c r="B47" s="38">
        <v>0</v>
      </c>
      <c r="C47" s="229">
        <v>0</v>
      </c>
      <c r="D47" s="38">
        <v>1</v>
      </c>
      <c r="E47" s="229">
        <v>4.3499999999999997E-2</v>
      </c>
      <c r="F47" s="38">
        <v>1</v>
      </c>
      <c r="G47" s="229">
        <v>3.5700000000000003E-2</v>
      </c>
      <c r="H47" s="38">
        <v>0</v>
      </c>
      <c r="I47" s="229">
        <v>0</v>
      </c>
    </row>
    <row r="48" spans="1:11" x14ac:dyDescent="0.25">
      <c r="A48" s="180" t="s">
        <v>52</v>
      </c>
      <c r="B48" s="38">
        <v>3</v>
      </c>
      <c r="C48" s="229">
        <v>0.75</v>
      </c>
      <c r="D48" s="38">
        <v>17</v>
      </c>
      <c r="E48" s="229">
        <v>0.73909999999999998</v>
      </c>
      <c r="F48" s="38">
        <v>27</v>
      </c>
      <c r="G48" s="229">
        <v>0.96430000000000005</v>
      </c>
      <c r="H48" s="38">
        <v>1</v>
      </c>
      <c r="I48" s="229">
        <v>1</v>
      </c>
    </row>
    <row r="50" spans="1:9" x14ac:dyDescent="0.25">
      <c r="A50" s="369" t="s">
        <v>424</v>
      </c>
      <c r="B50" s="352" t="s">
        <v>337</v>
      </c>
      <c r="C50" s="352"/>
      <c r="D50" s="352"/>
      <c r="E50" s="352"/>
      <c r="F50" s="352"/>
      <c r="G50" s="352"/>
      <c r="H50" s="352"/>
      <c r="I50" s="352"/>
    </row>
    <row r="51" spans="1:9" x14ac:dyDescent="0.25">
      <c r="A51" s="369"/>
      <c r="B51" s="352" t="s">
        <v>392</v>
      </c>
      <c r="C51" s="352"/>
      <c r="D51" s="375" t="s">
        <v>391</v>
      </c>
      <c r="E51" s="375"/>
      <c r="F51" s="352" t="s">
        <v>393</v>
      </c>
      <c r="G51" s="352"/>
      <c r="H51" s="352" t="s">
        <v>394</v>
      </c>
      <c r="I51" s="352"/>
    </row>
    <row r="52" spans="1:9" x14ac:dyDescent="0.25">
      <c r="A52" s="215" t="s">
        <v>368</v>
      </c>
      <c r="B52" s="256" t="s">
        <v>291</v>
      </c>
      <c r="C52" s="263" t="s">
        <v>205</v>
      </c>
      <c r="D52" s="256" t="s">
        <v>291</v>
      </c>
      <c r="E52" s="263" t="s">
        <v>205</v>
      </c>
      <c r="F52" s="256" t="s">
        <v>291</v>
      </c>
      <c r="G52" s="263" t="s">
        <v>205</v>
      </c>
      <c r="H52" s="256" t="s">
        <v>291</v>
      </c>
      <c r="I52" s="263" t="s">
        <v>363</v>
      </c>
    </row>
    <row r="53" spans="1:9" x14ac:dyDescent="0.25">
      <c r="A53" s="264" t="s">
        <v>262</v>
      </c>
      <c r="B53" s="186">
        <v>3</v>
      </c>
      <c r="C53" s="214">
        <v>0.75</v>
      </c>
      <c r="D53" s="186">
        <v>8</v>
      </c>
      <c r="E53" s="214">
        <v>0.3478</v>
      </c>
      <c r="F53" s="186">
        <v>0</v>
      </c>
      <c r="G53" s="214">
        <v>0</v>
      </c>
      <c r="H53" s="186">
        <v>0</v>
      </c>
      <c r="I53" s="214">
        <v>0</v>
      </c>
    </row>
    <row r="54" spans="1:9" x14ac:dyDescent="0.25">
      <c r="A54" s="180" t="s">
        <v>263</v>
      </c>
      <c r="B54" s="186">
        <v>0</v>
      </c>
      <c r="C54" s="214">
        <v>0</v>
      </c>
      <c r="D54" s="186">
        <v>14</v>
      </c>
      <c r="E54" s="214">
        <v>0.60870000000000002</v>
      </c>
      <c r="F54" s="186">
        <v>7</v>
      </c>
      <c r="G54" s="214">
        <v>0.25</v>
      </c>
      <c r="H54" s="186">
        <v>0</v>
      </c>
      <c r="I54" s="214">
        <v>0</v>
      </c>
    </row>
    <row r="55" spans="1:9" x14ac:dyDescent="0.25">
      <c r="A55" s="180" t="s">
        <v>264</v>
      </c>
      <c r="B55" s="186">
        <v>1</v>
      </c>
      <c r="C55" s="214">
        <v>0.25</v>
      </c>
      <c r="D55" s="186">
        <v>0</v>
      </c>
      <c r="E55" s="214">
        <v>0</v>
      </c>
      <c r="F55" s="186">
        <v>8</v>
      </c>
      <c r="G55" s="214">
        <v>0.28570000000000001</v>
      </c>
      <c r="H55" s="186">
        <v>1</v>
      </c>
      <c r="I55" s="214">
        <v>1</v>
      </c>
    </row>
    <row r="56" spans="1:9" x14ac:dyDescent="0.25">
      <c r="A56" s="180" t="s">
        <v>265</v>
      </c>
      <c r="B56" s="186">
        <v>0</v>
      </c>
      <c r="C56" s="214">
        <v>0</v>
      </c>
      <c r="D56" s="186">
        <v>0</v>
      </c>
      <c r="E56" s="214">
        <v>0</v>
      </c>
      <c r="F56" s="186">
        <v>11</v>
      </c>
      <c r="G56" s="214">
        <v>0.39290000000000003</v>
      </c>
      <c r="H56" s="186">
        <v>0</v>
      </c>
      <c r="I56" s="214">
        <v>0</v>
      </c>
    </row>
    <row r="57" spans="1:9" x14ac:dyDescent="0.25">
      <c r="A57" s="180" t="s">
        <v>266</v>
      </c>
      <c r="B57" s="186">
        <v>0</v>
      </c>
      <c r="C57" s="214">
        <v>0</v>
      </c>
      <c r="D57" s="186">
        <v>1</v>
      </c>
      <c r="E57" s="214">
        <v>4.3499999999999997E-2</v>
      </c>
      <c r="F57" s="186">
        <v>2</v>
      </c>
      <c r="G57" s="214">
        <v>7.1400000000000005E-2</v>
      </c>
      <c r="H57" s="186">
        <v>0</v>
      </c>
      <c r="I57" s="213">
        <v>0</v>
      </c>
    </row>
    <row r="59" spans="1:9" x14ac:dyDescent="0.25">
      <c r="A59" s="367" t="s">
        <v>425</v>
      </c>
      <c r="B59" s="352" t="s">
        <v>337</v>
      </c>
      <c r="C59" s="352"/>
      <c r="D59" s="352"/>
      <c r="E59" s="352"/>
      <c r="F59" s="352"/>
      <c r="G59" s="352"/>
      <c r="H59" s="352"/>
      <c r="I59" s="352"/>
    </row>
    <row r="60" spans="1:9" x14ac:dyDescent="0.25">
      <c r="A60" s="368"/>
      <c r="B60" s="352" t="s">
        <v>392</v>
      </c>
      <c r="C60" s="352"/>
      <c r="D60" s="375" t="s">
        <v>391</v>
      </c>
      <c r="E60" s="375"/>
      <c r="F60" s="352" t="s">
        <v>393</v>
      </c>
      <c r="G60" s="352"/>
      <c r="H60" s="352" t="s">
        <v>394</v>
      </c>
      <c r="I60" s="352"/>
    </row>
    <row r="61" spans="1:9" x14ac:dyDescent="0.25">
      <c r="A61" s="179" t="s">
        <v>389</v>
      </c>
      <c r="B61" s="181" t="s">
        <v>291</v>
      </c>
      <c r="C61" s="182" t="s">
        <v>205</v>
      </c>
      <c r="D61" s="181" t="s">
        <v>291</v>
      </c>
      <c r="E61" s="182" t="s">
        <v>205</v>
      </c>
      <c r="F61" s="181" t="s">
        <v>291</v>
      </c>
      <c r="G61" s="182" t="s">
        <v>205</v>
      </c>
      <c r="H61" s="181" t="s">
        <v>291</v>
      </c>
      <c r="I61" s="182" t="s">
        <v>205</v>
      </c>
    </row>
    <row r="62" spans="1:9" x14ac:dyDescent="0.25">
      <c r="A62" s="180" t="s">
        <v>366</v>
      </c>
      <c r="B62" s="186">
        <v>1</v>
      </c>
      <c r="C62" s="214">
        <v>0.25</v>
      </c>
      <c r="D62" s="186">
        <v>2</v>
      </c>
      <c r="E62" s="214">
        <v>8.6999999999999994E-2</v>
      </c>
      <c r="F62" s="186">
        <v>1</v>
      </c>
      <c r="G62" s="214">
        <v>3.5700000000000003E-2</v>
      </c>
      <c r="H62" s="186">
        <v>0</v>
      </c>
      <c r="I62" s="214">
        <v>0</v>
      </c>
    </row>
    <row r="63" spans="1:9" x14ac:dyDescent="0.25">
      <c r="A63" s="180" t="s">
        <v>263</v>
      </c>
      <c r="B63" s="186">
        <v>2</v>
      </c>
      <c r="C63" s="214">
        <v>0.5</v>
      </c>
      <c r="D63" s="186">
        <v>16</v>
      </c>
      <c r="E63" s="214">
        <v>0.69569999999999999</v>
      </c>
      <c r="F63" s="186">
        <v>1</v>
      </c>
      <c r="G63" s="214">
        <v>3.5700000000000003E-2</v>
      </c>
      <c r="H63" s="186">
        <v>0</v>
      </c>
      <c r="I63" s="214">
        <v>0</v>
      </c>
    </row>
    <row r="64" spans="1:9" x14ac:dyDescent="0.25">
      <c r="A64" s="180" t="s">
        <v>264</v>
      </c>
      <c r="B64" s="186">
        <v>1</v>
      </c>
      <c r="C64" s="214">
        <v>0.25</v>
      </c>
      <c r="D64" s="186">
        <v>4</v>
      </c>
      <c r="E64" s="214">
        <v>0.1739</v>
      </c>
      <c r="F64" s="186">
        <v>4</v>
      </c>
      <c r="G64" s="214">
        <v>0.1429</v>
      </c>
      <c r="H64" s="186">
        <v>1</v>
      </c>
      <c r="I64" s="214">
        <v>1</v>
      </c>
    </row>
    <row r="65" spans="1:17" x14ac:dyDescent="0.25">
      <c r="A65" s="180" t="s">
        <v>265</v>
      </c>
      <c r="B65" s="186">
        <v>0</v>
      </c>
      <c r="C65" s="214">
        <v>0</v>
      </c>
      <c r="D65" s="186">
        <v>1</v>
      </c>
      <c r="E65" s="214">
        <v>4.3499999999999997E-2</v>
      </c>
      <c r="F65" s="186">
        <v>13</v>
      </c>
      <c r="G65" s="214">
        <v>0.46429999999999999</v>
      </c>
      <c r="H65" s="186">
        <v>0</v>
      </c>
      <c r="I65" s="214">
        <v>0</v>
      </c>
    </row>
    <row r="66" spans="1:17" x14ac:dyDescent="0.25">
      <c r="A66" s="180" t="s">
        <v>266</v>
      </c>
      <c r="B66" s="186">
        <v>0</v>
      </c>
      <c r="C66" s="214">
        <v>0</v>
      </c>
      <c r="D66" s="186">
        <v>0</v>
      </c>
      <c r="E66" s="214">
        <v>0</v>
      </c>
      <c r="F66" s="186">
        <v>9</v>
      </c>
      <c r="G66" s="214">
        <v>0.32140000000000002</v>
      </c>
      <c r="H66" s="186">
        <v>0</v>
      </c>
      <c r="I66" s="214">
        <v>0</v>
      </c>
    </row>
    <row r="68" spans="1:17" x14ac:dyDescent="0.25">
      <c r="A68" s="367" t="s">
        <v>426</v>
      </c>
      <c r="B68" s="352" t="s">
        <v>337</v>
      </c>
      <c r="C68" s="352"/>
      <c r="D68" s="352"/>
      <c r="E68" s="352"/>
      <c r="F68" s="352"/>
      <c r="G68" s="352"/>
      <c r="H68" s="352"/>
      <c r="I68" s="352"/>
    </row>
    <row r="69" spans="1:17" x14ac:dyDescent="0.25">
      <c r="A69" s="368"/>
      <c r="B69" s="352" t="s">
        <v>392</v>
      </c>
      <c r="C69" s="352"/>
      <c r="D69" s="375" t="s">
        <v>391</v>
      </c>
      <c r="E69" s="375"/>
      <c r="F69" s="352" t="s">
        <v>393</v>
      </c>
      <c r="G69" s="352"/>
      <c r="H69" s="352" t="s">
        <v>394</v>
      </c>
      <c r="I69" s="352"/>
    </row>
    <row r="70" spans="1:17" x14ac:dyDescent="0.25">
      <c r="A70" s="176" t="s">
        <v>390</v>
      </c>
      <c r="B70" s="181" t="s">
        <v>291</v>
      </c>
      <c r="C70" s="182" t="s">
        <v>205</v>
      </c>
      <c r="D70" s="181" t="s">
        <v>291</v>
      </c>
      <c r="E70" s="182" t="s">
        <v>205</v>
      </c>
      <c r="F70" s="181" t="s">
        <v>291</v>
      </c>
      <c r="G70" s="182" t="s">
        <v>205</v>
      </c>
      <c r="H70" s="181" t="s">
        <v>291</v>
      </c>
      <c r="I70" s="182" t="s">
        <v>205</v>
      </c>
    </row>
    <row r="71" spans="1:17" x14ac:dyDescent="0.25">
      <c r="A71" s="180" t="s">
        <v>364</v>
      </c>
      <c r="B71" s="123">
        <v>2</v>
      </c>
      <c r="C71" s="196">
        <v>0.5</v>
      </c>
      <c r="D71" s="186">
        <v>10</v>
      </c>
      <c r="E71" s="196">
        <v>0.45450000000000002</v>
      </c>
      <c r="F71" s="186">
        <v>1</v>
      </c>
      <c r="G71" s="196">
        <v>3.5699999999999996E-2</v>
      </c>
      <c r="H71" s="186">
        <v>1</v>
      </c>
      <c r="I71" s="196">
        <v>1</v>
      </c>
    </row>
    <row r="72" spans="1:17" x14ac:dyDescent="0.25">
      <c r="A72" s="180" t="s">
        <v>260</v>
      </c>
      <c r="B72" s="123">
        <v>0</v>
      </c>
      <c r="C72" s="196">
        <v>0</v>
      </c>
      <c r="D72" s="186">
        <v>2</v>
      </c>
      <c r="E72" s="196">
        <v>9.0899999999999995E-2</v>
      </c>
      <c r="F72" s="186">
        <v>1</v>
      </c>
      <c r="G72" s="196">
        <v>3.5699999999999996E-2</v>
      </c>
      <c r="H72" s="186">
        <v>0</v>
      </c>
      <c r="I72" s="196">
        <v>0</v>
      </c>
    </row>
    <row r="73" spans="1:17" x14ac:dyDescent="0.25">
      <c r="A73" s="180" t="s">
        <v>259</v>
      </c>
      <c r="B73" s="123">
        <v>0</v>
      </c>
      <c r="C73" s="196">
        <v>0</v>
      </c>
      <c r="D73" s="186">
        <v>4</v>
      </c>
      <c r="E73" s="196">
        <v>0.18179999999999999</v>
      </c>
      <c r="F73" s="186">
        <v>0</v>
      </c>
      <c r="G73" s="196">
        <v>0</v>
      </c>
      <c r="H73" s="186">
        <v>0</v>
      </c>
      <c r="I73" s="196">
        <v>0</v>
      </c>
    </row>
    <row r="74" spans="1:17" x14ac:dyDescent="0.25">
      <c r="A74" s="180" t="s">
        <v>258</v>
      </c>
      <c r="B74" s="123">
        <v>1</v>
      </c>
      <c r="C74" s="196">
        <v>0.25</v>
      </c>
      <c r="D74" s="186">
        <v>1</v>
      </c>
      <c r="E74" s="196">
        <v>4.5499999999999999E-2</v>
      </c>
      <c r="F74" s="186">
        <v>0</v>
      </c>
      <c r="G74" s="196">
        <v>0</v>
      </c>
      <c r="H74" s="186">
        <v>0</v>
      </c>
      <c r="I74" s="196">
        <v>0</v>
      </c>
    </row>
    <row r="75" spans="1:17" x14ac:dyDescent="0.25">
      <c r="A75" s="180" t="s">
        <v>257</v>
      </c>
      <c r="B75" s="123">
        <v>0</v>
      </c>
      <c r="C75" s="196">
        <v>0</v>
      </c>
      <c r="D75" s="186">
        <v>0</v>
      </c>
      <c r="E75" s="196">
        <v>0</v>
      </c>
      <c r="F75" s="186">
        <v>0</v>
      </c>
      <c r="G75" s="196">
        <v>0</v>
      </c>
      <c r="H75" s="186">
        <v>0</v>
      </c>
      <c r="I75" s="196">
        <v>0</v>
      </c>
    </row>
    <row r="76" spans="1:17" x14ac:dyDescent="0.25">
      <c r="A76" s="180" t="s">
        <v>256</v>
      </c>
      <c r="B76" s="123">
        <v>0</v>
      </c>
      <c r="C76" s="196">
        <v>0</v>
      </c>
      <c r="D76" s="186">
        <v>4</v>
      </c>
      <c r="E76" s="196">
        <v>0.18179999999999999</v>
      </c>
      <c r="F76" s="186">
        <v>26</v>
      </c>
      <c r="G76" s="196">
        <v>0.92859999999999998</v>
      </c>
      <c r="H76" s="186">
        <v>0</v>
      </c>
      <c r="I76" s="196">
        <v>0</v>
      </c>
    </row>
    <row r="77" spans="1:17" x14ac:dyDescent="0.25">
      <c r="A77" s="180" t="s">
        <v>292</v>
      </c>
      <c r="B77" s="123">
        <v>1</v>
      </c>
      <c r="C77" s="196">
        <v>0.25</v>
      </c>
      <c r="D77" s="186">
        <v>1</v>
      </c>
      <c r="E77" s="196">
        <v>4.5499999999999999E-2</v>
      </c>
      <c r="F77" s="186">
        <v>0</v>
      </c>
      <c r="G77" s="196">
        <v>0</v>
      </c>
      <c r="H77" s="186">
        <v>0</v>
      </c>
      <c r="I77" s="196">
        <v>0</v>
      </c>
    </row>
    <row r="78" spans="1:17" x14ac:dyDescent="0.25">
      <c r="A78" s="180" t="s">
        <v>255</v>
      </c>
      <c r="B78" s="123">
        <v>0</v>
      </c>
      <c r="C78" s="196">
        <v>0</v>
      </c>
      <c r="D78" s="186">
        <v>0</v>
      </c>
      <c r="E78" s="196">
        <v>0</v>
      </c>
      <c r="F78" s="186">
        <v>0</v>
      </c>
      <c r="G78" s="186">
        <v>0</v>
      </c>
      <c r="H78" s="186">
        <v>0</v>
      </c>
      <c r="I78" s="196">
        <v>0</v>
      </c>
    </row>
    <row r="80" spans="1:17" ht="15" customHeight="1" x14ac:dyDescent="0.25">
      <c r="A80" s="371" t="s">
        <v>427</v>
      </c>
      <c r="B80" s="370" t="s">
        <v>403</v>
      </c>
      <c r="C80" s="370"/>
      <c r="D80" s="370"/>
      <c r="E80" s="370"/>
      <c r="F80" s="370"/>
      <c r="G80" s="370"/>
      <c r="H80" s="370"/>
      <c r="I80" s="370"/>
      <c r="J80" s="370"/>
      <c r="K80" s="370"/>
      <c r="L80" s="370"/>
      <c r="M80" s="370"/>
      <c r="N80" s="370"/>
      <c r="O80" s="370"/>
      <c r="P80" s="370"/>
      <c r="Q80" s="370"/>
    </row>
    <row r="81" spans="1:17" ht="30.75" customHeight="1" x14ac:dyDescent="0.25">
      <c r="A81" s="372"/>
      <c r="B81" s="373" t="s">
        <v>261</v>
      </c>
      <c r="C81" s="374"/>
      <c r="D81" s="373" t="s">
        <v>260</v>
      </c>
      <c r="E81" s="374"/>
      <c r="F81" s="373" t="s">
        <v>359</v>
      </c>
      <c r="G81" s="374"/>
      <c r="H81" s="373" t="s">
        <v>258</v>
      </c>
      <c r="I81" s="374"/>
      <c r="J81" s="373" t="s">
        <v>257</v>
      </c>
      <c r="K81" s="374"/>
      <c r="L81" s="373" t="s">
        <v>256</v>
      </c>
      <c r="M81" s="374"/>
      <c r="N81" s="365" t="s">
        <v>360</v>
      </c>
      <c r="O81" s="365"/>
      <c r="P81" s="365" t="s">
        <v>255</v>
      </c>
      <c r="Q81" s="365"/>
    </row>
    <row r="82" spans="1:17" x14ac:dyDescent="0.25">
      <c r="A82" s="188" t="s">
        <v>404</v>
      </c>
      <c r="B82" s="292" t="s">
        <v>291</v>
      </c>
      <c r="C82" s="292" t="s">
        <v>205</v>
      </c>
      <c r="D82" s="292" t="s">
        <v>291</v>
      </c>
      <c r="E82" s="292" t="s">
        <v>205</v>
      </c>
      <c r="F82" s="292" t="s">
        <v>291</v>
      </c>
      <c r="G82" s="292" t="s">
        <v>205</v>
      </c>
      <c r="H82" s="292" t="s">
        <v>291</v>
      </c>
      <c r="I82" s="292" t="s">
        <v>205</v>
      </c>
      <c r="J82" s="292" t="s">
        <v>291</v>
      </c>
      <c r="K82" s="292" t="s">
        <v>205</v>
      </c>
      <c r="L82" s="292" t="s">
        <v>291</v>
      </c>
      <c r="M82" s="292" t="s">
        <v>205</v>
      </c>
      <c r="N82" s="292" t="s">
        <v>291</v>
      </c>
      <c r="O82" s="292" t="s">
        <v>205</v>
      </c>
      <c r="P82" s="292" t="s">
        <v>291</v>
      </c>
      <c r="Q82" s="292" t="s">
        <v>205</v>
      </c>
    </row>
    <row r="83" spans="1:17" x14ac:dyDescent="0.25">
      <c r="A83" s="180" t="s">
        <v>261</v>
      </c>
      <c r="B83" s="206">
        <v>3</v>
      </c>
      <c r="C83" s="196">
        <f>ROUND(B83/23 *100, 2)/100</f>
        <v>0.13039999999999999</v>
      </c>
      <c r="D83" s="218">
        <v>0</v>
      </c>
      <c r="E83" s="217">
        <v>0</v>
      </c>
      <c r="F83" s="218">
        <v>0</v>
      </c>
      <c r="G83" s="217">
        <v>0</v>
      </c>
      <c r="H83" s="218">
        <v>0</v>
      </c>
      <c r="I83" s="217">
        <v>0</v>
      </c>
      <c r="J83" s="218">
        <v>0</v>
      </c>
      <c r="K83" s="217">
        <v>0</v>
      </c>
      <c r="L83" s="216">
        <v>0</v>
      </c>
      <c r="M83" s="217">
        <f>ROUND(L83/23 *100, 2)/100</f>
        <v>0</v>
      </c>
      <c r="N83" s="216">
        <v>7</v>
      </c>
      <c r="O83" s="217">
        <f>ROUND(N83/23 *100, 2)/100</f>
        <v>0.30430000000000001</v>
      </c>
      <c r="P83" s="218">
        <v>0</v>
      </c>
      <c r="Q83" s="217">
        <v>0</v>
      </c>
    </row>
    <row r="84" spans="1:17" x14ac:dyDescent="0.25">
      <c r="A84" s="180" t="s">
        <v>260</v>
      </c>
      <c r="B84" s="206">
        <v>2</v>
      </c>
      <c r="C84" s="196">
        <f t="shared" ref="C84:C89" si="2">ROUND(B84/23 *100, 2)/100</f>
        <v>8.6999999999999994E-2</v>
      </c>
      <c r="D84" s="218">
        <v>0</v>
      </c>
      <c r="E84" s="217">
        <v>0</v>
      </c>
      <c r="F84" s="218">
        <v>0</v>
      </c>
      <c r="G84" s="217">
        <v>0</v>
      </c>
      <c r="H84" s="218">
        <v>0</v>
      </c>
      <c r="I84" s="217">
        <v>0</v>
      </c>
      <c r="J84" s="218">
        <v>0</v>
      </c>
      <c r="K84" s="217">
        <v>0</v>
      </c>
      <c r="L84" s="216">
        <v>0</v>
      </c>
      <c r="M84" s="217">
        <f t="shared" ref="M84:M88" si="3">ROUND(L84/23 *100, 2)/100</f>
        <v>0</v>
      </c>
      <c r="N84" s="216">
        <v>1</v>
      </c>
      <c r="O84" s="217">
        <f t="shared" ref="O84:O90" si="4">ROUND(N84/23 *100, 2)/100</f>
        <v>4.3499999999999997E-2</v>
      </c>
      <c r="P84" s="218">
        <v>0</v>
      </c>
      <c r="Q84" s="217">
        <v>0</v>
      </c>
    </row>
    <row r="85" spans="1:17" x14ac:dyDescent="0.25">
      <c r="A85" s="180" t="s">
        <v>259</v>
      </c>
      <c r="B85" s="206">
        <v>3</v>
      </c>
      <c r="C85" s="196">
        <f t="shared" si="2"/>
        <v>0.13039999999999999</v>
      </c>
      <c r="D85" s="218">
        <v>0</v>
      </c>
      <c r="E85" s="217">
        <v>0</v>
      </c>
      <c r="F85" s="218">
        <v>0</v>
      </c>
      <c r="G85" s="217">
        <v>0</v>
      </c>
      <c r="H85" s="218">
        <v>0</v>
      </c>
      <c r="I85" s="217">
        <v>0</v>
      </c>
      <c r="J85" s="218">
        <v>0</v>
      </c>
      <c r="K85" s="217">
        <v>0</v>
      </c>
      <c r="L85" s="216">
        <v>0</v>
      </c>
      <c r="M85" s="217">
        <f t="shared" si="3"/>
        <v>0</v>
      </c>
      <c r="N85" s="216">
        <v>1</v>
      </c>
      <c r="O85" s="217">
        <f t="shared" si="4"/>
        <v>4.3499999999999997E-2</v>
      </c>
      <c r="P85" s="218">
        <v>0</v>
      </c>
      <c r="Q85" s="217">
        <v>0</v>
      </c>
    </row>
    <row r="86" spans="1:17" x14ac:dyDescent="0.25">
      <c r="A86" s="180" t="s">
        <v>258</v>
      </c>
      <c r="B86" s="206">
        <v>0</v>
      </c>
      <c r="C86" s="196">
        <f t="shared" si="2"/>
        <v>0</v>
      </c>
      <c r="D86" s="218">
        <v>0</v>
      </c>
      <c r="E86" s="217">
        <v>0</v>
      </c>
      <c r="F86" s="218">
        <v>0</v>
      </c>
      <c r="G86" s="217">
        <v>0</v>
      </c>
      <c r="H86" s="218">
        <v>0</v>
      </c>
      <c r="I86" s="217">
        <v>0</v>
      </c>
      <c r="J86" s="218">
        <v>0</v>
      </c>
      <c r="K86" s="217">
        <v>0</v>
      </c>
      <c r="L86" s="216">
        <v>0</v>
      </c>
      <c r="M86" s="217">
        <f t="shared" si="3"/>
        <v>0</v>
      </c>
      <c r="N86" s="216">
        <v>1</v>
      </c>
      <c r="O86" s="217">
        <f t="shared" si="4"/>
        <v>4.3499999999999997E-2</v>
      </c>
      <c r="P86" s="218">
        <v>0</v>
      </c>
      <c r="Q86" s="217">
        <v>0</v>
      </c>
    </row>
    <row r="87" spans="1:17" x14ac:dyDescent="0.25">
      <c r="A87" s="180" t="s">
        <v>257</v>
      </c>
      <c r="B87" s="206">
        <v>0</v>
      </c>
      <c r="C87" s="196">
        <v>0</v>
      </c>
      <c r="D87" s="218">
        <v>0</v>
      </c>
      <c r="E87" s="217">
        <v>0</v>
      </c>
      <c r="F87" s="218">
        <v>0</v>
      </c>
      <c r="G87" s="217">
        <v>0</v>
      </c>
      <c r="H87" s="218">
        <v>0</v>
      </c>
      <c r="I87" s="217">
        <v>0</v>
      </c>
      <c r="J87" s="218">
        <v>0</v>
      </c>
      <c r="K87" s="217">
        <v>0</v>
      </c>
      <c r="L87" s="216">
        <v>0</v>
      </c>
      <c r="M87" s="217">
        <f t="shared" si="3"/>
        <v>0</v>
      </c>
      <c r="N87" s="216">
        <v>0</v>
      </c>
      <c r="O87" s="217">
        <f t="shared" si="4"/>
        <v>0</v>
      </c>
      <c r="P87" s="218">
        <v>0</v>
      </c>
      <c r="Q87" s="217">
        <v>0</v>
      </c>
    </row>
    <row r="88" spans="1:17" x14ac:dyDescent="0.25">
      <c r="A88" s="180" t="s">
        <v>256</v>
      </c>
      <c r="B88" s="206">
        <v>1</v>
      </c>
      <c r="C88" s="196">
        <f t="shared" si="2"/>
        <v>4.3499999999999997E-2</v>
      </c>
      <c r="D88" s="218">
        <v>0</v>
      </c>
      <c r="E88" s="217">
        <v>0</v>
      </c>
      <c r="F88" s="218">
        <v>0</v>
      </c>
      <c r="G88" s="217">
        <v>0</v>
      </c>
      <c r="H88" s="218">
        <v>0</v>
      </c>
      <c r="I88" s="217">
        <v>0</v>
      </c>
      <c r="J88" s="218">
        <v>0</v>
      </c>
      <c r="K88" s="217">
        <v>0</v>
      </c>
      <c r="L88" s="216">
        <v>1</v>
      </c>
      <c r="M88" s="217">
        <f t="shared" si="3"/>
        <v>4.3499999999999997E-2</v>
      </c>
      <c r="N88" s="216">
        <v>2</v>
      </c>
      <c r="O88" s="217">
        <f t="shared" si="4"/>
        <v>8.6999999999999994E-2</v>
      </c>
      <c r="P88" s="218">
        <v>0</v>
      </c>
      <c r="Q88" s="217">
        <v>0</v>
      </c>
    </row>
    <row r="89" spans="1:17" x14ac:dyDescent="0.25">
      <c r="A89" s="180" t="s">
        <v>292</v>
      </c>
      <c r="B89" s="206">
        <v>0</v>
      </c>
      <c r="C89" s="196">
        <f t="shared" si="2"/>
        <v>0</v>
      </c>
      <c r="D89" s="218">
        <v>0</v>
      </c>
      <c r="E89" s="217">
        <v>0</v>
      </c>
      <c r="F89" s="218">
        <v>0</v>
      </c>
      <c r="G89" s="217">
        <v>0</v>
      </c>
      <c r="H89" s="218">
        <v>0</v>
      </c>
      <c r="I89" s="217">
        <v>0</v>
      </c>
      <c r="J89" s="218">
        <v>0</v>
      </c>
      <c r="K89" s="217">
        <v>0</v>
      </c>
      <c r="L89" s="216">
        <v>0</v>
      </c>
      <c r="M89" s="217">
        <f>ROUND(L89/23 *100, 2)/100</f>
        <v>0</v>
      </c>
      <c r="N89" s="216">
        <v>1</v>
      </c>
      <c r="O89" s="217">
        <f t="shared" si="4"/>
        <v>4.3499999999999997E-2</v>
      </c>
      <c r="P89" s="218">
        <v>0</v>
      </c>
      <c r="Q89" s="217">
        <v>0</v>
      </c>
    </row>
    <row r="90" spans="1:17" x14ac:dyDescent="0.25">
      <c r="A90" s="180" t="s">
        <v>255</v>
      </c>
      <c r="B90" s="206">
        <v>0</v>
      </c>
      <c r="C90" s="196">
        <v>0</v>
      </c>
      <c r="D90" s="218">
        <v>0</v>
      </c>
      <c r="E90" s="217">
        <v>0</v>
      </c>
      <c r="F90" s="218">
        <v>0</v>
      </c>
      <c r="G90" s="217">
        <v>0</v>
      </c>
      <c r="H90" s="218">
        <v>0</v>
      </c>
      <c r="I90" s="217">
        <v>0</v>
      </c>
      <c r="J90" s="218">
        <v>0</v>
      </c>
      <c r="K90" s="217">
        <v>0</v>
      </c>
      <c r="L90" s="216">
        <v>0</v>
      </c>
      <c r="M90" s="217">
        <f>ROUND(L90/23 *100, 2)/100</f>
        <v>0</v>
      </c>
      <c r="N90" s="216">
        <v>0</v>
      </c>
      <c r="O90" s="217">
        <f t="shared" si="4"/>
        <v>0</v>
      </c>
      <c r="P90" s="218">
        <v>0</v>
      </c>
      <c r="Q90" s="217">
        <v>0</v>
      </c>
    </row>
    <row r="91" spans="1:17" x14ac:dyDescent="0.25">
      <c r="A91" s="30"/>
      <c r="B91" s="42"/>
      <c r="C91" s="42"/>
      <c r="D91" s="67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</row>
    <row r="92" spans="1:17" ht="15" customHeight="1" x14ac:dyDescent="0.25">
      <c r="A92" s="371" t="s">
        <v>428</v>
      </c>
      <c r="B92" s="370" t="s">
        <v>403</v>
      </c>
      <c r="C92" s="370"/>
      <c r="D92" s="370"/>
      <c r="E92" s="370"/>
      <c r="F92" s="370"/>
      <c r="G92" s="370"/>
      <c r="H92" s="370"/>
      <c r="I92" s="370"/>
      <c r="J92" s="370"/>
      <c r="K92" s="370"/>
      <c r="L92" s="370"/>
      <c r="M92" s="370"/>
      <c r="N92" s="370"/>
      <c r="O92" s="370"/>
      <c r="P92" s="370"/>
      <c r="Q92" s="370"/>
    </row>
    <row r="93" spans="1:17" ht="30.75" customHeight="1" x14ac:dyDescent="0.25">
      <c r="A93" s="372"/>
      <c r="B93" s="373" t="s">
        <v>261</v>
      </c>
      <c r="C93" s="374"/>
      <c r="D93" s="373" t="s">
        <v>260</v>
      </c>
      <c r="E93" s="374"/>
      <c r="F93" s="373" t="s">
        <v>359</v>
      </c>
      <c r="G93" s="374"/>
      <c r="H93" s="373" t="s">
        <v>258</v>
      </c>
      <c r="I93" s="374"/>
      <c r="J93" s="373" t="s">
        <v>257</v>
      </c>
      <c r="K93" s="374"/>
      <c r="L93" s="373" t="s">
        <v>256</v>
      </c>
      <c r="M93" s="374"/>
      <c r="N93" s="365" t="s">
        <v>360</v>
      </c>
      <c r="O93" s="365"/>
      <c r="P93" s="365" t="s">
        <v>255</v>
      </c>
      <c r="Q93" s="365"/>
    </row>
    <row r="94" spans="1:17" x14ac:dyDescent="0.25">
      <c r="A94" s="188" t="s">
        <v>404</v>
      </c>
      <c r="B94" s="292" t="s">
        <v>291</v>
      </c>
      <c r="C94" s="292" t="s">
        <v>205</v>
      </c>
      <c r="D94" s="292" t="s">
        <v>291</v>
      </c>
      <c r="E94" s="292" t="s">
        <v>205</v>
      </c>
      <c r="F94" s="292" t="s">
        <v>291</v>
      </c>
      <c r="G94" s="292" t="s">
        <v>205</v>
      </c>
      <c r="H94" s="292" t="s">
        <v>291</v>
      </c>
      <c r="I94" s="292" t="s">
        <v>205</v>
      </c>
      <c r="J94" s="292" t="s">
        <v>291</v>
      </c>
      <c r="K94" s="292" t="s">
        <v>205</v>
      </c>
      <c r="L94" s="292" t="s">
        <v>291</v>
      </c>
      <c r="M94" s="292" t="s">
        <v>205</v>
      </c>
      <c r="N94" s="292" t="s">
        <v>291</v>
      </c>
      <c r="O94" s="292" t="s">
        <v>205</v>
      </c>
      <c r="P94" s="292" t="s">
        <v>291</v>
      </c>
      <c r="Q94" s="292" t="s">
        <v>205</v>
      </c>
    </row>
    <row r="95" spans="1:17" x14ac:dyDescent="0.25">
      <c r="A95" s="180" t="s">
        <v>261</v>
      </c>
      <c r="B95" s="218">
        <v>1</v>
      </c>
      <c r="C95" s="219">
        <v>3.5699999999999996E-2</v>
      </c>
      <c r="D95" s="218">
        <v>0</v>
      </c>
      <c r="E95" s="219">
        <v>0</v>
      </c>
      <c r="F95" s="218">
        <v>0</v>
      </c>
      <c r="G95" s="219">
        <v>0</v>
      </c>
      <c r="H95" s="218">
        <v>0</v>
      </c>
      <c r="I95" s="219">
        <v>0</v>
      </c>
      <c r="J95" s="218">
        <v>0</v>
      </c>
      <c r="K95" s="219">
        <v>0</v>
      </c>
      <c r="L95" s="218">
        <v>0</v>
      </c>
      <c r="M95" s="219">
        <v>0</v>
      </c>
      <c r="N95" s="218">
        <v>0</v>
      </c>
      <c r="O95" s="219">
        <v>0</v>
      </c>
      <c r="P95" s="218">
        <v>0</v>
      </c>
      <c r="Q95" s="219">
        <v>0</v>
      </c>
    </row>
    <row r="96" spans="1:17" x14ac:dyDescent="0.25">
      <c r="A96" s="180" t="s">
        <v>260</v>
      </c>
      <c r="B96" s="218">
        <v>0</v>
      </c>
      <c r="C96" s="219">
        <v>0</v>
      </c>
      <c r="D96" s="218">
        <v>0</v>
      </c>
      <c r="E96" s="219">
        <v>0</v>
      </c>
      <c r="F96" s="218">
        <v>0</v>
      </c>
      <c r="G96" s="219">
        <v>0</v>
      </c>
      <c r="H96" s="218">
        <v>0</v>
      </c>
      <c r="I96" s="219">
        <v>0</v>
      </c>
      <c r="J96" s="218">
        <v>0</v>
      </c>
      <c r="K96" s="219">
        <v>0</v>
      </c>
      <c r="L96" s="218">
        <v>0</v>
      </c>
      <c r="M96" s="219">
        <v>0</v>
      </c>
      <c r="N96" s="218">
        <v>1</v>
      </c>
      <c r="O96" s="219">
        <v>3.5699999999999996E-2</v>
      </c>
      <c r="P96" s="218">
        <v>0</v>
      </c>
      <c r="Q96" s="219">
        <v>0</v>
      </c>
    </row>
    <row r="97" spans="1:17" x14ac:dyDescent="0.25">
      <c r="A97" s="180" t="s">
        <v>259</v>
      </c>
      <c r="B97" s="218">
        <v>0</v>
      </c>
      <c r="C97" s="219">
        <v>0</v>
      </c>
      <c r="D97" s="218">
        <v>0</v>
      </c>
      <c r="E97" s="219">
        <v>0</v>
      </c>
      <c r="F97" s="218">
        <v>0</v>
      </c>
      <c r="G97" s="219">
        <v>0</v>
      </c>
      <c r="H97" s="218">
        <v>0</v>
      </c>
      <c r="I97" s="219">
        <v>0</v>
      </c>
      <c r="J97" s="218">
        <v>0</v>
      </c>
      <c r="K97" s="219">
        <v>0</v>
      </c>
      <c r="L97" s="218">
        <v>0</v>
      </c>
      <c r="M97" s="219">
        <v>0</v>
      </c>
      <c r="N97" s="218">
        <v>0</v>
      </c>
      <c r="O97" s="219">
        <v>0</v>
      </c>
      <c r="P97" s="218">
        <v>0</v>
      </c>
      <c r="Q97" s="219">
        <v>0</v>
      </c>
    </row>
    <row r="98" spans="1:17" x14ac:dyDescent="0.25">
      <c r="A98" s="180" t="s">
        <v>258</v>
      </c>
      <c r="B98" s="218">
        <v>0</v>
      </c>
      <c r="C98" s="219">
        <v>0</v>
      </c>
      <c r="D98" s="218">
        <v>0</v>
      </c>
      <c r="E98" s="219">
        <v>0</v>
      </c>
      <c r="F98" s="218">
        <v>0</v>
      </c>
      <c r="G98" s="219">
        <v>0</v>
      </c>
      <c r="H98" s="218">
        <v>0</v>
      </c>
      <c r="I98" s="219">
        <v>0</v>
      </c>
      <c r="J98" s="218">
        <v>0</v>
      </c>
      <c r="K98" s="219">
        <v>0</v>
      </c>
      <c r="L98" s="218">
        <v>0</v>
      </c>
      <c r="M98" s="219">
        <v>0</v>
      </c>
      <c r="N98" s="218">
        <v>0</v>
      </c>
      <c r="O98" s="219">
        <v>0</v>
      </c>
      <c r="P98" s="218">
        <v>0</v>
      </c>
      <c r="Q98" s="219">
        <v>0</v>
      </c>
    </row>
    <row r="99" spans="1:17" x14ac:dyDescent="0.25">
      <c r="A99" s="180" t="s">
        <v>257</v>
      </c>
      <c r="B99" s="218">
        <v>0</v>
      </c>
      <c r="C99" s="219">
        <v>0</v>
      </c>
      <c r="D99" s="218">
        <v>0</v>
      </c>
      <c r="E99" s="219">
        <v>0</v>
      </c>
      <c r="F99" s="218">
        <v>0</v>
      </c>
      <c r="G99" s="219">
        <v>0</v>
      </c>
      <c r="H99" s="218">
        <v>0</v>
      </c>
      <c r="I99" s="219">
        <v>0</v>
      </c>
      <c r="J99" s="218">
        <v>0</v>
      </c>
      <c r="K99" s="219">
        <v>0</v>
      </c>
      <c r="L99" s="218">
        <v>0</v>
      </c>
      <c r="M99" s="219">
        <v>0</v>
      </c>
      <c r="N99" s="218">
        <v>0</v>
      </c>
      <c r="O99" s="219">
        <v>0</v>
      </c>
      <c r="P99" s="218">
        <v>0</v>
      </c>
      <c r="Q99" s="219">
        <v>0</v>
      </c>
    </row>
    <row r="100" spans="1:17" x14ac:dyDescent="0.25">
      <c r="A100" s="180" t="s">
        <v>256</v>
      </c>
      <c r="B100" s="218">
        <v>9</v>
      </c>
      <c r="C100" s="219">
        <v>0.32140000000000002</v>
      </c>
      <c r="D100" s="218">
        <v>1</v>
      </c>
      <c r="E100" s="219">
        <v>3.5699999999999996E-2</v>
      </c>
      <c r="F100" s="218">
        <v>0</v>
      </c>
      <c r="G100" s="219">
        <v>0</v>
      </c>
      <c r="H100" s="218">
        <v>6</v>
      </c>
      <c r="I100" s="219">
        <v>0.21429999999999999</v>
      </c>
      <c r="J100" s="218">
        <v>0</v>
      </c>
      <c r="K100" s="219">
        <v>0</v>
      </c>
      <c r="L100" s="218">
        <v>5</v>
      </c>
      <c r="M100" s="219">
        <v>0.17859999999999998</v>
      </c>
      <c r="N100" s="218">
        <v>5</v>
      </c>
      <c r="O100" s="219">
        <v>0.17859999999999998</v>
      </c>
      <c r="P100" s="218">
        <v>0</v>
      </c>
      <c r="Q100" s="219">
        <v>0</v>
      </c>
    </row>
    <row r="101" spans="1:17" x14ac:dyDescent="0.25">
      <c r="A101" s="180" t="s">
        <v>292</v>
      </c>
      <c r="B101" s="218">
        <v>0</v>
      </c>
      <c r="C101" s="219">
        <v>0</v>
      </c>
      <c r="D101" s="218">
        <v>0</v>
      </c>
      <c r="E101" s="219">
        <v>0</v>
      </c>
      <c r="F101" s="218">
        <v>0</v>
      </c>
      <c r="G101" s="219">
        <v>0</v>
      </c>
      <c r="H101" s="218">
        <v>0</v>
      </c>
      <c r="I101" s="219">
        <v>0</v>
      </c>
      <c r="J101" s="218">
        <v>0</v>
      </c>
      <c r="K101" s="219">
        <v>0</v>
      </c>
      <c r="L101" s="218">
        <v>0</v>
      </c>
      <c r="M101" s="219">
        <v>0</v>
      </c>
      <c r="N101" s="218">
        <v>0</v>
      </c>
      <c r="O101" s="219">
        <v>0</v>
      </c>
      <c r="P101" s="218">
        <v>0</v>
      </c>
      <c r="Q101" s="219">
        <v>0</v>
      </c>
    </row>
    <row r="102" spans="1:17" x14ac:dyDescent="0.25">
      <c r="A102" s="180" t="s">
        <v>255</v>
      </c>
      <c r="B102" s="218">
        <v>0</v>
      </c>
      <c r="C102" s="219">
        <v>0</v>
      </c>
      <c r="D102" s="218">
        <v>0</v>
      </c>
      <c r="E102" s="219">
        <v>0</v>
      </c>
      <c r="F102" s="218">
        <v>0</v>
      </c>
      <c r="G102" s="219">
        <v>0</v>
      </c>
      <c r="H102" s="218">
        <v>0</v>
      </c>
      <c r="I102" s="219">
        <v>0</v>
      </c>
      <c r="J102" s="218">
        <v>0</v>
      </c>
      <c r="K102" s="219">
        <v>0</v>
      </c>
      <c r="L102" s="218">
        <v>0</v>
      </c>
      <c r="M102" s="219">
        <v>0</v>
      </c>
      <c r="N102" s="218">
        <v>0</v>
      </c>
      <c r="O102" s="219">
        <v>0</v>
      </c>
      <c r="P102" s="218">
        <v>0</v>
      </c>
      <c r="Q102" s="219">
        <v>0</v>
      </c>
    </row>
    <row r="104" spans="1:17" x14ac:dyDescent="0.25">
      <c r="A104" s="376" t="s">
        <v>511</v>
      </c>
      <c r="B104" s="365" t="s">
        <v>405</v>
      </c>
      <c r="C104" s="365"/>
      <c r="D104" s="365"/>
      <c r="E104" s="365"/>
      <c r="F104" s="365"/>
      <c r="G104" s="365"/>
    </row>
    <row r="105" spans="1:17" x14ac:dyDescent="0.25">
      <c r="A105" s="377"/>
      <c r="B105" s="365" t="s">
        <v>440</v>
      </c>
      <c r="C105" s="365"/>
      <c r="D105" s="365" t="s">
        <v>441</v>
      </c>
      <c r="E105" s="365"/>
      <c r="F105" s="365" t="s">
        <v>442</v>
      </c>
      <c r="G105" s="365"/>
    </row>
    <row r="106" spans="1:17" x14ac:dyDescent="0.25">
      <c r="A106" s="176" t="s">
        <v>406</v>
      </c>
      <c r="B106" s="292" t="s">
        <v>291</v>
      </c>
      <c r="C106" s="260" t="s">
        <v>205</v>
      </c>
      <c r="D106" s="292" t="s">
        <v>291</v>
      </c>
      <c r="E106" s="260" t="s">
        <v>205</v>
      </c>
      <c r="F106" s="292" t="s">
        <v>291</v>
      </c>
      <c r="G106" s="260" t="s">
        <v>205</v>
      </c>
    </row>
    <row r="107" spans="1:17" x14ac:dyDescent="0.25">
      <c r="A107" s="176" t="s">
        <v>54</v>
      </c>
      <c r="B107" s="96">
        <v>1</v>
      </c>
      <c r="C107" s="162">
        <v>7.690000000000001E-2</v>
      </c>
      <c r="D107" s="191">
        <v>0</v>
      </c>
      <c r="E107" s="220">
        <v>0</v>
      </c>
      <c r="F107" s="191">
        <v>0</v>
      </c>
      <c r="G107" s="220">
        <v>0</v>
      </c>
    </row>
    <row r="108" spans="1:17" x14ac:dyDescent="0.25">
      <c r="A108" s="176" t="s">
        <v>55</v>
      </c>
      <c r="B108" s="96">
        <v>3</v>
      </c>
      <c r="C108" s="162">
        <v>0.23079999999999998</v>
      </c>
      <c r="D108" s="191">
        <v>1</v>
      </c>
      <c r="E108" s="220">
        <v>0.11109999999999999</v>
      </c>
      <c r="F108" s="191">
        <v>2</v>
      </c>
      <c r="G108" s="220">
        <v>0.1429</v>
      </c>
    </row>
    <row r="109" spans="1:17" x14ac:dyDescent="0.25">
      <c r="A109" s="176" t="s">
        <v>56</v>
      </c>
      <c r="B109" s="96">
        <v>3</v>
      </c>
      <c r="C109" s="162">
        <v>0.23079999999999998</v>
      </c>
      <c r="D109" s="191">
        <v>2</v>
      </c>
      <c r="E109" s="220">
        <v>0.22219999999999998</v>
      </c>
      <c r="F109" s="191">
        <v>4</v>
      </c>
      <c r="G109" s="220">
        <v>0.28570000000000001</v>
      </c>
    </row>
    <row r="110" spans="1:17" x14ac:dyDescent="0.25">
      <c r="A110" s="176" t="s">
        <v>57</v>
      </c>
      <c r="B110" s="96">
        <v>4</v>
      </c>
      <c r="C110" s="162">
        <v>0.30769999999999997</v>
      </c>
      <c r="D110" s="191">
        <v>4</v>
      </c>
      <c r="E110" s="220">
        <v>0.44439999999999996</v>
      </c>
      <c r="F110" s="191">
        <v>6</v>
      </c>
      <c r="G110" s="220">
        <v>0.42859999999999998</v>
      </c>
    </row>
    <row r="111" spans="1:17" x14ac:dyDescent="0.25">
      <c r="A111" s="176" t="s">
        <v>60</v>
      </c>
      <c r="B111" s="191">
        <v>2</v>
      </c>
      <c r="C111" s="220">
        <v>0.15380000000000002</v>
      </c>
      <c r="D111" s="202">
        <v>2</v>
      </c>
      <c r="E111" s="220">
        <v>0.22219999999999998</v>
      </c>
      <c r="F111" s="191">
        <v>2</v>
      </c>
      <c r="G111" s="220">
        <v>0.1429</v>
      </c>
    </row>
    <row r="112" spans="1:17" x14ac:dyDescent="0.25">
      <c r="A112" s="18"/>
      <c r="B112" s="258"/>
      <c r="C112" s="272"/>
      <c r="D112" s="273"/>
      <c r="E112" s="272"/>
      <c r="F112" s="258"/>
      <c r="G112" s="272"/>
    </row>
    <row r="113" spans="1:11" x14ac:dyDescent="0.25">
      <c r="A113" s="369" t="s">
        <v>434</v>
      </c>
      <c r="B113" s="352" t="s">
        <v>462</v>
      </c>
      <c r="C113" s="352"/>
      <c r="D113" s="352"/>
      <c r="E113" s="352"/>
      <c r="F113" s="352"/>
      <c r="G113" s="352"/>
      <c r="H113" s="352"/>
      <c r="I113" s="352"/>
      <c r="J113" s="352"/>
      <c r="K113" s="352"/>
    </row>
    <row r="114" spans="1:11" ht="15" customHeight="1" x14ac:dyDescent="0.25">
      <c r="A114" s="369"/>
      <c r="B114" s="365" t="s">
        <v>58</v>
      </c>
      <c r="C114" s="365"/>
      <c r="D114" s="365" t="s">
        <v>59</v>
      </c>
      <c r="E114" s="365"/>
      <c r="F114" s="365" t="s">
        <v>56</v>
      </c>
      <c r="G114" s="365"/>
      <c r="H114" s="365" t="s">
        <v>57</v>
      </c>
      <c r="I114" s="365"/>
      <c r="J114" s="365" t="s">
        <v>60</v>
      </c>
      <c r="K114" s="365"/>
    </row>
    <row r="115" spans="1:11" ht="15" customHeight="1" x14ac:dyDescent="0.25">
      <c r="A115" s="369"/>
      <c r="B115" s="259" t="s">
        <v>291</v>
      </c>
      <c r="C115" s="259" t="s">
        <v>205</v>
      </c>
      <c r="D115" s="259" t="s">
        <v>291</v>
      </c>
      <c r="E115" s="259" t="s">
        <v>205</v>
      </c>
      <c r="F115" s="259" t="s">
        <v>291</v>
      </c>
      <c r="G115" s="259" t="s">
        <v>205</v>
      </c>
      <c r="H115" s="259" t="s">
        <v>291</v>
      </c>
      <c r="I115" s="259" t="s">
        <v>205</v>
      </c>
      <c r="J115" s="259" t="s">
        <v>291</v>
      </c>
      <c r="K115" s="259" t="s">
        <v>205</v>
      </c>
    </row>
    <row r="116" spans="1:11" x14ac:dyDescent="0.25">
      <c r="A116" s="16" t="s">
        <v>61</v>
      </c>
      <c r="B116" s="203">
        <v>0</v>
      </c>
      <c r="C116" s="151">
        <f>ROUND(B116/3 *100, 2)/100</f>
        <v>0</v>
      </c>
      <c r="D116" s="203">
        <v>1</v>
      </c>
      <c r="E116" s="151">
        <f>ROUND(D116/3 *100, 2)/100</f>
        <v>0.33329999999999999</v>
      </c>
      <c r="F116" s="203">
        <v>0</v>
      </c>
      <c r="G116" s="151">
        <f>ROUND(F116/3 *100, 2)/100</f>
        <v>0</v>
      </c>
      <c r="H116" s="203">
        <v>1</v>
      </c>
      <c r="I116" s="151">
        <f>ROUND(H116/3 *100, 2)/100</f>
        <v>0.33329999999999999</v>
      </c>
      <c r="J116" s="204">
        <v>1</v>
      </c>
      <c r="K116" s="151">
        <f>ROUND(J116/3 *100, 2)/100</f>
        <v>0.33329999999999999</v>
      </c>
    </row>
    <row r="117" spans="1:11" x14ac:dyDescent="0.25">
      <c r="A117" s="16" t="s">
        <v>62</v>
      </c>
      <c r="B117" s="203">
        <v>0</v>
      </c>
      <c r="C117" s="151">
        <f t="shared" ref="C117:C129" si="5">ROUND(B117/3 *100, 2)/100</f>
        <v>0</v>
      </c>
      <c r="D117" s="203">
        <v>1</v>
      </c>
      <c r="E117" s="151">
        <f t="shared" ref="E117:E129" si="6">ROUND(D117/3 *100, 2)/100</f>
        <v>0.33329999999999999</v>
      </c>
      <c r="F117" s="203">
        <v>1</v>
      </c>
      <c r="G117" s="151">
        <f t="shared" ref="G117:G129" si="7">ROUND(F117/3 *100, 2)/100</f>
        <v>0.33329999999999999</v>
      </c>
      <c r="H117" s="203">
        <v>0</v>
      </c>
      <c r="I117" s="151">
        <f t="shared" ref="I117:I129" si="8">ROUND(H117/3 *100, 2)/100</f>
        <v>0</v>
      </c>
      <c r="J117" s="204">
        <v>1</v>
      </c>
      <c r="K117" s="151">
        <f t="shared" ref="K117:K129" si="9">ROUND(J117/3 *100, 2)/100</f>
        <v>0.33329999999999999</v>
      </c>
    </row>
    <row r="118" spans="1:11" x14ac:dyDescent="0.25">
      <c r="A118" s="16" t="s">
        <v>63</v>
      </c>
      <c r="B118" s="203">
        <v>0</v>
      </c>
      <c r="C118" s="151">
        <f t="shared" si="5"/>
        <v>0</v>
      </c>
      <c r="D118" s="203">
        <v>1</v>
      </c>
      <c r="E118" s="151">
        <f t="shared" si="6"/>
        <v>0.33329999999999999</v>
      </c>
      <c r="F118" s="203">
        <v>1</v>
      </c>
      <c r="G118" s="151">
        <f t="shared" si="7"/>
        <v>0.33329999999999999</v>
      </c>
      <c r="H118" s="203">
        <v>0</v>
      </c>
      <c r="I118" s="151">
        <f t="shared" si="8"/>
        <v>0</v>
      </c>
      <c r="J118" s="204">
        <v>1</v>
      </c>
      <c r="K118" s="151">
        <f t="shared" si="9"/>
        <v>0.33329999999999999</v>
      </c>
    </row>
    <row r="119" spans="1:11" x14ac:dyDescent="0.25">
      <c r="A119" s="16" t="s">
        <v>64</v>
      </c>
      <c r="B119" s="203">
        <v>0</v>
      </c>
      <c r="C119" s="151">
        <f t="shared" si="5"/>
        <v>0</v>
      </c>
      <c r="D119" s="203">
        <v>1</v>
      </c>
      <c r="E119" s="151">
        <f t="shared" si="6"/>
        <v>0.33329999999999999</v>
      </c>
      <c r="F119" s="203"/>
      <c r="G119" s="151">
        <f t="shared" si="7"/>
        <v>0</v>
      </c>
      <c r="H119" s="203">
        <v>0</v>
      </c>
      <c r="I119" s="151">
        <f t="shared" si="8"/>
        <v>0</v>
      </c>
      <c r="J119" s="204">
        <v>2</v>
      </c>
      <c r="K119" s="151">
        <f t="shared" si="9"/>
        <v>0.66670000000000007</v>
      </c>
    </row>
    <row r="120" spans="1:11" x14ac:dyDescent="0.25">
      <c r="A120" s="16" t="s">
        <v>65</v>
      </c>
      <c r="B120" s="203">
        <v>0</v>
      </c>
      <c r="C120" s="151">
        <f t="shared" si="5"/>
        <v>0</v>
      </c>
      <c r="D120" s="203">
        <v>1</v>
      </c>
      <c r="E120" s="151">
        <f t="shared" si="6"/>
        <v>0.33329999999999999</v>
      </c>
      <c r="F120" s="203">
        <v>1</v>
      </c>
      <c r="G120" s="151">
        <f t="shared" si="7"/>
        <v>0.33329999999999999</v>
      </c>
      <c r="H120" s="203">
        <v>0</v>
      </c>
      <c r="I120" s="151">
        <f t="shared" si="8"/>
        <v>0</v>
      </c>
      <c r="J120" s="203">
        <v>1</v>
      </c>
      <c r="K120" s="151">
        <f t="shared" si="9"/>
        <v>0.33329999999999999</v>
      </c>
    </row>
    <row r="121" spans="1:11" ht="30" x14ac:dyDescent="0.25">
      <c r="A121" s="16" t="s">
        <v>66</v>
      </c>
      <c r="B121" s="203">
        <v>1</v>
      </c>
      <c r="C121" s="151">
        <f t="shared" si="5"/>
        <v>0.33329999999999999</v>
      </c>
      <c r="D121" s="203">
        <v>0</v>
      </c>
      <c r="E121" s="151">
        <f t="shared" si="6"/>
        <v>0</v>
      </c>
      <c r="F121" s="203">
        <v>1</v>
      </c>
      <c r="G121" s="151">
        <f t="shared" si="7"/>
        <v>0.33329999999999999</v>
      </c>
      <c r="H121" s="203">
        <v>0</v>
      </c>
      <c r="I121" s="151">
        <f t="shared" si="8"/>
        <v>0</v>
      </c>
      <c r="J121" s="203">
        <v>1</v>
      </c>
      <c r="K121" s="151">
        <f t="shared" si="9"/>
        <v>0.33329999999999999</v>
      </c>
    </row>
    <row r="122" spans="1:11" x14ac:dyDescent="0.25">
      <c r="A122" s="16" t="s">
        <v>67</v>
      </c>
      <c r="B122" s="203">
        <v>0</v>
      </c>
      <c r="C122" s="151">
        <f t="shared" si="5"/>
        <v>0</v>
      </c>
      <c r="D122" s="203">
        <v>1</v>
      </c>
      <c r="E122" s="151">
        <f t="shared" si="6"/>
        <v>0.33329999999999999</v>
      </c>
      <c r="F122" s="203">
        <v>0</v>
      </c>
      <c r="G122" s="151">
        <f t="shared" si="7"/>
        <v>0</v>
      </c>
      <c r="H122" s="203">
        <v>1</v>
      </c>
      <c r="I122" s="151">
        <f t="shared" si="8"/>
        <v>0.33329999999999999</v>
      </c>
      <c r="J122" s="203">
        <v>1</v>
      </c>
      <c r="K122" s="151">
        <f t="shared" si="9"/>
        <v>0.33329999999999999</v>
      </c>
    </row>
    <row r="123" spans="1:11" x14ac:dyDescent="0.25">
      <c r="A123" s="16" t="s">
        <v>68</v>
      </c>
      <c r="B123" s="203">
        <v>0</v>
      </c>
      <c r="C123" s="151">
        <f t="shared" si="5"/>
        <v>0</v>
      </c>
      <c r="D123" s="203">
        <v>1</v>
      </c>
      <c r="E123" s="151">
        <f t="shared" si="6"/>
        <v>0.33329999999999999</v>
      </c>
      <c r="F123" s="203">
        <v>1</v>
      </c>
      <c r="G123" s="151">
        <f t="shared" si="7"/>
        <v>0.33329999999999999</v>
      </c>
      <c r="H123" s="203">
        <v>0</v>
      </c>
      <c r="I123" s="151">
        <f t="shared" si="8"/>
        <v>0</v>
      </c>
      <c r="J123" s="203">
        <v>1</v>
      </c>
      <c r="K123" s="151">
        <f t="shared" si="9"/>
        <v>0.33329999999999999</v>
      </c>
    </row>
    <row r="124" spans="1:11" x14ac:dyDescent="0.25">
      <c r="A124" s="16" t="s">
        <v>69</v>
      </c>
      <c r="B124" s="203">
        <v>1</v>
      </c>
      <c r="C124" s="151">
        <f t="shared" si="5"/>
        <v>0.33329999999999999</v>
      </c>
      <c r="D124" s="203">
        <v>0</v>
      </c>
      <c r="E124" s="151">
        <f t="shared" si="6"/>
        <v>0</v>
      </c>
      <c r="F124" s="203">
        <v>0</v>
      </c>
      <c r="G124" s="151">
        <f t="shared" si="7"/>
        <v>0</v>
      </c>
      <c r="H124" s="203">
        <v>1</v>
      </c>
      <c r="I124" s="151">
        <f t="shared" si="8"/>
        <v>0.33329999999999999</v>
      </c>
      <c r="J124" s="203">
        <v>1</v>
      </c>
      <c r="K124" s="151">
        <f t="shared" si="9"/>
        <v>0.33329999999999999</v>
      </c>
    </row>
    <row r="125" spans="1:11" x14ac:dyDescent="0.25">
      <c r="A125" s="16" t="s">
        <v>70</v>
      </c>
      <c r="B125" s="203">
        <v>0</v>
      </c>
      <c r="C125" s="151">
        <f t="shared" si="5"/>
        <v>0</v>
      </c>
      <c r="D125" s="203">
        <v>1</v>
      </c>
      <c r="E125" s="151">
        <f t="shared" si="6"/>
        <v>0.33329999999999999</v>
      </c>
      <c r="F125" s="203">
        <v>0</v>
      </c>
      <c r="G125" s="151">
        <f t="shared" si="7"/>
        <v>0</v>
      </c>
      <c r="H125" s="203">
        <v>1</v>
      </c>
      <c r="I125" s="151">
        <f t="shared" si="8"/>
        <v>0.33329999999999999</v>
      </c>
      <c r="J125" s="203">
        <v>1</v>
      </c>
      <c r="K125" s="151">
        <f t="shared" si="9"/>
        <v>0.33329999999999999</v>
      </c>
    </row>
    <row r="126" spans="1:11" x14ac:dyDescent="0.25">
      <c r="A126" s="16" t="s">
        <v>71</v>
      </c>
      <c r="B126" s="203">
        <v>0</v>
      </c>
      <c r="C126" s="151">
        <f t="shared" si="5"/>
        <v>0</v>
      </c>
      <c r="D126" s="203">
        <v>1</v>
      </c>
      <c r="E126" s="151">
        <f t="shared" si="6"/>
        <v>0.33329999999999999</v>
      </c>
      <c r="F126" s="203">
        <v>0</v>
      </c>
      <c r="G126" s="151">
        <f t="shared" si="7"/>
        <v>0</v>
      </c>
      <c r="H126" s="203">
        <v>1</v>
      </c>
      <c r="I126" s="151">
        <f t="shared" si="8"/>
        <v>0.33329999999999999</v>
      </c>
      <c r="J126" s="203">
        <v>1</v>
      </c>
      <c r="K126" s="151">
        <f t="shared" si="9"/>
        <v>0.33329999999999999</v>
      </c>
    </row>
    <row r="127" spans="1:11" x14ac:dyDescent="0.25">
      <c r="A127" s="16" t="s">
        <v>72</v>
      </c>
      <c r="B127" s="203">
        <v>0</v>
      </c>
      <c r="C127" s="151">
        <f t="shared" si="5"/>
        <v>0</v>
      </c>
      <c r="D127" s="203">
        <v>1</v>
      </c>
      <c r="E127" s="151">
        <f t="shared" si="6"/>
        <v>0.33329999999999999</v>
      </c>
      <c r="F127" s="203">
        <v>1</v>
      </c>
      <c r="G127" s="151">
        <f t="shared" si="7"/>
        <v>0.33329999999999999</v>
      </c>
      <c r="H127" s="203">
        <v>0</v>
      </c>
      <c r="I127" s="151">
        <f t="shared" si="8"/>
        <v>0</v>
      </c>
      <c r="J127" s="203">
        <v>1</v>
      </c>
      <c r="K127" s="151">
        <f t="shared" si="9"/>
        <v>0.33329999999999999</v>
      </c>
    </row>
    <row r="128" spans="1:11" x14ac:dyDescent="0.25">
      <c r="A128" s="16" t="s">
        <v>73</v>
      </c>
      <c r="B128" s="203">
        <v>0</v>
      </c>
      <c r="C128" s="151">
        <f t="shared" si="5"/>
        <v>0</v>
      </c>
      <c r="D128" s="203">
        <v>2</v>
      </c>
      <c r="E128" s="151">
        <f t="shared" si="6"/>
        <v>0.66670000000000007</v>
      </c>
      <c r="F128" s="203">
        <v>1</v>
      </c>
      <c r="G128" s="151">
        <f t="shared" si="7"/>
        <v>0.33329999999999999</v>
      </c>
      <c r="H128" s="203">
        <v>0</v>
      </c>
      <c r="I128" s="151">
        <f t="shared" si="8"/>
        <v>0</v>
      </c>
      <c r="J128" s="203">
        <v>0</v>
      </c>
      <c r="K128" s="151">
        <f t="shared" si="9"/>
        <v>0</v>
      </c>
    </row>
    <row r="129" spans="1:11" x14ac:dyDescent="0.25">
      <c r="A129" s="16" t="s">
        <v>74</v>
      </c>
      <c r="B129" s="197">
        <v>0</v>
      </c>
      <c r="C129" s="151">
        <f t="shared" si="5"/>
        <v>0</v>
      </c>
      <c r="D129" s="197">
        <v>2</v>
      </c>
      <c r="E129" s="151">
        <f t="shared" si="6"/>
        <v>0.66670000000000007</v>
      </c>
      <c r="F129" s="197">
        <v>0</v>
      </c>
      <c r="G129" s="151">
        <f t="shared" si="7"/>
        <v>0</v>
      </c>
      <c r="H129" s="197">
        <v>0</v>
      </c>
      <c r="I129" s="151">
        <f t="shared" si="8"/>
        <v>0</v>
      </c>
      <c r="J129" s="197">
        <v>1</v>
      </c>
      <c r="K129" s="151">
        <f t="shared" si="9"/>
        <v>0.33329999999999999</v>
      </c>
    </row>
    <row r="130" spans="1:11" x14ac:dyDescent="0.25">
      <c r="A130" s="4"/>
      <c r="B130" s="198"/>
      <c r="C130" s="221"/>
      <c r="D130" s="198"/>
      <c r="E130" s="221"/>
      <c r="F130" s="198"/>
      <c r="G130" s="221"/>
      <c r="H130" s="198"/>
      <c r="I130" s="221"/>
      <c r="J130" s="198"/>
      <c r="K130" s="221"/>
    </row>
    <row r="131" spans="1:11" x14ac:dyDescent="0.25">
      <c r="A131" s="369" t="s">
        <v>435</v>
      </c>
      <c r="B131" s="352" t="s">
        <v>463</v>
      </c>
      <c r="C131" s="352"/>
      <c r="D131" s="352"/>
      <c r="E131" s="352"/>
      <c r="F131" s="352"/>
      <c r="G131" s="352"/>
      <c r="H131" s="352"/>
      <c r="I131" s="352"/>
      <c r="J131" s="352"/>
      <c r="K131" s="352"/>
    </row>
    <row r="132" spans="1:11" x14ac:dyDescent="0.25">
      <c r="A132" s="369"/>
      <c r="B132" s="365" t="s">
        <v>58</v>
      </c>
      <c r="C132" s="365"/>
      <c r="D132" s="365" t="s">
        <v>59</v>
      </c>
      <c r="E132" s="365"/>
      <c r="F132" s="365" t="s">
        <v>56</v>
      </c>
      <c r="G132" s="365"/>
      <c r="H132" s="365" t="s">
        <v>57</v>
      </c>
      <c r="I132" s="365"/>
      <c r="J132" s="365" t="s">
        <v>60</v>
      </c>
      <c r="K132" s="365"/>
    </row>
    <row r="133" spans="1:11" x14ac:dyDescent="0.25">
      <c r="A133" s="369"/>
      <c r="B133" s="259" t="s">
        <v>291</v>
      </c>
      <c r="C133" s="259" t="s">
        <v>205</v>
      </c>
      <c r="D133" s="259" t="s">
        <v>291</v>
      </c>
      <c r="E133" s="259" t="s">
        <v>205</v>
      </c>
      <c r="F133" s="259" t="s">
        <v>291</v>
      </c>
      <c r="G133" s="259" t="s">
        <v>205</v>
      </c>
      <c r="H133" s="259" t="s">
        <v>291</v>
      </c>
      <c r="I133" s="259" t="s">
        <v>205</v>
      </c>
      <c r="J133" s="259" t="s">
        <v>291</v>
      </c>
      <c r="K133" s="259" t="s">
        <v>205</v>
      </c>
    </row>
    <row r="134" spans="1:11" x14ac:dyDescent="0.25">
      <c r="A134" s="16" t="s">
        <v>61</v>
      </c>
      <c r="B134" s="203">
        <v>1</v>
      </c>
      <c r="C134" s="196">
        <f>ROUND(B134/12 *100, 2)/100</f>
        <v>8.3299999999999999E-2</v>
      </c>
      <c r="D134" s="203">
        <v>3</v>
      </c>
      <c r="E134" s="196">
        <f>ROUND(D134/12 *100, 2)/100</f>
        <v>0.25</v>
      </c>
      <c r="F134" s="203">
        <v>2</v>
      </c>
      <c r="G134" s="196">
        <f>ROUND(F134/12 *100, 2)/100</f>
        <v>0.16670000000000001</v>
      </c>
      <c r="H134" s="203">
        <v>6</v>
      </c>
      <c r="I134" s="196">
        <f>ROUND(H134/12 *100, 2)/100</f>
        <v>0.5</v>
      </c>
      <c r="J134" s="204">
        <v>0</v>
      </c>
      <c r="K134" s="196">
        <f>ROUND(J134/12 *100, 2)/100</f>
        <v>0</v>
      </c>
    </row>
    <row r="135" spans="1:11" x14ac:dyDescent="0.25">
      <c r="A135" s="16" t="s">
        <v>62</v>
      </c>
      <c r="B135" s="203">
        <v>2</v>
      </c>
      <c r="C135" s="196">
        <f t="shared" ref="C135:C147" si="10">ROUND(B135/12 *100, 2)/100</f>
        <v>0.16670000000000001</v>
      </c>
      <c r="D135" s="203">
        <v>2</v>
      </c>
      <c r="E135" s="196">
        <f t="shared" ref="E135:E146" si="11">ROUND(D135/12 *100, 2)/100</f>
        <v>0.16670000000000001</v>
      </c>
      <c r="F135" s="203">
        <v>3</v>
      </c>
      <c r="G135" s="196">
        <f t="shared" ref="G135:G147" si="12">ROUND(F135/12 *100, 2)/100</f>
        <v>0.25</v>
      </c>
      <c r="H135" s="203">
        <v>5</v>
      </c>
      <c r="I135" s="196">
        <f t="shared" ref="I135:I147" si="13">ROUND(H135/12 *100, 2)/100</f>
        <v>0.41670000000000001</v>
      </c>
      <c r="J135" s="204">
        <v>0</v>
      </c>
      <c r="K135" s="196">
        <f t="shared" ref="K135:K147" si="14">ROUND(J135/12 *100, 2)/100</f>
        <v>0</v>
      </c>
    </row>
    <row r="136" spans="1:11" x14ac:dyDescent="0.25">
      <c r="A136" s="16" t="s">
        <v>63</v>
      </c>
      <c r="B136" s="203">
        <v>4</v>
      </c>
      <c r="C136" s="196">
        <f t="shared" si="10"/>
        <v>0.33329999999999999</v>
      </c>
      <c r="D136" s="203">
        <v>1</v>
      </c>
      <c r="E136" s="196">
        <f t="shared" si="11"/>
        <v>8.3299999999999999E-2</v>
      </c>
      <c r="F136" s="203">
        <v>4</v>
      </c>
      <c r="G136" s="196">
        <f t="shared" si="12"/>
        <v>0.33329999999999999</v>
      </c>
      <c r="H136" s="203">
        <v>1</v>
      </c>
      <c r="I136" s="196">
        <f t="shared" si="13"/>
        <v>8.3299999999999999E-2</v>
      </c>
      <c r="J136" s="204">
        <v>2</v>
      </c>
      <c r="K136" s="196">
        <f t="shared" si="14"/>
        <v>0.16670000000000001</v>
      </c>
    </row>
    <row r="137" spans="1:11" x14ac:dyDescent="0.25">
      <c r="A137" s="16" t="s">
        <v>64</v>
      </c>
      <c r="B137" s="203">
        <v>2</v>
      </c>
      <c r="C137" s="196">
        <f t="shared" si="10"/>
        <v>0.16670000000000001</v>
      </c>
      <c r="D137" s="203">
        <v>2</v>
      </c>
      <c r="E137" s="196">
        <f t="shared" si="11"/>
        <v>0.16670000000000001</v>
      </c>
      <c r="F137" s="203">
        <v>3</v>
      </c>
      <c r="G137" s="196">
        <f t="shared" si="12"/>
        <v>0.25</v>
      </c>
      <c r="H137" s="203">
        <v>2</v>
      </c>
      <c r="I137" s="196">
        <f t="shared" si="13"/>
        <v>0.16670000000000001</v>
      </c>
      <c r="J137" s="204">
        <v>3</v>
      </c>
      <c r="K137" s="196">
        <f t="shared" si="14"/>
        <v>0.25</v>
      </c>
    </row>
    <row r="138" spans="1:11" x14ac:dyDescent="0.25">
      <c r="A138" s="16" t="s">
        <v>65</v>
      </c>
      <c r="B138" s="203">
        <v>5</v>
      </c>
      <c r="C138" s="196">
        <f t="shared" si="10"/>
        <v>0.41670000000000001</v>
      </c>
      <c r="D138" s="203">
        <v>2</v>
      </c>
      <c r="E138" s="196">
        <f t="shared" si="11"/>
        <v>0.16670000000000001</v>
      </c>
      <c r="F138" s="203">
        <v>1</v>
      </c>
      <c r="G138" s="196">
        <f t="shared" si="12"/>
        <v>8.3299999999999999E-2</v>
      </c>
      <c r="H138" s="203">
        <v>2</v>
      </c>
      <c r="I138" s="196">
        <f t="shared" si="13"/>
        <v>0.16670000000000001</v>
      </c>
      <c r="J138" s="203">
        <v>2</v>
      </c>
      <c r="K138" s="196">
        <f t="shared" si="14"/>
        <v>0.16670000000000001</v>
      </c>
    </row>
    <row r="139" spans="1:11" ht="30" x14ac:dyDescent="0.25">
      <c r="A139" s="16" t="s">
        <v>66</v>
      </c>
      <c r="B139" s="203">
        <v>4</v>
      </c>
      <c r="C139" s="196">
        <f t="shared" si="10"/>
        <v>0.33329999999999999</v>
      </c>
      <c r="D139" s="203">
        <v>2</v>
      </c>
      <c r="E139" s="196">
        <f t="shared" si="11"/>
        <v>0.16670000000000001</v>
      </c>
      <c r="F139" s="203">
        <v>4</v>
      </c>
      <c r="G139" s="196">
        <f t="shared" si="12"/>
        <v>0.33329999999999999</v>
      </c>
      <c r="H139" s="203">
        <v>2</v>
      </c>
      <c r="I139" s="196">
        <f t="shared" si="13"/>
        <v>0.16670000000000001</v>
      </c>
      <c r="J139" s="203">
        <v>0</v>
      </c>
      <c r="K139" s="196">
        <f t="shared" si="14"/>
        <v>0</v>
      </c>
    </row>
    <row r="140" spans="1:11" x14ac:dyDescent="0.25">
      <c r="A140" s="16" t="s">
        <v>67</v>
      </c>
      <c r="B140" s="203">
        <v>2</v>
      </c>
      <c r="C140" s="196">
        <f t="shared" si="10"/>
        <v>0.16670000000000001</v>
      </c>
      <c r="D140" s="203">
        <v>3</v>
      </c>
      <c r="E140" s="196">
        <f t="shared" si="11"/>
        <v>0.25</v>
      </c>
      <c r="F140" s="203">
        <v>3</v>
      </c>
      <c r="G140" s="196">
        <f t="shared" si="12"/>
        <v>0.25</v>
      </c>
      <c r="H140" s="203">
        <v>3</v>
      </c>
      <c r="I140" s="196">
        <f t="shared" si="13"/>
        <v>0.25</v>
      </c>
      <c r="J140" s="203">
        <v>1</v>
      </c>
      <c r="K140" s="196">
        <f t="shared" si="14"/>
        <v>8.3299999999999999E-2</v>
      </c>
    </row>
    <row r="141" spans="1:11" x14ac:dyDescent="0.25">
      <c r="A141" s="16" t="s">
        <v>68</v>
      </c>
      <c r="B141" s="203">
        <v>6</v>
      </c>
      <c r="C141" s="196">
        <f t="shared" si="10"/>
        <v>0.5</v>
      </c>
      <c r="D141" s="203">
        <v>4</v>
      </c>
      <c r="E141" s="196">
        <f t="shared" si="11"/>
        <v>0.33329999999999999</v>
      </c>
      <c r="F141" s="203">
        <v>1</v>
      </c>
      <c r="G141" s="196">
        <f t="shared" si="12"/>
        <v>8.3299999999999999E-2</v>
      </c>
      <c r="H141" s="203">
        <v>1</v>
      </c>
      <c r="I141" s="196">
        <f t="shared" si="13"/>
        <v>8.3299999999999999E-2</v>
      </c>
      <c r="J141" s="203">
        <v>0</v>
      </c>
      <c r="K141" s="196">
        <f t="shared" si="14"/>
        <v>0</v>
      </c>
    </row>
    <row r="142" spans="1:11" x14ac:dyDescent="0.25">
      <c r="A142" s="16" t="s">
        <v>69</v>
      </c>
      <c r="B142" s="203">
        <v>3</v>
      </c>
      <c r="C142" s="196">
        <f t="shared" si="10"/>
        <v>0.25</v>
      </c>
      <c r="D142" s="203">
        <v>1</v>
      </c>
      <c r="E142" s="196">
        <f t="shared" si="11"/>
        <v>8.3299999999999999E-2</v>
      </c>
      <c r="F142" s="203">
        <v>3</v>
      </c>
      <c r="G142" s="196">
        <f t="shared" si="12"/>
        <v>0.25</v>
      </c>
      <c r="H142" s="203">
        <v>3</v>
      </c>
      <c r="I142" s="196">
        <f t="shared" si="13"/>
        <v>0.25</v>
      </c>
      <c r="J142" s="203">
        <v>2</v>
      </c>
      <c r="K142" s="196">
        <f t="shared" si="14"/>
        <v>0.16670000000000001</v>
      </c>
    </row>
    <row r="143" spans="1:11" x14ac:dyDescent="0.25">
      <c r="A143" s="16" t="s">
        <v>70</v>
      </c>
      <c r="B143" s="203">
        <v>4</v>
      </c>
      <c r="C143" s="196">
        <f t="shared" si="10"/>
        <v>0.33329999999999999</v>
      </c>
      <c r="D143" s="203">
        <v>3</v>
      </c>
      <c r="E143" s="196">
        <f t="shared" si="11"/>
        <v>0.25</v>
      </c>
      <c r="F143" s="203">
        <v>3</v>
      </c>
      <c r="G143" s="196">
        <f t="shared" si="12"/>
        <v>0.25</v>
      </c>
      <c r="H143" s="203">
        <v>2</v>
      </c>
      <c r="I143" s="196">
        <f t="shared" si="13"/>
        <v>0.16670000000000001</v>
      </c>
      <c r="J143" s="203">
        <v>0</v>
      </c>
      <c r="K143" s="196">
        <f t="shared" si="14"/>
        <v>0</v>
      </c>
    </row>
    <row r="144" spans="1:11" x14ac:dyDescent="0.25">
      <c r="A144" s="16" t="s">
        <v>71</v>
      </c>
      <c r="B144" s="203">
        <v>5</v>
      </c>
      <c r="C144" s="196">
        <f t="shared" si="10"/>
        <v>0.41670000000000001</v>
      </c>
      <c r="D144" s="203"/>
      <c r="E144" s="196">
        <f t="shared" si="11"/>
        <v>0</v>
      </c>
      <c r="F144" s="203">
        <v>1</v>
      </c>
      <c r="G144" s="196">
        <f t="shared" si="12"/>
        <v>8.3299999999999999E-2</v>
      </c>
      <c r="H144" s="203">
        <v>4</v>
      </c>
      <c r="I144" s="196">
        <f t="shared" si="13"/>
        <v>0.33329999999999999</v>
      </c>
      <c r="J144" s="203">
        <v>2</v>
      </c>
      <c r="K144" s="196">
        <f t="shared" si="14"/>
        <v>0.16670000000000001</v>
      </c>
    </row>
    <row r="145" spans="1:11" x14ac:dyDescent="0.25">
      <c r="A145" s="16" t="s">
        <v>72</v>
      </c>
      <c r="B145" s="203">
        <v>7</v>
      </c>
      <c r="C145" s="196">
        <f t="shared" si="10"/>
        <v>0.58329999999999993</v>
      </c>
      <c r="D145" s="203">
        <v>1</v>
      </c>
      <c r="E145" s="196">
        <f t="shared" si="11"/>
        <v>8.3299999999999999E-2</v>
      </c>
      <c r="F145" s="203">
        <v>2</v>
      </c>
      <c r="G145" s="196">
        <f t="shared" si="12"/>
        <v>0.16670000000000001</v>
      </c>
      <c r="H145" s="203">
        <v>2</v>
      </c>
      <c r="I145" s="196">
        <f t="shared" si="13"/>
        <v>0.16670000000000001</v>
      </c>
      <c r="J145" s="203">
        <v>0</v>
      </c>
      <c r="K145" s="196">
        <f t="shared" si="14"/>
        <v>0</v>
      </c>
    </row>
    <row r="146" spans="1:11" x14ac:dyDescent="0.25">
      <c r="A146" s="16" t="s">
        <v>73</v>
      </c>
      <c r="B146" s="203">
        <v>4</v>
      </c>
      <c r="C146" s="196">
        <f t="shared" si="10"/>
        <v>0.33329999999999999</v>
      </c>
      <c r="D146" s="203">
        <v>2</v>
      </c>
      <c r="E146" s="196">
        <f t="shared" si="11"/>
        <v>0.16670000000000001</v>
      </c>
      <c r="F146" s="203">
        <v>4</v>
      </c>
      <c r="G146" s="196">
        <f t="shared" si="12"/>
        <v>0.33329999999999999</v>
      </c>
      <c r="H146" s="203">
        <v>1</v>
      </c>
      <c r="I146" s="196">
        <f t="shared" si="13"/>
        <v>8.3299999999999999E-2</v>
      </c>
      <c r="J146" s="203">
        <v>1</v>
      </c>
      <c r="K146" s="196">
        <f t="shared" si="14"/>
        <v>8.3299999999999999E-2</v>
      </c>
    </row>
    <row r="147" spans="1:11" x14ac:dyDescent="0.25">
      <c r="A147" s="16" t="s">
        <v>74</v>
      </c>
      <c r="B147" s="197">
        <v>4</v>
      </c>
      <c r="C147" s="196">
        <f t="shared" si="10"/>
        <v>0.33329999999999999</v>
      </c>
      <c r="D147" s="197">
        <v>0</v>
      </c>
      <c r="E147" s="196">
        <f t="shared" ref="E147" si="15">ROUND(D147/12 *100, 2)</f>
        <v>0</v>
      </c>
      <c r="F147" s="197">
        <v>7</v>
      </c>
      <c r="G147" s="196">
        <f t="shared" si="12"/>
        <v>0.58329999999999993</v>
      </c>
      <c r="H147" s="197">
        <v>1</v>
      </c>
      <c r="I147" s="196">
        <f t="shared" si="13"/>
        <v>8.3299999999999999E-2</v>
      </c>
      <c r="J147" s="197">
        <v>0</v>
      </c>
      <c r="K147" s="196">
        <f t="shared" si="14"/>
        <v>0</v>
      </c>
    </row>
    <row r="148" spans="1:11" x14ac:dyDescent="0.25">
      <c r="A148" s="4"/>
      <c r="B148" s="198"/>
      <c r="C148" s="57"/>
      <c r="D148" s="198"/>
      <c r="E148" s="57"/>
      <c r="F148" s="198"/>
      <c r="G148" s="57"/>
      <c r="H148" s="198"/>
      <c r="I148" s="57"/>
      <c r="J148" s="198"/>
      <c r="K148" s="57"/>
    </row>
    <row r="149" spans="1:11" x14ac:dyDescent="0.25">
      <c r="A149" s="369" t="s">
        <v>436</v>
      </c>
      <c r="B149" s="352" t="s">
        <v>464</v>
      </c>
      <c r="C149" s="352"/>
      <c r="D149" s="352"/>
      <c r="E149" s="352"/>
      <c r="F149" s="352"/>
      <c r="G149" s="352"/>
      <c r="H149" s="352"/>
      <c r="I149" s="352"/>
      <c r="J149" s="352"/>
      <c r="K149" s="352"/>
    </row>
    <row r="150" spans="1:11" x14ac:dyDescent="0.25">
      <c r="A150" s="369"/>
      <c r="B150" s="365" t="s">
        <v>58</v>
      </c>
      <c r="C150" s="365"/>
      <c r="D150" s="365" t="s">
        <v>59</v>
      </c>
      <c r="E150" s="365"/>
      <c r="F150" s="365" t="s">
        <v>56</v>
      </c>
      <c r="G150" s="365"/>
      <c r="H150" s="365" t="s">
        <v>57</v>
      </c>
      <c r="I150" s="365"/>
      <c r="J150" s="365" t="s">
        <v>60</v>
      </c>
      <c r="K150" s="365"/>
    </row>
    <row r="151" spans="1:11" x14ac:dyDescent="0.25">
      <c r="A151" s="369"/>
      <c r="B151" s="259" t="s">
        <v>291</v>
      </c>
      <c r="C151" s="259" t="s">
        <v>205</v>
      </c>
      <c r="D151" s="259" t="s">
        <v>291</v>
      </c>
      <c r="E151" s="259" t="s">
        <v>205</v>
      </c>
      <c r="F151" s="259" t="s">
        <v>291</v>
      </c>
      <c r="G151" s="259" t="s">
        <v>205</v>
      </c>
      <c r="H151" s="259" t="s">
        <v>291</v>
      </c>
      <c r="I151" s="259" t="s">
        <v>205</v>
      </c>
      <c r="J151" s="259" t="s">
        <v>291</v>
      </c>
      <c r="K151" s="259" t="s">
        <v>205</v>
      </c>
    </row>
    <row r="152" spans="1:11" x14ac:dyDescent="0.25">
      <c r="A152" s="16" t="s">
        <v>61</v>
      </c>
      <c r="B152" s="203">
        <v>2</v>
      </c>
      <c r="C152" s="196">
        <f>ROUND(B152/21 *100, 2)/100</f>
        <v>9.5199999999999993E-2</v>
      </c>
      <c r="D152" s="203">
        <v>2</v>
      </c>
      <c r="E152" s="196">
        <f>ROUND(D152/21 *100, 2)/100</f>
        <v>9.5199999999999993E-2</v>
      </c>
      <c r="F152" s="203">
        <v>8</v>
      </c>
      <c r="G152" s="196">
        <f>ROUND(F152/21 *100, 2)/100</f>
        <v>0.38100000000000001</v>
      </c>
      <c r="H152" s="203">
        <v>7</v>
      </c>
      <c r="I152" s="196">
        <f>ROUND(H152/21 *100, 2)/100</f>
        <v>0.33329999999999999</v>
      </c>
      <c r="J152" s="204">
        <v>2</v>
      </c>
      <c r="K152" s="196">
        <f>ROUND(J152/21 *100, 2)/100</f>
        <v>9.5199999999999993E-2</v>
      </c>
    </row>
    <row r="153" spans="1:11" x14ac:dyDescent="0.25">
      <c r="A153" s="16" t="s">
        <v>62</v>
      </c>
      <c r="B153" s="203">
        <v>2</v>
      </c>
      <c r="C153" s="196">
        <f t="shared" ref="C153:C165" si="16">ROUND(B153/21 *100, 2)/100</f>
        <v>9.5199999999999993E-2</v>
      </c>
      <c r="D153" s="203">
        <v>3</v>
      </c>
      <c r="E153" s="196">
        <f t="shared" ref="E153:E165" si="17">ROUND(D153/21 *100, 2)/100</f>
        <v>0.1429</v>
      </c>
      <c r="F153" s="203">
        <v>2</v>
      </c>
      <c r="G153" s="196">
        <f t="shared" ref="G153:G164" si="18">ROUND(F153/21 *100, 2)/100</f>
        <v>9.5199999999999993E-2</v>
      </c>
      <c r="H153" s="203">
        <v>8</v>
      </c>
      <c r="I153" s="196">
        <f t="shared" ref="I153:I165" si="19">ROUND(H153/21 *100, 2)/100</f>
        <v>0.38100000000000001</v>
      </c>
      <c r="J153" s="204">
        <v>6</v>
      </c>
      <c r="K153" s="196">
        <f t="shared" ref="K153:K165" si="20">ROUND(J153/21 *100, 2)/100</f>
        <v>0.28570000000000001</v>
      </c>
    </row>
    <row r="154" spans="1:11" x14ac:dyDescent="0.25">
      <c r="A154" s="16" t="s">
        <v>63</v>
      </c>
      <c r="B154" s="203">
        <v>3</v>
      </c>
      <c r="C154" s="196">
        <f t="shared" si="16"/>
        <v>0.1429</v>
      </c>
      <c r="D154" s="203">
        <v>2</v>
      </c>
      <c r="E154" s="196">
        <f t="shared" si="17"/>
        <v>9.5199999999999993E-2</v>
      </c>
      <c r="F154" s="203">
        <v>4</v>
      </c>
      <c r="G154" s="196">
        <f t="shared" si="18"/>
        <v>0.1905</v>
      </c>
      <c r="H154" s="203">
        <v>6</v>
      </c>
      <c r="I154" s="196">
        <f t="shared" si="19"/>
        <v>0.28570000000000001</v>
      </c>
      <c r="J154" s="204">
        <v>6</v>
      </c>
      <c r="K154" s="196">
        <f t="shared" si="20"/>
        <v>0.28570000000000001</v>
      </c>
    </row>
    <row r="155" spans="1:11" x14ac:dyDescent="0.25">
      <c r="A155" s="16" t="s">
        <v>64</v>
      </c>
      <c r="B155" s="203">
        <v>2</v>
      </c>
      <c r="C155" s="196">
        <f t="shared" si="16"/>
        <v>9.5199999999999993E-2</v>
      </c>
      <c r="D155" s="203">
        <v>3</v>
      </c>
      <c r="E155" s="196">
        <f t="shared" si="17"/>
        <v>0.1429</v>
      </c>
      <c r="F155" s="203">
        <v>2</v>
      </c>
      <c r="G155" s="196">
        <f t="shared" si="18"/>
        <v>9.5199999999999993E-2</v>
      </c>
      <c r="H155" s="203">
        <v>8</v>
      </c>
      <c r="I155" s="196">
        <f t="shared" si="19"/>
        <v>0.38100000000000001</v>
      </c>
      <c r="J155" s="204">
        <v>6</v>
      </c>
      <c r="K155" s="196">
        <f t="shared" si="20"/>
        <v>0.28570000000000001</v>
      </c>
    </row>
    <row r="156" spans="1:11" x14ac:dyDescent="0.25">
      <c r="A156" s="16" t="s">
        <v>65</v>
      </c>
      <c r="B156" s="203">
        <v>3</v>
      </c>
      <c r="C156" s="196">
        <f t="shared" si="16"/>
        <v>0.1429</v>
      </c>
      <c r="D156" s="203">
        <v>5</v>
      </c>
      <c r="E156" s="196">
        <f t="shared" si="17"/>
        <v>0.23809999999999998</v>
      </c>
      <c r="F156" s="203">
        <v>3</v>
      </c>
      <c r="G156" s="196">
        <f t="shared" si="18"/>
        <v>0.1429</v>
      </c>
      <c r="H156" s="203">
        <v>8</v>
      </c>
      <c r="I156" s="196">
        <f t="shared" si="19"/>
        <v>0.38100000000000001</v>
      </c>
      <c r="J156" s="203">
        <v>2</v>
      </c>
      <c r="K156" s="196">
        <f t="shared" si="20"/>
        <v>9.5199999999999993E-2</v>
      </c>
    </row>
    <row r="157" spans="1:11" ht="30" x14ac:dyDescent="0.25">
      <c r="A157" s="16" t="s">
        <v>66</v>
      </c>
      <c r="B157" s="203">
        <v>2</v>
      </c>
      <c r="C157" s="196">
        <f t="shared" si="16"/>
        <v>9.5199999999999993E-2</v>
      </c>
      <c r="D157" s="203">
        <v>3</v>
      </c>
      <c r="E157" s="196">
        <f t="shared" si="17"/>
        <v>0.1429</v>
      </c>
      <c r="F157" s="203">
        <v>8</v>
      </c>
      <c r="G157" s="196">
        <f t="shared" si="18"/>
        <v>0.38100000000000001</v>
      </c>
      <c r="H157" s="203">
        <v>6</v>
      </c>
      <c r="I157" s="196">
        <f t="shared" si="19"/>
        <v>0.28570000000000001</v>
      </c>
      <c r="J157" s="203">
        <v>2</v>
      </c>
      <c r="K157" s="196">
        <f t="shared" si="20"/>
        <v>9.5199999999999993E-2</v>
      </c>
    </row>
    <row r="158" spans="1:11" x14ac:dyDescent="0.25">
      <c r="A158" s="16" t="s">
        <v>67</v>
      </c>
      <c r="B158" s="203">
        <v>2</v>
      </c>
      <c r="C158" s="196">
        <f t="shared" si="16"/>
        <v>9.5199999999999993E-2</v>
      </c>
      <c r="D158" s="203">
        <v>3</v>
      </c>
      <c r="E158" s="196">
        <f t="shared" si="17"/>
        <v>0.1429</v>
      </c>
      <c r="F158" s="203">
        <v>8</v>
      </c>
      <c r="G158" s="196">
        <f t="shared" si="18"/>
        <v>0.38100000000000001</v>
      </c>
      <c r="H158" s="203">
        <v>6</v>
      </c>
      <c r="I158" s="196">
        <f t="shared" si="19"/>
        <v>0.28570000000000001</v>
      </c>
      <c r="J158" s="203">
        <v>2</v>
      </c>
      <c r="K158" s="196">
        <f t="shared" si="20"/>
        <v>9.5199999999999993E-2</v>
      </c>
    </row>
    <row r="159" spans="1:11" x14ac:dyDescent="0.25">
      <c r="A159" s="16" t="s">
        <v>68</v>
      </c>
      <c r="B159" s="203">
        <v>3</v>
      </c>
      <c r="C159" s="196">
        <f t="shared" si="16"/>
        <v>0.1429</v>
      </c>
      <c r="D159" s="203">
        <v>4</v>
      </c>
      <c r="E159" s="196">
        <f t="shared" si="17"/>
        <v>0.1905</v>
      </c>
      <c r="F159" s="203">
        <v>6</v>
      </c>
      <c r="G159" s="196">
        <f t="shared" si="18"/>
        <v>0.28570000000000001</v>
      </c>
      <c r="H159" s="203">
        <v>5</v>
      </c>
      <c r="I159" s="196">
        <f t="shared" si="19"/>
        <v>0.23809999999999998</v>
      </c>
      <c r="J159" s="203">
        <v>3</v>
      </c>
      <c r="K159" s="196">
        <f t="shared" si="20"/>
        <v>0.1429</v>
      </c>
    </row>
    <row r="160" spans="1:11" x14ac:dyDescent="0.25">
      <c r="A160" s="16" t="s">
        <v>69</v>
      </c>
      <c r="B160" s="203">
        <v>3</v>
      </c>
      <c r="C160" s="196">
        <f t="shared" si="16"/>
        <v>0.1429</v>
      </c>
      <c r="D160" s="203">
        <v>4</v>
      </c>
      <c r="E160" s="196">
        <f t="shared" si="17"/>
        <v>0.1905</v>
      </c>
      <c r="F160" s="203">
        <v>5</v>
      </c>
      <c r="G160" s="196">
        <f t="shared" si="18"/>
        <v>0.23809999999999998</v>
      </c>
      <c r="H160" s="203">
        <v>5</v>
      </c>
      <c r="I160" s="196">
        <f t="shared" si="19"/>
        <v>0.23809999999999998</v>
      </c>
      <c r="J160" s="203">
        <v>4</v>
      </c>
      <c r="K160" s="196">
        <f t="shared" si="20"/>
        <v>0.1905</v>
      </c>
    </row>
    <row r="161" spans="1:11" x14ac:dyDescent="0.25">
      <c r="A161" s="16" t="s">
        <v>70</v>
      </c>
      <c r="B161" s="203">
        <v>3</v>
      </c>
      <c r="C161" s="196">
        <f t="shared" si="16"/>
        <v>0.1429</v>
      </c>
      <c r="D161" s="203">
        <v>3</v>
      </c>
      <c r="E161" s="196">
        <f t="shared" si="17"/>
        <v>0.1429</v>
      </c>
      <c r="F161" s="203">
        <v>7</v>
      </c>
      <c r="G161" s="196">
        <f t="shared" si="18"/>
        <v>0.33329999999999999</v>
      </c>
      <c r="H161" s="203">
        <v>5</v>
      </c>
      <c r="I161" s="196">
        <f t="shared" si="19"/>
        <v>0.23809999999999998</v>
      </c>
      <c r="J161" s="203">
        <v>3</v>
      </c>
      <c r="K161" s="196">
        <f t="shared" si="20"/>
        <v>0.1429</v>
      </c>
    </row>
    <row r="162" spans="1:11" x14ac:dyDescent="0.25">
      <c r="A162" s="16" t="s">
        <v>71</v>
      </c>
      <c r="B162" s="203">
        <v>1</v>
      </c>
      <c r="C162" s="196">
        <f t="shared" si="16"/>
        <v>4.7599999999999996E-2</v>
      </c>
      <c r="D162" s="203">
        <v>3</v>
      </c>
      <c r="E162" s="196">
        <f t="shared" si="17"/>
        <v>0.1429</v>
      </c>
      <c r="F162" s="203">
        <v>8</v>
      </c>
      <c r="G162" s="196">
        <f t="shared" si="18"/>
        <v>0.38100000000000001</v>
      </c>
      <c r="H162" s="203">
        <v>3</v>
      </c>
      <c r="I162" s="196">
        <f t="shared" si="19"/>
        <v>0.1429</v>
      </c>
      <c r="J162" s="203">
        <v>6</v>
      </c>
      <c r="K162" s="196">
        <f t="shared" si="20"/>
        <v>0.28570000000000001</v>
      </c>
    </row>
    <row r="163" spans="1:11" x14ac:dyDescent="0.25">
      <c r="A163" s="16" t="s">
        <v>72</v>
      </c>
      <c r="B163" s="203">
        <v>4</v>
      </c>
      <c r="C163" s="196">
        <f t="shared" si="16"/>
        <v>0.1905</v>
      </c>
      <c r="D163" s="203">
        <v>5</v>
      </c>
      <c r="E163" s="196">
        <f t="shared" si="17"/>
        <v>0.23809999999999998</v>
      </c>
      <c r="F163" s="203">
        <v>7</v>
      </c>
      <c r="G163" s="196">
        <f t="shared" si="18"/>
        <v>0.33329999999999999</v>
      </c>
      <c r="H163" s="203">
        <v>1</v>
      </c>
      <c r="I163" s="196">
        <f t="shared" si="19"/>
        <v>4.7599999999999996E-2</v>
      </c>
      <c r="J163" s="203">
        <v>4</v>
      </c>
      <c r="K163" s="196">
        <f t="shared" si="20"/>
        <v>0.1905</v>
      </c>
    </row>
    <row r="164" spans="1:11" x14ac:dyDescent="0.25">
      <c r="A164" s="16" t="s">
        <v>73</v>
      </c>
      <c r="B164" s="203">
        <v>2</v>
      </c>
      <c r="C164" s="196">
        <f t="shared" si="16"/>
        <v>9.5199999999999993E-2</v>
      </c>
      <c r="D164" s="203">
        <v>4</v>
      </c>
      <c r="E164" s="196">
        <f t="shared" si="17"/>
        <v>0.1905</v>
      </c>
      <c r="F164" s="203">
        <v>7</v>
      </c>
      <c r="G164" s="196">
        <f t="shared" si="18"/>
        <v>0.33329999999999999</v>
      </c>
      <c r="H164" s="203">
        <v>4</v>
      </c>
      <c r="I164" s="196">
        <f t="shared" si="19"/>
        <v>0.1905</v>
      </c>
      <c r="J164" s="203">
        <v>4</v>
      </c>
      <c r="K164" s="196">
        <f t="shared" si="20"/>
        <v>0.1905</v>
      </c>
    </row>
    <row r="165" spans="1:11" x14ac:dyDescent="0.25">
      <c r="A165" s="16" t="s">
        <v>74</v>
      </c>
      <c r="B165" s="197">
        <v>2</v>
      </c>
      <c r="C165" s="196">
        <f t="shared" si="16"/>
        <v>9.5199999999999993E-2</v>
      </c>
      <c r="D165" s="197">
        <v>4</v>
      </c>
      <c r="E165" s="196">
        <f t="shared" si="17"/>
        <v>0.1905</v>
      </c>
      <c r="F165" s="197">
        <v>6</v>
      </c>
      <c r="G165" s="196">
        <f>ROUND(F165/21 *100, 2)/100</f>
        <v>0.28570000000000001</v>
      </c>
      <c r="H165" s="197">
        <v>4</v>
      </c>
      <c r="I165" s="196">
        <f t="shared" si="19"/>
        <v>0.1905</v>
      </c>
      <c r="J165" s="197">
        <v>5</v>
      </c>
      <c r="K165" s="196">
        <f t="shared" si="20"/>
        <v>0.23809999999999998</v>
      </c>
    </row>
    <row r="166" spans="1:11" x14ac:dyDescent="0.25">
      <c r="A166" s="30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 x14ac:dyDescent="0.25">
      <c r="A167" s="369" t="s">
        <v>437</v>
      </c>
      <c r="B167" s="386"/>
      <c r="C167" s="386"/>
      <c r="D167" s="386"/>
      <c r="E167" s="386"/>
      <c r="F167" s="386"/>
      <c r="G167" s="386"/>
      <c r="H167" s="386"/>
      <c r="I167" s="386"/>
      <c r="J167" s="386"/>
      <c r="K167" s="386"/>
    </row>
    <row r="168" spans="1:11" x14ac:dyDescent="0.25">
      <c r="A168" s="369"/>
      <c r="B168" s="385"/>
      <c r="C168" s="385"/>
      <c r="D168" s="385"/>
      <c r="E168" s="385"/>
      <c r="F168" s="385"/>
      <c r="G168" s="385"/>
      <c r="H168" s="385"/>
      <c r="I168" s="385"/>
      <c r="J168" s="385"/>
      <c r="K168" s="385"/>
    </row>
    <row r="169" spans="1:11" x14ac:dyDescent="0.25">
      <c r="A169" s="36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ht="30" x14ac:dyDescent="0.25">
      <c r="A170" s="16" t="s">
        <v>473</v>
      </c>
      <c r="B170" s="279"/>
      <c r="C170" s="279"/>
      <c r="D170" s="279"/>
      <c r="E170" s="279"/>
      <c r="F170" s="279"/>
      <c r="G170" s="279"/>
      <c r="H170" s="279"/>
      <c r="I170" s="279"/>
      <c r="J170" s="279"/>
      <c r="K170" s="279"/>
    </row>
    <row r="172" spans="1:11" x14ac:dyDescent="0.25">
      <c r="A172" s="376" t="s">
        <v>407</v>
      </c>
      <c r="B172" s="365" t="s">
        <v>405</v>
      </c>
      <c r="C172" s="365"/>
      <c r="D172" s="365"/>
      <c r="E172" s="365"/>
      <c r="F172" s="365"/>
      <c r="G172" s="365"/>
    </row>
    <row r="173" spans="1:11" x14ac:dyDescent="0.25">
      <c r="A173" s="377"/>
      <c r="B173" s="365" t="s">
        <v>440</v>
      </c>
      <c r="C173" s="365"/>
      <c r="D173" s="365" t="s">
        <v>441</v>
      </c>
      <c r="E173" s="365"/>
      <c r="F173" s="365" t="s">
        <v>442</v>
      </c>
      <c r="G173" s="365"/>
    </row>
    <row r="174" spans="1:11" x14ac:dyDescent="0.25">
      <c r="A174" s="176" t="s">
        <v>408</v>
      </c>
      <c r="B174" s="195" t="s">
        <v>291</v>
      </c>
      <c r="C174" s="195" t="s">
        <v>205</v>
      </c>
      <c r="D174" s="195" t="s">
        <v>291</v>
      </c>
      <c r="E174" s="195" t="s">
        <v>205</v>
      </c>
      <c r="F174" s="195" t="s">
        <v>291</v>
      </c>
      <c r="G174" s="195" t="s">
        <v>205</v>
      </c>
    </row>
    <row r="175" spans="1:11" x14ac:dyDescent="0.25">
      <c r="A175" s="209" t="s">
        <v>272</v>
      </c>
      <c r="B175" s="96">
        <v>2</v>
      </c>
      <c r="C175" s="283">
        <v>0.15380000000000002</v>
      </c>
      <c r="D175" s="284">
        <v>1</v>
      </c>
      <c r="E175" s="81">
        <v>0.11109999999999999</v>
      </c>
      <c r="F175" s="98">
        <v>2</v>
      </c>
      <c r="G175" s="223">
        <v>0.1429</v>
      </c>
    </row>
    <row r="176" spans="1:11" x14ac:dyDescent="0.25">
      <c r="A176" s="209" t="s">
        <v>273</v>
      </c>
      <c r="B176" s="96">
        <v>6</v>
      </c>
      <c r="C176" s="283">
        <v>0.46149999999999997</v>
      </c>
      <c r="D176" s="284">
        <v>5</v>
      </c>
      <c r="E176" s="81">
        <v>0.55559999999999998</v>
      </c>
      <c r="F176" s="98">
        <v>8</v>
      </c>
      <c r="G176" s="223">
        <v>0.57140000000000002</v>
      </c>
    </row>
    <row r="177" spans="1:7" x14ac:dyDescent="0.25">
      <c r="A177" s="209" t="s">
        <v>274</v>
      </c>
      <c r="B177" s="96">
        <v>5</v>
      </c>
      <c r="C177" s="283">
        <v>0.3846</v>
      </c>
      <c r="D177" s="284">
        <v>3</v>
      </c>
      <c r="E177" s="81">
        <v>0.33329999999999999</v>
      </c>
      <c r="F177" s="98">
        <v>4</v>
      </c>
      <c r="G177" s="223">
        <v>0.28570000000000001</v>
      </c>
    </row>
    <row r="179" spans="1:7" x14ac:dyDescent="0.25">
      <c r="A179" s="274" t="s">
        <v>465</v>
      </c>
      <c r="B179" s="365" t="s">
        <v>466</v>
      </c>
      <c r="C179" s="365"/>
      <c r="D179" s="365" t="s">
        <v>467</v>
      </c>
      <c r="E179" s="365"/>
    </row>
    <row r="180" spans="1:7" x14ac:dyDescent="0.25">
      <c r="A180" s="187" t="s">
        <v>361</v>
      </c>
      <c r="B180" s="259" t="s">
        <v>291</v>
      </c>
      <c r="C180" s="259" t="s">
        <v>205</v>
      </c>
      <c r="D180" s="259" t="s">
        <v>291</v>
      </c>
      <c r="E180" s="259" t="s">
        <v>205</v>
      </c>
    </row>
    <row r="181" spans="1:7" x14ac:dyDescent="0.25">
      <c r="A181" s="209" t="s">
        <v>272</v>
      </c>
      <c r="B181" s="96">
        <v>5</v>
      </c>
      <c r="C181" s="81">
        <v>0.1389</v>
      </c>
      <c r="D181" s="96">
        <v>20</v>
      </c>
      <c r="E181" s="141">
        <v>0.48780000000000001</v>
      </c>
    </row>
    <row r="182" spans="1:7" x14ac:dyDescent="0.25">
      <c r="A182" s="209" t="s">
        <v>273</v>
      </c>
      <c r="B182" s="96">
        <v>19</v>
      </c>
      <c r="C182" s="81">
        <v>0.52780000000000005</v>
      </c>
      <c r="D182" s="96">
        <v>17</v>
      </c>
      <c r="E182" s="141">
        <v>0.41460000000000002</v>
      </c>
    </row>
    <row r="183" spans="1:7" x14ac:dyDescent="0.25">
      <c r="A183" s="209" t="s">
        <v>274</v>
      </c>
      <c r="B183" s="96">
        <v>12</v>
      </c>
      <c r="C183" s="81">
        <v>0.33329999999999999</v>
      </c>
      <c r="D183" s="96">
        <v>4</v>
      </c>
      <c r="E183" s="141">
        <v>9.7600000000000006E-2</v>
      </c>
    </row>
  </sheetData>
  <mergeCells count="99">
    <mergeCell ref="A167:A169"/>
    <mergeCell ref="B167:K167"/>
    <mergeCell ref="B168:C168"/>
    <mergeCell ref="D168:E168"/>
    <mergeCell ref="F168:G168"/>
    <mergeCell ref="H168:I168"/>
    <mergeCell ref="J168:K168"/>
    <mergeCell ref="A149:A151"/>
    <mergeCell ref="B149:K149"/>
    <mergeCell ref="B150:C150"/>
    <mergeCell ref="D150:E150"/>
    <mergeCell ref="F150:G150"/>
    <mergeCell ref="H150:I150"/>
    <mergeCell ref="J150:K150"/>
    <mergeCell ref="B179:C179"/>
    <mergeCell ref="D179:E179"/>
    <mergeCell ref="A113:A115"/>
    <mergeCell ref="B113:K113"/>
    <mergeCell ref="B114:C114"/>
    <mergeCell ref="D114:E114"/>
    <mergeCell ref="F114:G114"/>
    <mergeCell ref="H114:I114"/>
    <mergeCell ref="J114:K114"/>
    <mergeCell ref="A131:A133"/>
    <mergeCell ref="B131:K131"/>
    <mergeCell ref="B132:C132"/>
    <mergeCell ref="D132:E132"/>
    <mergeCell ref="F132:G132"/>
    <mergeCell ref="H132:I132"/>
    <mergeCell ref="J132:K132"/>
    <mergeCell ref="A104:A105"/>
    <mergeCell ref="B104:G104"/>
    <mergeCell ref="B105:C105"/>
    <mergeCell ref="D105:E105"/>
    <mergeCell ref="F105:G105"/>
    <mergeCell ref="A172:A173"/>
    <mergeCell ref="B172:G172"/>
    <mergeCell ref="B173:C173"/>
    <mergeCell ref="D173:E173"/>
    <mergeCell ref="F173:G173"/>
    <mergeCell ref="A92:A93"/>
    <mergeCell ref="B92:Q92"/>
    <mergeCell ref="B93:C93"/>
    <mergeCell ref="D93:E93"/>
    <mergeCell ref="F93:G93"/>
    <mergeCell ref="H93:I93"/>
    <mergeCell ref="J93:K93"/>
    <mergeCell ref="L93:M93"/>
    <mergeCell ref="N93:O93"/>
    <mergeCell ref="P93:Q93"/>
    <mergeCell ref="A80:A81"/>
    <mergeCell ref="B80:Q80"/>
    <mergeCell ref="B81:C81"/>
    <mergeCell ref="D81:E81"/>
    <mergeCell ref="F81:G81"/>
    <mergeCell ref="H81:I81"/>
    <mergeCell ref="J81:K81"/>
    <mergeCell ref="L81:M81"/>
    <mergeCell ref="N81:O81"/>
    <mergeCell ref="P81:Q81"/>
    <mergeCell ref="A68:A69"/>
    <mergeCell ref="B68:I68"/>
    <mergeCell ref="B69:C69"/>
    <mergeCell ref="D69:E69"/>
    <mergeCell ref="F69:G69"/>
    <mergeCell ref="H69:I69"/>
    <mergeCell ref="B59:I59"/>
    <mergeCell ref="A59:A60"/>
    <mergeCell ref="B60:C60"/>
    <mergeCell ref="D60:E60"/>
    <mergeCell ref="F60:G60"/>
    <mergeCell ref="H60:I60"/>
    <mergeCell ref="A50:A51"/>
    <mergeCell ref="B50:I50"/>
    <mergeCell ref="B51:C51"/>
    <mergeCell ref="D51:E51"/>
    <mergeCell ref="F51:G51"/>
    <mergeCell ref="H51:I51"/>
    <mergeCell ref="B34:C34"/>
    <mergeCell ref="A42:A43"/>
    <mergeCell ref="B42:I42"/>
    <mergeCell ref="B43:C43"/>
    <mergeCell ref="D43:E43"/>
    <mergeCell ref="F43:G43"/>
    <mergeCell ref="H43:I43"/>
    <mergeCell ref="A1:I1"/>
    <mergeCell ref="B6:I6"/>
    <mergeCell ref="A6:A7"/>
    <mergeCell ref="A16:A17"/>
    <mergeCell ref="B16:E16"/>
    <mergeCell ref="B17:C17"/>
    <mergeCell ref="D17:E17"/>
    <mergeCell ref="B7:E7"/>
    <mergeCell ref="F7:I7"/>
    <mergeCell ref="F8:G8"/>
    <mergeCell ref="H8:I8"/>
    <mergeCell ref="D8:E8"/>
    <mergeCell ref="B8:C8"/>
    <mergeCell ref="A4:B4"/>
  </mergeCells>
  <pageMargins left="0.7" right="0.7" top="0.75" bottom="0.75" header="0.3" footer="0.3"/>
  <pageSetup paperSize="0" orientation="portrait" horizontalDpi="0" verticalDpi="0" copie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O72"/>
  <sheetViews>
    <sheetView zoomScale="80" zoomScaleNormal="80" workbookViewId="0">
      <selection activeCell="K18" sqref="K18"/>
    </sheetView>
  </sheetViews>
  <sheetFormatPr defaultRowHeight="15" x14ac:dyDescent="0.25"/>
  <cols>
    <col min="1" max="1" width="35.28515625" customWidth="1"/>
    <col min="2" max="2" width="10.7109375" style="304" customWidth="1"/>
    <col min="3" max="4" width="13.7109375" style="304" bestFit="1" customWidth="1"/>
    <col min="5" max="5" width="11" style="304" customWidth="1"/>
    <col min="6" max="6" width="12.85546875" style="304" customWidth="1"/>
    <col min="7" max="7" width="11.140625" style="304" customWidth="1"/>
    <col min="8" max="8" width="12.85546875" style="304" customWidth="1"/>
    <col min="9" max="9" width="12.5703125" style="304" customWidth="1"/>
    <col min="10" max="10" width="10.7109375" style="304" customWidth="1"/>
    <col min="11" max="15" width="9.140625" style="304"/>
  </cols>
  <sheetData>
    <row r="1" spans="1:5" ht="15" customHeight="1" x14ac:dyDescent="0.25"/>
    <row r="2" spans="1:5" x14ac:dyDescent="0.25">
      <c r="A2" s="369" t="s">
        <v>516</v>
      </c>
      <c r="B2" s="391" t="s">
        <v>535</v>
      </c>
      <c r="C2" s="391"/>
      <c r="D2" s="391"/>
      <c r="E2" s="391"/>
    </row>
    <row r="3" spans="1:5" ht="15" customHeight="1" x14ac:dyDescent="0.25">
      <c r="A3" s="369"/>
      <c r="B3" s="392" t="s">
        <v>513</v>
      </c>
      <c r="C3" s="392"/>
      <c r="D3" s="392" t="s">
        <v>514</v>
      </c>
      <c r="E3" s="392"/>
    </row>
    <row r="4" spans="1:5" ht="27" customHeight="1" x14ac:dyDescent="0.25">
      <c r="A4" s="302" t="s">
        <v>515</v>
      </c>
      <c r="B4" s="301" t="s">
        <v>291</v>
      </c>
      <c r="C4" s="301" t="s">
        <v>205</v>
      </c>
      <c r="D4" s="301" t="s">
        <v>291</v>
      </c>
      <c r="E4" s="301" t="s">
        <v>205</v>
      </c>
    </row>
    <row r="5" spans="1:5" x14ac:dyDescent="0.25">
      <c r="A5" s="303" t="s">
        <v>267</v>
      </c>
      <c r="B5" s="305">
        <v>0</v>
      </c>
      <c r="C5" s="306">
        <v>0</v>
      </c>
      <c r="D5" s="305">
        <v>0</v>
      </c>
      <c r="E5" s="306">
        <v>0</v>
      </c>
    </row>
    <row r="6" spans="1:5" x14ac:dyDescent="0.25">
      <c r="A6" s="303" t="s">
        <v>268</v>
      </c>
      <c r="B6" s="305">
        <v>2</v>
      </c>
      <c r="C6" s="306">
        <v>0.1111111111111111</v>
      </c>
      <c r="D6" s="305">
        <v>2</v>
      </c>
      <c r="E6" s="306">
        <v>0.1111111111111111</v>
      </c>
    </row>
    <row r="7" spans="1:5" x14ac:dyDescent="0.25">
      <c r="A7" s="303" t="s">
        <v>269</v>
      </c>
      <c r="B7" s="305">
        <v>3</v>
      </c>
      <c r="C7" s="306">
        <v>0.16666666666666666</v>
      </c>
      <c r="D7" s="305">
        <v>3</v>
      </c>
      <c r="E7" s="306">
        <v>0.16666666666666666</v>
      </c>
    </row>
    <row r="8" spans="1:5" x14ac:dyDescent="0.25">
      <c r="A8" s="303" t="s">
        <v>270</v>
      </c>
      <c r="B8" s="305">
        <v>12</v>
      </c>
      <c r="C8" s="306">
        <v>0.66666666666666663</v>
      </c>
      <c r="D8" s="305">
        <v>10</v>
      </c>
      <c r="E8" s="306">
        <v>0.55555555555555558</v>
      </c>
    </row>
    <row r="9" spans="1:5" x14ac:dyDescent="0.25">
      <c r="A9" s="303" t="s">
        <v>271</v>
      </c>
      <c r="B9" s="305">
        <v>1</v>
      </c>
      <c r="C9" s="306">
        <v>5.5555555555555552E-2</v>
      </c>
      <c r="D9" s="305">
        <v>3</v>
      </c>
      <c r="E9" s="306">
        <v>0.16666666666666666</v>
      </c>
    </row>
    <row r="11" spans="1:5" x14ac:dyDescent="0.25">
      <c r="A11" s="369" t="s">
        <v>517</v>
      </c>
      <c r="B11" s="391" t="s">
        <v>535</v>
      </c>
      <c r="C11" s="391"/>
      <c r="D11" s="391"/>
      <c r="E11" s="391"/>
    </row>
    <row r="12" spans="1:5" ht="15" customHeight="1" x14ac:dyDescent="0.25">
      <c r="A12" s="369"/>
      <c r="B12" s="392" t="s">
        <v>518</v>
      </c>
      <c r="C12" s="392"/>
      <c r="D12" s="392" t="s">
        <v>519</v>
      </c>
      <c r="E12" s="392"/>
    </row>
    <row r="13" spans="1:5" ht="30.75" customHeight="1" x14ac:dyDescent="0.25">
      <c r="A13" s="302" t="s">
        <v>515</v>
      </c>
      <c r="B13" s="301" t="s">
        <v>291</v>
      </c>
      <c r="C13" s="301" t="s">
        <v>205</v>
      </c>
      <c r="D13" s="301" t="s">
        <v>291</v>
      </c>
      <c r="E13" s="301" t="s">
        <v>205</v>
      </c>
    </row>
    <row r="14" spans="1:5" x14ac:dyDescent="0.25">
      <c r="A14" s="303" t="s">
        <v>267</v>
      </c>
      <c r="B14" s="305">
        <v>0</v>
      </c>
      <c r="C14" s="306">
        <v>0</v>
      </c>
      <c r="D14" s="305">
        <v>0</v>
      </c>
      <c r="E14" s="306">
        <v>0</v>
      </c>
    </row>
    <row r="15" spans="1:5" x14ac:dyDescent="0.25">
      <c r="A15" s="303" t="s">
        <v>268</v>
      </c>
      <c r="B15" s="305">
        <v>4</v>
      </c>
      <c r="C15" s="306">
        <v>0.2857142857142857</v>
      </c>
      <c r="D15" s="305">
        <v>2</v>
      </c>
      <c r="E15" s="306">
        <v>7.407407407407407E-2</v>
      </c>
    </row>
    <row r="16" spans="1:5" x14ac:dyDescent="0.25">
      <c r="A16" s="303" t="s">
        <v>269</v>
      </c>
      <c r="B16" s="305">
        <v>4</v>
      </c>
      <c r="C16" s="306">
        <v>0.2857142857142857</v>
      </c>
      <c r="D16" s="305">
        <v>7</v>
      </c>
      <c r="E16" s="306">
        <v>0.25925925925925924</v>
      </c>
    </row>
    <row r="17" spans="1:8" x14ac:dyDescent="0.25">
      <c r="A17" s="303" t="s">
        <v>270</v>
      </c>
      <c r="B17" s="305">
        <v>5</v>
      </c>
      <c r="C17" s="306">
        <v>0.35714285714285715</v>
      </c>
      <c r="D17" s="305">
        <v>13</v>
      </c>
      <c r="E17" s="306">
        <v>0.48148148148148145</v>
      </c>
    </row>
    <row r="18" spans="1:8" x14ac:dyDescent="0.25">
      <c r="A18" s="303" t="s">
        <v>271</v>
      </c>
      <c r="B18" s="305">
        <v>1</v>
      </c>
      <c r="C18" s="306">
        <v>7.1428571428571425E-2</v>
      </c>
      <c r="D18" s="305">
        <v>5</v>
      </c>
      <c r="E18" s="306">
        <v>0.18518518518518517</v>
      </c>
    </row>
    <row r="20" spans="1:8" x14ac:dyDescent="0.25">
      <c r="A20" s="369" t="s">
        <v>546</v>
      </c>
      <c r="B20" s="389" t="s">
        <v>545</v>
      </c>
      <c r="C20" s="390"/>
      <c r="D20" s="390"/>
      <c r="E20" s="390"/>
      <c r="F20" s="390"/>
      <c r="G20" s="390"/>
      <c r="H20" s="390"/>
    </row>
    <row r="21" spans="1:8" x14ac:dyDescent="0.25">
      <c r="A21" s="369"/>
      <c r="B21" s="390"/>
      <c r="C21" s="390"/>
      <c r="D21" s="390"/>
      <c r="E21" s="390"/>
      <c r="F21" s="390"/>
      <c r="G21" s="390"/>
      <c r="H21" s="390"/>
    </row>
    <row r="22" spans="1:8" x14ac:dyDescent="0.25">
      <c r="A22" s="302" t="s">
        <v>520</v>
      </c>
      <c r="B22" s="234" t="s">
        <v>194</v>
      </c>
      <c r="C22" s="92" t="s">
        <v>203</v>
      </c>
      <c r="D22" s="92" t="s">
        <v>204</v>
      </c>
      <c r="E22" s="93" t="s">
        <v>299</v>
      </c>
      <c r="F22" s="92" t="s">
        <v>193</v>
      </c>
      <c r="G22" s="234" t="s">
        <v>356</v>
      </c>
      <c r="H22" s="234" t="s">
        <v>357</v>
      </c>
    </row>
    <row r="23" spans="1:8" x14ac:dyDescent="0.25">
      <c r="A23" s="303" t="s">
        <v>75</v>
      </c>
      <c r="B23" s="305">
        <v>19</v>
      </c>
      <c r="C23" s="311">
        <v>5.3421052631578947</v>
      </c>
      <c r="D23" s="311">
        <v>7.5572860935269093</v>
      </c>
      <c r="E23" s="305">
        <v>2</v>
      </c>
      <c r="F23" s="305">
        <v>4</v>
      </c>
      <c r="G23" s="305">
        <v>1</v>
      </c>
      <c r="H23" s="305">
        <v>30</v>
      </c>
    </row>
    <row r="24" spans="1:8" x14ac:dyDescent="0.25">
      <c r="A24" s="303" t="s">
        <v>76</v>
      </c>
      <c r="B24" s="305">
        <v>19</v>
      </c>
      <c r="C24" s="311">
        <v>7.7631578947368425</v>
      </c>
      <c r="D24" s="311">
        <v>22.408064285636986</v>
      </c>
      <c r="E24" s="305">
        <v>2</v>
      </c>
      <c r="F24" s="305">
        <v>2.5</v>
      </c>
      <c r="G24" s="305">
        <v>0.5</v>
      </c>
      <c r="H24" s="305">
        <v>100</v>
      </c>
    </row>
    <row r="25" spans="1:8" x14ac:dyDescent="0.25">
      <c r="A25" s="303" t="s">
        <v>542</v>
      </c>
      <c r="B25" s="305">
        <v>19</v>
      </c>
      <c r="C25" s="311">
        <v>3.6315789473684212</v>
      </c>
      <c r="D25" s="311">
        <v>8.8801309194289946</v>
      </c>
      <c r="E25" s="305">
        <v>2</v>
      </c>
      <c r="F25" s="305">
        <v>1</v>
      </c>
      <c r="G25" s="305">
        <v>0</v>
      </c>
      <c r="H25" s="305">
        <v>40</v>
      </c>
    </row>
    <row r="26" spans="1:8" x14ac:dyDescent="0.25">
      <c r="A26" s="303" t="s">
        <v>77</v>
      </c>
      <c r="B26" s="305">
        <v>19</v>
      </c>
      <c r="C26" s="311">
        <v>1.7894736842105263</v>
      </c>
      <c r="D26" s="311">
        <v>2.3823179041620848</v>
      </c>
      <c r="E26" s="305">
        <v>1</v>
      </c>
      <c r="F26" s="305">
        <v>0.75</v>
      </c>
      <c r="G26" s="305">
        <v>0</v>
      </c>
      <c r="H26" s="305">
        <v>10</v>
      </c>
    </row>
    <row r="27" spans="1:8" x14ac:dyDescent="0.25">
      <c r="A27" s="303" t="s">
        <v>521</v>
      </c>
      <c r="B27" s="305">
        <v>19</v>
      </c>
      <c r="C27" s="311">
        <v>1.8947368421052631</v>
      </c>
      <c r="D27" s="311">
        <v>3.2127305250986402</v>
      </c>
      <c r="E27" s="305">
        <v>1</v>
      </c>
      <c r="F27" s="305">
        <v>0.75</v>
      </c>
      <c r="G27" s="305">
        <v>0.5</v>
      </c>
      <c r="H27" s="305">
        <v>15</v>
      </c>
    </row>
    <row r="28" spans="1:8" x14ac:dyDescent="0.25">
      <c r="A28" s="303" t="s">
        <v>78</v>
      </c>
      <c r="B28" s="305">
        <v>19</v>
      </c>
      <c r="C28" s="311">
        <v>7.3157894736842106</v>
      </c>
      <c r="D28" s="311">
        <v>13.037563812899961</v>
      </c>
      <c r="E28" s="305">
        <v>1</v>
      </c>
      <c r="F28" s="305">
        <v>2.5</v>
      </c>
      <c r="G28" s="305">
        <v>0</v>
      </c>
      <c r="H28" s="305">
        <v>48</v>
      </c>
    </row>
    <row r="29" spans="1:8" x14ac:dyDescent="0.25">
      <c r="A29" s="303" t="s">
        <v>522</v>
      </c>
      <c r="B29" s="305">
        <v>19</v>
      </c>
      <c r="C29" s="311">
        <v>2.6578947368421053</v>
      </c>
      <c r="D29" s="311">
        <v>9.147028405715746</v>
      </c>
      <c r="E29" s="305">
        <v>0</v>
      </c>
      <c r="F29" s="305">
        <v>0.5</v>
      </c>
      <c r="G29" s="305">
        <v>0</v>
      </c>
      <c r="H29" s="305">
        <v>40</v>
      </c>
    </row>
    <row r="30" spans="1:8" x14ac:dyDescent="0.25">
      <c r="A30" s="303" t="s">
        <v>19</v>
      </c>
      <c r="B30" s="305">
        <v>19</v>
      </c>
      <c r="C30" s="311">
        <v>11.710526315789474</v>
      </c>
      <c r="D30" s="311">
        <v>38.479906657556604</v>
      </c>
      <c r="E30" s="305">
        <v>1</v>
      </c>
      <c r="F30" s="305">
        <v>2.25</v>
      </c>
      <c r="G30" s="305">
        <v>0</v>
      </c>
      <c r="H30" s="305">
        <v>168</v>
      </c>
    </row>
    <row r="33" spans="1:8" x14ac:dyDescent="0.25">
      <c r="A33" s="369" t="s">
        <v>547</v>
      </c>
      <c r="B33" s="389" t="s">
        <v>543</v>
      </c>
      <c r="C33" s="390"/>
      <c r="D33" s="390"/>
      <c r="E33" s="390"/>
      <c r="F33" s="390"/>
      <c r="G33" s="390"/>
      <c r="H33" s="390"/>
    </row>
    <row r="34" spans="1:8" x14ac:dyDescent="0.25">
      <c r="A34" s="369"/>
      <c r="B34" s="390"/>
      <c r="C34" s="390"/>
      <c r="D34" s="390"/>
      <c r="E34" s="390"/>
      <c r="F34" s="390"/>
      <c r="G34" s="390"/>
      <c r="H34" s="390"/>
    </row>
    <row r="35" spans="1:8" x14ac:dyDescent="0.25">
      <c r="A35" s="302" t="s">
        <v>520</v>
      </c>
      <c r="B35" s="234" t="s">
        <v>194</v>
      </c>
      <c r="C35" s="92" t="s">
        <v>203</v>
      </c>
      <c r="D35" s="92" t="s">
        <v>204</v>
      </c>
      <c r="E35" s="93" t="s">
        <v>299</v>
      </c>
      <c r="F35" s="92" t="s">
        <v>193</v>
      </c>
      <c r="G35" s="234" t="s">
        <v>356</v>
      </c>
      <c r="H35" s="234" t="s">
        <v>357</v>
      </c>
    </row>
    <row r="36" spans="1:8" x14ac:dyDescent="0.25">
      <c r="A36" s="303" t="s">
        <v>75</v>
      </c>
      <c r="B36" s="305">
        <v>35</v>
      </c>
      <c r="C36" s="311">
        <v>2.5</v>
      </c>
      <c r="D36" s="311">
        <v>4.3114075768961637</v>
      </c>
      <c r="E36" s="305">
        <v>1</v>
      </c>
      <c r="F36" s="305">
        <v>1.25</v>
      </c>
      <c r="G36" s="305">
        <v>0</v>
      </c>
      <c r="H36" s="305">
        <v>20</v>
      </c>
    </row>
    <row r="37" spans="1:8" x14ac:dyDescent="0.25">
      <c r="A37" s="303" t="s">
        <v>76</v>
      </c>
      <c r="B37" s="305">
        <v>35</v>
      </c>
      <c r="C37" s="311">
        <v>2.3285714285714287</v>
      </c>
      <c r="D37" s="311">
        <v>2.0861689385896183</v>
      </c>
      <c r="E37" s="305">
        <v>1.5</v>
      </c>
      <c r="F37" s="305">
        <v>2</v>
      </c>
      <c r="G37" s="305">
        <v>0</v>
      </c>
      <c r="H37" s="305">
        <v>8</v>
      </c>
    </row>
    <row r="38" spans="1:8" x14ac:dyDescent="0.25">
      <c r="A38" s="303" t="s">
        <v>542</v>
      </c>
      <c r="B38" s="305">
        <v>35</v>
      </c>
      <c r="C38" s="311">
        <v>1.6</v>
      </c>
      <c r="D38" s="311">
        <v>0.96100437655855975</v>
      </c>
      <c r="E38" s="305">
        <v>1</v>
      </c>
      <c r="F38" s="305">
        <v>1</v>
      </c>
      <c r="G38" s="305">
        <v>0.5</v>
      </c>
      <c r="H38" s="305">
        <v>5</v>
      </c>
    </row>
    <row r="39" spans="1:8" x14ac:dyDescent="0.25">
      <c r="A39" s="303" t="s">
        <v>77</v>
      </c>
      <c r="B39" s="305">
        <v>35</v>
      </c>
      <c r="C39" s="311">
        <v>2.157142857142857</v>
      </c>
      <c r="D39" s="311">
        <v>4.9046368045833884</v>
      </c>
      <c r="E39" s="305">
        <v>1</v>
      </c>
      <c r="F39" s="305">
        <v>1</v>
      </c>
      <c r="G39" s="305">
        <v>0.5</v>
      </c>
      <c r="H39" s="305">
        <v>30</v>
      </c>
    </row>
    <row r="40" spans="1:8" x14ac:dyDescent="0.25">
      <c r="A40" s="303" t="s">
        <v>521</v>
      </c>
      <c r="B40" s="305">
        <v>35</v>
      </c>
      <c r="C40" s="311">
        <v>1.8142857142857143</v>
      </c>
      <c r="D40" s="311">
        <v>4.9483890936191282</v>
      </c>
      <c r="E40" s="305">
        <v>1</v>
      </c>
      <c r="F40" s="305">
        <v>0.5</v>
      </c>
      <c r="G40" s="305">
        <v>0</v>
      </c>
      <c r="H40" s="305">
        <v>30</v>
      </c>
    </row>
    <row r="41" spans="1:8" x14ac:dyDescent="0.25">
      <c r="A41" s="303" t="s">
        <v>78</v>
      </c>
      <c r="B41" s="305">
        <v>35</v>
      </c>
      <c r="C41" s="311">
        <v>2.2428571428571429</v>
      </c>
      <c r="D41" s="311">
        <v>4.1166295261369079</v>
      </c>
      <c r="E41" s="305">
        <v>1</v>
      </c>
      <c r="F41" s="305">
        <v>1</v>
      </c>
      <c r="G41" s="305">
        <v>0</v>
      </c>
      <c r="H41" s="305">
        <v>24</v>
      </c>
    </row>
    <row r="42" spans="1:8" x14ac:dyDescent="0.25">
      <c r="A42" s="303" t="s">
        <v>522</v>
      </c>
      <c r="B42" s="305">
        <v>35</v>
      </c>
      <c r="C42" s="311">
        <v>0.62857142857142856</v>
      </c>
      <c r="D42" s="311">
        <v>1.0526078060119595</v>
      </c>
      <c r="E42" s="305">
        <v>0</v>
      </c>
      <c r="F42" s="305">
        <v>1</v>
      </c>
      <c r="G42" s="305">
        <v>0</v>
      </c>
      <c r="H42" s="305">
        <v>5</v>
      </c>
    </row>
    <row r="43" spans="1:8" x14ac:dyDescent="0.25">
      <c r="A43" s="303" t="s">
        <v>19</v>
      </c>
      <c r="B43" s="305">
        <v>35</v>
      </c>
      <c r="C43" s="311">
        <v>0.7</v>
      </c>
      <c r="D43" s="311">
        <v>1.8076634252049051</v>
      </c>
      <c r="E43" s="305">
        <v>0</v>
      </c>
      <c r="F43" s="305">
        <v>0</v>
      </c>
      <c r="G43" s="305">
        <v>0</v>
      </c>
      <c r="H43" s="305">
        <v>8</v>
      </c>
    </row>
    <row r="44" spans="1:8" x14ac:dyDescent="0.25">
      <c r="A44" s="72"/>
      <c r="B44" s="305"/>
      <c r="C44" s="305"/>
      <c r="D44" s="305"/>
      <c r="E44" s="305"/>
      <c r="F44" s="305"/>
      <c r="G44" s="305"/>
      <c r="H44" s="305"/>
    </row>
    <row r="45" spans="1:8" x14ac:dyDescent="0.25">
      <c r="A45" s="369" t="s">
        <v>548</v>
      </c>
      <c r="B45" s="389" t="s">
        <v>544</v>
      </c>
      <c r="C45" s="390"/>
      <c r="D45" s="390"/>
      <c r="E45" s="390"/>
      <c r="F45" s="390"/>
      <c r="G45" s="390"/>
      <c r="H45" s="390"/>
    </row>
    <row r="46" spans="1:8" x14ac:dyDescent="0.25">
      <c r="A46" s="369"/>
      <c r="B46" s="390"/>
      <c r="C46" s="390"/>
      <c r="D46" s="390"/>
      <c r="E46" s="390"/>
      <c r="F46" s="390"/>
      <c r="G46" s="390"/>
      <c r="H46" s="390"/>
    </row>
    <row r="47" spans="1:8" x14ac:dyDescent="0.25">
      <c r="A47" s="302" t="s">
        <v>520</v>
      </c>
      <c r="B47" s="234" t="s">
        <v>194</v>
      </c>
      <c r="C47" s="92" t="s">
        <v>203</v>
      </c>
      <c r="D47" s="92" t="s">
        <v>204</v>
      </c>
      <c r="E47" s="93" t="s">
        <v>299</v>
      </c>
      <c r="F47" s="92" t="s">
        <v>193</v>
      </c>
      <c r="G47" s="234" t="s">
        <v>356</v>
      </c>
      <c r="H47" s="234" t="s">
        <v>357</v>
      </c>
    </row>
    <row r="48" spans="1:8" x14ac:dyDescent="0.25">
      <c r="A48" s="303" t="s">
        <v>75</v>
      </c>
      <c r="B48" s="305">
        <v>23</v>
      </c>
      <c r="C48" s="311">
        <v>1.5652173913043479</v>
      </c>
      <c r="D48" s="311">
        <v>1.4639947514971039</v>
      </c>
      <c r="E48" s="305">
        <v>1</v>
      </c>
      <c r="F48" s="305">
        <v>1.25</v>
      </c>
      <c r="G48" s="305">
        <v>0</v>
      </c>
      <c r="H48" s="305">
        <v>5</v>
      </c>
    </row>
    <row r="49" spans="1:9" x14ac:dyDescent="0.25">
      <c r="A49" s="303" t="s">
        <v>76</v>
      </c>
      <c r="B49" s="305">
        <v>23</v>
      </c>
      <c r="C49" s="311">
        <v>1.826086956521739</v>
      </c>
      <c r="D49" s="311">
        <v>1.7748796095675048</v>
      </c>
      <c r="E49" s="305">
        <v>1</v>
      </c>
      <c r="F49" s="305">
        <v>1</v>
      </c>
      <c r="G49" s="305">
        <v>0.5</v>
      </c>
      <c r="H49" s="305">
        <v>8</v>
      </c>
    </row>
    <row r="50" spans="1:9" x14ac:dyDescent="0.25">
      <c r="A50" s="303" t="s">
        <v>542</v>
      </c>
      <c r="B50" s="305">
        <v>23</v>
      </c>
      <c r="C50" s="311">
        <v>1.3695652173913044</v>
      </c>
      <c r="D50" s="311">
        <v>0.84231001775350223</v>
      </c>
      <c r="E50" s="305">
        <v>1</v>
      </c>
      <c r="F50" s="305">
        <v>0.75</v>
      </c>
      <c r="G50" s="305">
        <v>0</v>
      </c>
      <c r="H50" s="305">
        <v>4</v>
      </c>
    </row>
    <row r="51" spans="1:9" x14ac:dyDescent="0.25">
      <c r="A51" s="303" t="s">
        <v>77</v>
      </c>
      <c r="B51" s="305">
        <v>23</v>
      </c>
      <c r="C51" s="311">
        <v>0.91304347826086951</v>
      </c>
      <c r="D51" s="311">
        <v>0.41702882811414949</v>
      </c>
      <c r="E51" s="305">
        <v>1</v>
      </c>
      <c r="F51" s="305">
        <v>0.5</v>
      </c>
      <c r="G51" s="305">
        <v>0.5</v>
      </c>
      <c r="H51" s="305">
        <v>2</v>
      </c>
    </row>
    <row r="52" spans="1:9" x14ac:dyDescent="0.25">
      <c r="A52" s="303" t="s">
        <v>521</v>
      </c>
      <c r="B52" s="305">
        <v>23</v>
      </c>
      <c r="C52" s="311">
        <v>1.0652173913043479</v>
      </c>
      <c r="D52" s="311">
        <v>0.94513524556598094</v>
      </c>
      <c r="E52" s="305">
        <v>1</v>
      </c>
      <c r="F52" s="305">
        <v>0.5</v>
      </c>
      <c r="G52" s="305">
        <v>0</v>
      </c>
      <c r="H52" s="305">
        <v>4</v>
      </c>
    </row>
    <row r="53" spans="1:9" x14ac:dyDescent="0.25">
      <c r="A53" s="303" t="s">
        <v>78</v>
      </c>
      <c r="B53" s="305">
        <v>23</v>
      </c>
      <c r="C53" s="311">
        <v>7.1304347826086953</v>
      </c>
      <c r="D53" s="311">
        <v>11.985993142854428</v>
      </c>
      <c r="E53" s="305">
        <v>1</v>
      </c>
      <c r="F53" s="305">
        <v>7</v>
      </c>
      <c r="G53" s="305">
        <v>0</v>
      </c>
      <c r="H53" s="305">
        <v>48</v>
      </c>
    </row>
    <row r="54" spans="1:9" x14ac:dyDescent="0.25">
      <c r="A54" s="303" t="s">
        <v>522</v>
      </c>
      <c r="B54" s="305">
        <v>23</v>
      </c>
      <c r="C54" s="311">
        <v>1</v>
      </c>
      <c r="D54" s="311">
        <v>1.5075567228888183</v>
      </c>
      <c r="E54" s="305">
        <v>0</v>
      </c>
      <c r="F54" s="305">
        <v>1</v>
      </c>
      <c r="G54" s="305">
        <v>0</v>
      </c>
      <c r="H54" s="305">
        <v>5</v>
      </c>
    </row>
    <row r="55" spans="1:9" x14ac:dyDescent="0.25">
      <c r="A55" s="303" t="s">
        <v>19</v>
      </c>
      <c r="B55" s="305">
        <v>23</v>
      </c>
      <c r="C55" s="311">
        <v>2.0217391304347827</v>
      </c>
      <c r="D55" s="311">
        <v>8.3113808349394755</v>
      </c>
      <c r="E55" s="305">
        <v>0</v>
      </c>
      <c r="F55" s="305">
        <v>0.25</v>
      </c>
      <c r="G55" s="305">
        <v>0</v>
      </c>
      <c r="H55" s="305">
        <v>40</v>
      </c>
    </row>
    <row r="56" spans="1:9" x14ac:dyDescent="0.25">
      <c r="A56" s="265"/>
    </row>
    <row r="58" spans="1:9" x14ac:dyDescent="0.25">
      <c r="A58" s="423" t="s">
        <v>523</v>
      </c>
      <c r="B58" s="334" t="s">
        <v>549</v>
      </c>
      <c r="C58" s="334"/>
      <c r="D58" s="334"/>
      <c r="E58" s="334"/>
      <c r="F58" s="334"/>
      <c r="G58" s="334"/>
      <c r="H58" s="334"/>
    </row>
    <row r="59" spans="1:9" x14ac:dyDescent="0.25">
      <c r="A59" s="424"/>
      <c r="B59" s="389" t="s">
        <v>524</v>
      </c>
      <c r="C59" s="389"/>
      <c r="D59" s="389" t="s">
        <v>525</v>
      </c>
      <c r="E59" s="389"/>
      <c r="F59" s="389" t="s">
        <v>526</v>
      </c>
      <c r="G59" s="389"/>
      <c r="H59" s="334" t="s">
        <v>400</v>
      </c>
      <c r="I59" s="334"/>
    </row>
    <row r="60" spans="1:9" x14ac:dyDescent="0.25">
      <c r="A60" s="302" t="s">
        <v>527</v>
      </c>
      <c r="B60" s="310" t="s">
        <v>362</v>
      </c>
      <c r="C60" s="310" t="s">
        <v>205</v>
      </c>
      <c r="D60" s="310" t="s">
        <v>362</v>
      </c>
      <c r="E60" s="310" t="s">
        <v>205</v>
      </c>
      <c r="F60" s="310" t="s">
        <v>362</v>
      </c>
      <c r="G60" s="310" t="s">
        <v>205</v>
      </c>
      <c r="H60" s="310" t="s">
        <v>362</v>
      </c>
      <c r="I60" s="334"/>
    </row>
    <row r="61" spans="1:9" x14ac:dyDescent="0.25">
      <c r="A61" s="303" t="s">
        <v>272</v>
      </c>
      <c r="B61" s="305">
        <v>12</v>
      </c>
      <c r="C61" s="306">
        <v>0.63157894736842102</v>
      </c>
      <c r="D61" s="305">
        <v>9</v>
      </c>
      <c r="E61" s="306">
        <v>0.25714285714285712</v>
      </c>
      <c r="F61" s="305">
        <v>4</v>
      </c>
      <c r="G61" s="306">
        <v>0.17391304347826086</v>
      </c>
      <c r="H61" s="305">
        <v>0</v>
      </c>
      <c r="I61" s="310" t="s">
        <v>205</v>
      </c>
    </row>
    <row r="62" spans="1:9" x14ac:dyDescent="0.25">
      <c r="A62" s="303" t="s">
        <v>528</v>
      </c>
      <c r="B62" s="305">
        <v>6</v>
      </c>
      <c r="C62" s="306">
        <v>0.31578947368421051</v>
      </c>
      <c r="D62" s="305">
        <v>17</v>
      </c>
      <c r="E62" s="306">
        <v>0.48571428571428571</v>
      </c>
      <c r="F62" s="305">
        <v>13</v>
      </c>
      <c r="G62" s="306">
        <v>0.56521739130434778</v>
      </c>
      <c r="H62" s="305">
        <v>0</v>
      </c>
      <c r="I62" s="306">
        <v>0</v>
      </c>
    </row>
    <row r="63" spans="1:9" x14ac:dyDescent="0.25">
      <c r="A63" s="303" t="s">
        <v>529</v>
      </c>
      <c r="B63" s="305">
        <v>1</v>
      </c>
      <c r="C63" s="306">
        <v>5.2631578947368418E-2</v>
      </c>
      <c r="D63" s="305">
        <v>9</v>
      </c>
      <c r="E63" s="306">
        <v>0.25714285714285712</v>
      </c>
      <c r="F63" s="305">
        <v>6</v>
      </c>
      <c r="G63" s="306">
        <v>0.2608695652173913</v>
      </c>
      <c r="H63" s="305">
        <v>0</v>
      </c>
      <c r="I63" s="306">
        <v>0</v>
      </c>
    </row>
    <row r="64" spans="1:9" x14ac:dyDescent="0.25">
      <c r="I64" s="306">
        <v>0</v>
      </c>
    </row>
    <row r="65" spans="1:9" x14ac:dyDescent="0.25">
      <c r="A65" s="376" t="s">
        <v>530</v>
      </c>
      <c r="B65" s="335" t="s">
        <v>550</v>
      </c>
      <c r="C65" s="336"/>
      <c r="D65" s="336"/>
      <c r="E65" s="336"/>
      <c r="F65" s="336"/>
      <c r="G65" s="336"/>
      <c r="H65" s="336"/>
    </row>
    <row r="66" spans="1:9" x14ac:dyDescent="0.25">
      <c r="A66" s="393"/>
      <c r="B66" s="389" t="s">
        <v>538</v>
      </c>
      <c r="C66" s="389"/>
      <c r="D66" s="389"/>
      <c r="E66" s="397"/>
      <c r="F66" s="336" t="s">
        <v>539</v>
      </c>
      <c r="G66" s="336"/>
      <c r="H66" s="336"/>
      <c r="I66" s="337"/>
    </row>
    <row r="67" spans="1:9" ht="30" x14ac:dyDescent="0.25">
      <c r="A67" s="377"/>
      <c r="B67" s="398" t="s">
        <v>536</v>
      </c>
      <c r="C67" s="398"/>
      <c r="D67" s="398" t="s">
        <v>540</v>
      </c>
      <c r="E67" s="399"/>
      <c r="F67" s="400" t="s">
        <v>537</v>
      </c>
      <c r="G67" s="401"/>
      <c r="H67" s="338" t="s">
        <v>541</v>
      </c>
      <c r="I67" s="337"/>
    </row>
    <row r="68" spans="1:9" ht="15" customHeight="1" x14ac:dyDescent="0.25">
      <c r="A68" s="302" t="s">
        <v>531</v>
      </c>
      <c r="B68" s="310" t="s">
        <v>291</v>
      </c>
      <c r="C68" s="310" t="s">
        <v>205</v>
      </c>
      <c r="D68" s="310" t="s">
        <v>291</v>
      </c>
      <c r="E68" s="313" t="s">
        <v>205</v>
      </c>
      <c r="F68" s="314" t="s">
        <v>291</v>
      </c>
      <c r="G68" s="310" t="s">
        <v>205</v>
      </c>
      <c r="H68" s="310" t="s">
        <v>291</v>
      </c>
      <c r="I68" s="339"/>
    </row>
    <row r="69" spans="1:9" x14ac:dyDescent="0.25">
      <c r="A69" s="303" t="s">
        <v>532</v>
      </c>
      <c r="B69" s="305">
        <v>4</v>
      </c>
      <c r="C69" s="306">
        <v>0.5714285714285714</v>
      </c>
      <c r="D69" s="305">
        <v>2</v>
      </c>
      <c r="E69" s="307">
        <v>0.15384615384615385</v>
      </c>
      <c r="F69" s="308">
        <v>16</v>
      </c>
      <c r="G69" s="306">
        <v>0.47058823529411764</v>
      </c>
      <c r="H69" s="305">
        <v>3</v>
      </c>
      <c r="I69" s="310" t="s">
        <v>205</v>
      </c>
    </row>
    <row r="70" spans="1:9" x14ac:dyDescent="0.25">
      <c r="A70" s="303" t="s">
        <v>533</v>
      </c>
      <c r="B70" s="305">
        <v>2</v>
      </c>
      <c r="C70" s="306">
        <v>0.2857142857142857</v>
      </c>
      <c r="D70" s="305">
        <v>6</v>
      </c>
      <c r="E70" s="307">
        <v>0.46153846153846156</v>
      </c>
      <c r="F70" s="308">
        <v>15</v>
      </c>
      <c r="G70" s="306">
        <v>0.44117647058823528</v>
      </c>
      <c r="H70" s="305">
        <v>13</v>
      </c>
      <c r="I70" s="306">
        <v>0.13043478260869565</v>
      </c>
    </row>
    <row r="71" spans="1:9" x14ac:dyDescent="0.25">
      <c r="A71" s="303" t="s">
        <v>534</v>
      </c>
      <c r="B71" s="305">
        <v>1</v>
      </c>
      <c r="C71" s="306">
        <v>0.14285714285714285</v>
      </c>
      <c r="D71" s="305">
        <v>5</v>
      </c>
      <c r="E71" s="307">
        <v>0.38461538461538464</v>
      </c>
      <c r="F71" s="308">
        <v>3</v>
      </c>
      <c r="G71" s="306">
        <v>8.8235294117647065E-2</v>
      </c>
      <c r="H71" s="305">
        <v>7</v>
      </c>
      <c r="I71" s="306">
        <v>0.56521739130434778</v>
      </c>
    </row>
    <row r="72" spans="1:9" x14ac:dyDescent="0.25">
      <c r="I72" s="306">
        <v>0.30434782608695654</v>
      </c>
    </row>
  </sheetData>
  <mergeCells count="23">
    <mergeCell ref="A11:A12"/>
    <mergeCell ref="B11:E11"/>
    <mergeCell ref="B12:C12"/>
    <mergeCell ref="D12:E12"/>
    <mergeCell ref="A20:A21"/>
    <mergeCell ref="B20:H21"/>
    <mergeCell ref="B2:E2"/>
    <mergeCell ref="B3:C3"/>
    <mergeCell ref="D3:E3"/>
    <mergeCell ref="D59:E59"/>
    <mergeCell ref="F59:G59"/>
    <mergeCell ref="A65:A67"/>
    <mergeCell ref="B66:E66"/>
    <mergeCell ref="B67:C67"/>
    <mergeCell ref="D67:E67"/>
    <mergeCell ref="A33:A34"/>
    <mergeCell ref="B33:H34"/>
    <mergeCell ref="A45:A46"/>
    <mergeCell ref="B45:H46"/>
    <mergeCell ref="A58:A59"/>
    <mergeCell ref="B59:C59"/>
    <mergeCell ref="F67:G67"/>
    <mergeCell ref="A2:A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Contents</vt:lpstr>
      <vt:lpstr>Demographics- Indv</vt:lpstr>
      <vt:lpstr>Demographics- Caregiver</vt:lpstr>
      <vt:lpstr>Health History- Indv</vt:lpstr>
      <vt:lpstr>Health History- Caregiver</vt:lpstr>
      <vt:lpstr>Treatment History- Indv</vt:lpstr>
      <vt:lpstr>Treatment History- Caregiver</vt:lpstr>
      <vt:lpstr>Spinraza Satisfaction-Indv</vt:lpstr>
      <vt:lpstr>Spinraza Satisfaction-Caregiver</vt:lpstr>
      <vt:lpstr>Barriers-Indv</vt:lpstr>
      <vt:lpstr>Barriers-Caregiver</vt:lpstr>
      <vt:lpstr>New Medication- Indv</vt:lpstr>
      <vt:lpstr>New Medication-Caregiver</vt:lpstr>
      <vt:lpstr>SMAIS- Indv</vt:lpstr>
      <vt:lpstr>SMAIS-Caregiver</vt:lpstr>
      <vt:lpstr>EQ-5D QoL-Caregiver</vt:lpstr>
      <vt:lpstr>Sub-Analyses-EQ-5D-Caregiver</vt:lpstr>
      <vt:lpstr>Sub-Analysis Caregiver</vt:lpstr>
      <vt:lpstr>Sub-Analysis Individual</vt:lpstr>
      <vt:lpstr>Additional Sub-Analyses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</dc:creator>
  <cp:lastModifiedBy>Bawa, Komal {MNAB~South San Francisco}</cp:lastModifiedBy>
  <dcterms:created xsi:type="dcterms:W3CDTF">2019-02-04T16:02:46Z</dcterms:created>
  <dcterms:modified xsi:type="dcterms:W3CDTF">2020-07-20T18:19:50Z</dcterms:modified>
</cp:coreProperties>
</file>