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mellors\Documents\SARS-2 Antivirals Postdoc Project\Complement Project\Manuscripts\Complement-Mediated Enhancement of SARS-CoV-2\"/>
    </mc:Choice>
  </mc:AlternateContent>
  <xr:revisionPtr revIDLastSave="0" documentId="13_ncr:1_{9C9482F1-2A5F-4538-B598-5FBF94D30AE7}" xr6:coauthVersionLast="36" xr6:coauthVersionMax="36" xr10:uidLastSave="{00000000-0000-0000-0000-000000000000}"/>
  <bookViews>
    <workbookView xWindow="0" yWindow="0" windowWidth="19200" windowHeight="6930" xr2:uid="{93A3324D-AFCA-4B5D-B5C7-0B124DDFB43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/>
  <c r="F128" i="1"/>
  <c r="F122" i="1"/>
  <c r="F38" i="1"/>
  <c r="E128" i="1"/>
  <c r="E122" i="1"/>
  <c r="E38" i="1"/>
  <c r="D128" i="1"/>
  <c r="D122" i="1"/>
  <c r="D116" i="1"/>
  <c r="E110" i="1"/>
  <c r="D110" i="1"/>
  <c r="D104" i="1"/>
  <c r="D98" i="1"/>
  <c r="D92" i="1"/>
  <c r="D86" i="1"/>
  <c r="D80" i="1"/>
  <c r="D74" i="1"/>
  <c r="D68" i="1"/>
  <c r="D62" i="1" l="1"/>
  <c r="D56" i="1"/>
  <c r="D50" i="1"/>
  <c r="D44" i="1"/>
  <c r="D38" i="1"/>
  <c r="D32" i="1"/>
  <c r="E26" i="1"/>
  <c r="D26" i="1"/>
  <c r="D20" i="1"/>
  <c r="D14" i="1"/>
  <c r="D8" i="1"/>
</calcChain>
</file>

<file path=xl/sharedStrings.xml><?xml version="1.0" encoding="utf-8"?>
<sst xmlns="http://schemas.openxmlformats.org/spreadsheetml/2006/main" count="542" uniqueCount="138">
  <si>
    <t>Sample</t>
  </si>
  <si>
    <t>Condition</t>
  </si>
  <si>
    <t>Vero E6 / VIC01</t>
  </si>
  <si>
    <t>NT50:</t>
  </si>
  <si>
    <t>[95% CI]</t>
  </si>
  <si>
    <t>HI-FCS</t>
  </si>
  <si>
    <t>PHP</t>
  </si>
  <si>
    <t>Analysis</t>
  </si>
  <si>
    <t>Log2 Fold Enhancement (PHP Vs HI-FCS)</t>
  </si>
  <si>
    <t>Yes</t>
  </si>
  <si>
    <t>Experimental Replicate:</t>
  </si>
  <si>
    <t>OCTAVE Serum Sample Dilutions</t>
  </si>
  <si>
    <t>NA</t>
  </si>
  <si>
    <t>1:328</t>
  </si>
  <si>
    <t>[274 to 397]</t>
  </si>
  <si>
    <t>[275 to 353]</t>
  </si>
  <si>
    <t>1:312</t>
  </si>
  <si>
    <t>No</t>
  </si>
  <si>
    <t>1:6251</t>
  </si>
  <si>
    <t>1:5231</t>
  </si>
  <si>
    <t>[5003 to 8088]</t>
  </si>
  <si>
    <t>[4821 to 5680]</t>
  </si>
  <si>
    <t>1:927</t>
  </si>
  <si>
    <t>1:1754</t>
  </si>
  <si>
    <t>[707 to 1220]</t>
  </si>
  <si>
    <t>[1555 to 1979]</t>
  </si>
  <si>
    <t>1:178</t>
  </si>
  <si>
    <t>1:278</t>
  </si>
  <si>
    <t>[145 to 219]</t>
  </si>
  <si>
    <t>[257 to 301]</t>
  </si>
  <si>
    <t>1:279</t>
  </si>
  <si>
    <t>[208 to 377]</t>
  </si>
  <si>
    <t>1:407</t>
  </si>
  <si>
    <t>[315 to 533]</t>
  </si>
  <si>
    <t>1:2400</t>
  </si>
  <si>
    <t>1:2620</t>
  </si>
  <si>
    <t>[1888 to 3063]</t>
  </si>
  <si>
    <t>[2070 to 3364]</t>
  </si>
  <si>
    <t>1:206</t>
  </si>
  <si>
    <t>1:268</t>
  </si>
  <si>
    <t>[178 to 240]</t>
  </si>
  <si>
    <t>[248 to 290]</t>
  </si>
  <si>
    <t>1:156</t>
  </si>
  <si>
    <t>1:210</t>
  </si>
  <si>
    <t>[125 to 197]</t>
  </si>
  <si>
    <t>[189 to 234]</t>
  </si>
  <si>
    <t>1:3555</t>
  </si>
  <si>
    <t>1:3586</t>
  </si>
  <si>
    <t>[3097 to 4080]</t>
  </si>
  <si>
    <t>[3212 to 4007]</t>
  </si>
  <si>
    <t>1:270</t>
  </si>
  <si>
    <t>[233 to 317]</t>
  </si>
  <si>
    <t>[249 to 315]</t>
  </si>
  <si>
    <t>1:57</t>
  </si>
  <si>
    <t>1:86</t>
  </si>
  <si>
    <t>[42 to 79]</t>
  </si>
  <si>
    <t>[71 to 103]</t>
  </si>
  <si>
    <t>1:7625</t>
  </si>
  <si>
    <t>1:8028</t>
  </si>
  <si>
    <t>[6437 to 9249]</t>
  </si>
  <si>
    <t>[6967 to 9336]</t>
  </si>
  <si>
    <t>1:674</t>
  </si>
  <si>
    <t>1:594</t>
  </si>
  <si>
    <t>[514 to 930]</t>
  </si>
  <si>
    <t>[534 to 664]</t>
  </si>
  <si>
    <t>1:2860</t>
  </si>
  <si>
    <t>1:3050</t>
  </si>
  <si>
    <t>[2184 to 3812]</t>
  </si>
  <si>
    <t>[2526 to 3700]</t>
  </si>
  <si>
    <t>1:162</t>
  </si>
  <si>
    <t>1:235</t>
  </si>
  <si>
    <t>[124 to 215]</t>
  </si>
  <si>
    <t>[208 to 267]</t>
  </si>
  <si>
    <t>1:130</t>
  </si>
  <si>
    <t>1:119</t>
  </si>
  <si>
    <t>[91 to 196]</t>
  </si>
  <si>
    <t>[106 to 134]</t>
  </si>
  <si>
    <t>1:138</t>
  </si>
  <si>
    <t>1:151</t>
  </si>
  <si>
    <t>[123 to 156]</t>
  </si>
  <si>
    <t>[133 to 174]</t>
  </si>
  <si>
    <t>1:140</t>
  </si>
  <si>
    <t>1:207</t>
  </si>
  <si>
    <t>[108 to 181]</t>
  </si>
  <si>
    <t>[178 to 242]</t>
  </si>
  <si>
    <t>1:76</t>
  </si>
  <si>
    <t>1:182</t>
  </si>
  <si>
    <t>[56 to 104]</t>
  </si>
  <si>
    <t>[153 to 217]</t>
  </si>
  <si>
    <t>1:100</t>
  </si>
  <si>
    <t>1:125</t>
  </si>
  <si>
    <t>[63 to 162]</t>
  </si>
  <si>
    <t>[92 to 175]</t>
  </si>
  <si>
    <t>1:102</t>
  </si>
  <si>
    <t>1:129</t>
  </si>
  <si>
    <t>[81 to 129]</t>
  </si>
  <si>
    <t>[104 to 161]</t>
  </si>
  <si>
    <t>1:200</t>
  </si>
  <si>
    <t>1:330</t>
  </si>
  <si>
    <t>[174 to 230]</t>
  </si>
  <si>
    <t>[308 to 354]</t>
  </si>
  <si>
    <t>1:193</t>
  </si>
  <si>
    <t>1:282</t>
  </si>
  <si>
    <t>[177 to 212]</t>
  </si>
  <si>
    <t>1:191</t>
  </si>
  <si>
    <t>[84 to 118]</t>
  </si>
  <si>
    <t>[177 to 207]</t>
  </si>
  <si>
    <t>1:239</t>
  </si>
  <si>
    <t>1:357</t>
  </si>
  <si>
    <t>[218 to 263]</t>
  </si>
  <si>
    <t>[305 to 421]</t>
  </si>
  <si>
    <t>1:257</t>
  </si>
  <si>
    <t>1:395</t>
  </si>
  <si>
    <t>[238 to 278]</t>
  </si>
  <si>
    <t>[350 to 449]</t>
  </si>
  <si>
    <t>1:120</t>
  </si>
  <si>
    <t>1:358</t>
  </si>
  <si>
    <t>[104 to 142]</t>
  </si>
  <si>
    <t>[313 to 413]</t>
  </si>
  <si>
    <t>1:255</t>
  </si>
  <si>
    <t>1:553</t>
  </si>
  <si>
    <t>[230 to 283]</t>
  </si>
  <si>
    <t>[440 to 783]</t>
  </si>
  <si>
    <t>1:320</t>
  </si>
  <si>
    <t>1:664</t>
  </si>
  <si>
    <t>[277 to 389]</t>
  </si>
  <si>
    <t>[619 to 728]</t>
  </si>
  <si>
    <t>[277 to 288]</t>
  </si>
  <si>
    <t>1:1406</t>
  </si>
  <si>
    <t>[1244 to 1591]</t>
  </si>
  <si>
    <t>1:817</t>
  </si>
  <si>
    <t>[673 to 993]</t>
  </si>
  <si>
    <t>1:925</t>
  </si>
  <si>
    <t>1:1362</t>
  </si>
  <si>
    <t>[1286 to 1445]</t>
  </si>
  <si>
    <t>[699 to 1229]</t>
  </si>
  <si>
    <t>Significant Change in NT50?</t>
  </si>
  <si>
    <r>
      <rPr>
        <b/>
        <sz val="11"/>
        <color theme="1"/>
        <rFont val="Calibri"/>
        <family val="2"/>
        <scheme val="minor"/>
      </rPr>
      <t>Supplementary Table 4</t>
    </r>
    <r>
      <rPr>
        <sz val="11"/>
        <color theme="1"/>
        <rFont val="Calibri"/>
        <family val="2"/>
        <scheme val="minor"/>
      </rPr>
      <t>: Summary of NT50 values for the OCTAVE cohort, showing each individual experiment. A significant change in NT50 was determined by the sum-of-squares F test with non-overlapping 95% confidence intervals. CI = confidence intervals (lower-limit to upper-limit). NA = not applicable.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</si>
</sst>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 Light"/>
      <family val="2"/>
    </font>
    <font>
      <b/>
      <i/>
      <sz val="12"/>
      <color theme="1"/>
      <name val="Calibri Light"/>
      <family val="2"/>
    </font>
    <font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2" fontId="5" fillId="4" borderId="0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FDCB-F962-4942-816F-F53385303AC8}">
  <dimension ref="A1:H134"/>
  <sheetViews>
    <sheetView tabSelected="1" topLeftCell="B122" workbookViewId="0">
      <selection activeCell="B135" sqref="B135"/>
    </sheetView>
  </sheetViews>
  <sheetFormatPr defaultRowHeight="14.5" x14ac:dyDescent="0.35"/>
  <cols>
    <col min="1" max="1" width="7.90625" bestFit="1" customWidth="1"/>
    <col min="2" max="2" width="10.26953125" bestFit="1" customWidth="1"/>
    <col min="3" max="3" width="23" customWidth="1"/>
    <col min="4" max="4" width="17.54296875" customWidth="1"/>
    <col min="5" max="5" width="16.90625" customWidth="1"/>
    <col min="6" max="6" width="17" customWidth="1"/>
    <col min="8" max="8" width="8.7265625" customWidth="1"/>
  </cols>
  <sheetData>
    <row r="1" spans="1:6" ht="15.5" x14ac:dyDescent="0.35">
      <c r="A1" s="20" t="s">
        <v>0</v>
      </c>
      <c r="B1" s="21" t="s">
        <v>1</v>
      </c>
      <c r="C1" s="12"/>
      <c r="D1" s="22" t="s">
        <v>11</v>
      </c>
      <c r="E1" s="23"/>
      <c r="F1" s="23"/>
    </row>
    <row r="2" spans="1:6" ht="15.5" x14ac:dyDescent="0.35">
      <c r="A2" s="20"/>
      <c r="B2" s="21"/>
      <c r="C2" s="12"/>
      <c r="D2" s="24" t="s">
        <v>2</v>
      </c>
      <c r="E2" s="25"/>
      <c r="F2" s="25"/>
    </row>
    <row r="3" spans="1:6" ht="15.5" x14ac:dyDescent="0.35">
      <c r="A3" s="20"/>
      <c r="B3" s="21"/>
      <c r="C3" s="1" t="s">
        <v>10</v>
      </c>
      <c r="D3" s="2">
        <v>1</v>
      </c>
      <c r="E3" s="2">
        <v>2</v>
      </c>
      <c r="F3" s="2">
        <v>3</v>
      </c>
    </row>
    <row r="4" spans="1:6" ht="15.5" x14ac:dyDescent="0.35">
      <c r="A4" s="15">
        <v>1</v>
      </c>
      <c r="B4" s="17" t="s">
        <v>5</v>
      </c>
      <c r="C4" s="3" t="s">
        <v>3</v>
      </c>
      <c r="D4" s="4" t="s">
        <v>13</v>
      </c>
      <c r="E4" s="4" t="s">
        <v>12</v>
      </c>
      <c r="F4" s="4" t="s">
        <v>12</v>
      </c>
    </row>
    <row r="5" spans="1:6" ht="15.5" x14ac:dyDescent="0.35">
      <c r="A5" s="15"/>
      <c r="B5" s="17"/>
      <c r="C5" s="5" t="s">
        <v>4</v>
      </c>
      <c r="D5" s="6" t="s">
        <v>14</v>
      </c>
      <c r="E5" s="6" t="s">
        <v>12</v>
      </c>
      <c r="F5" s="6" t="s">
        <v>12</v>
      </c>
    </row>
    <row r="6" spans="1:6" ht="15.5" x14ac:dyDescent="0.35">
      <c r="A6" s="15"/>
      <c r="B6" s="17" t="s">
        <v>6</v>
      </c>
      <c r="C6" s="3" t="s">
        <v>3</v>
      </c>
      <c r="D6" s="4" t="s">
        <v>16</v>
      </c>
      <c r="E6" s="4" t="s">
        <v>12</v>
      </c>
      <c r="F6" s="4" t="s">
        <v>12</v>
      </c>
    </row>
    <row r="7" spans="1:6" ht="16" thickBot="1" x14ac:dyDescent="0.4">
      <c r="A7" s="15"/>
      <c r="B7" s="17"/>
      <c r="C7" s="7" t="s">
        <v>4</v>
      </c>
      <c r="D7" s="8" t="s">
        <v>15</v>
      </c>
      <c r="E7" s="8" t="s">
        <v>12</v>
      </c>
      <c r="F7" s="8" t="s">
        <v>12</v>
      </c>
    </row>
    <row r="8" spans="1:6" ht="31" x14ac:dyDescent="0.35">
      <c r="A8" s="15"/>
      <c r="B8" s="18" t="s">
        <v>7</v>
      </c>
      <c r="C8" s="5" t="s">
        <v>8</v>
      </c>
      <c r="D8" s="9">
        <f>LOG(0.95,2)</f>
        <v>-7.4000581443776928E-2</v>
      </c>
      <c r="E8" s="9" t="s">
        <v>12</v>
      </c>
      <c r="F8" s="9" t="s">
        <v>12</v>
      </c>
    </row>
    <row r="9" spans="1:6" ht="31.5" thickBot="1" x14ac:dyDescent="0.4">
      <c r="A9" s="16"/>
      <c r="B9" s="19"/>
      <c r="C9" s="10" t="s">
        <v>136</v>
      </c>
      <c r="D9" s="11" t="s">
        <v>17</v>
      </c>
      <c r="E9" s="11" t="s">
        <v>12</v>
      </c>
      <c r="F9" s="11" t="s">
        <v>12</v>
      </c>
    </row>
    <row r="10" spans="1:6" ht="15.5" x14ac:dyDescent="0.35">
      <c r="A10" s="15">
        <v>2</v>
      </c>
      <c r="B10" s="17" t="s">
        <v>5</v>
      </c>
      <c r="C10" s="3" t="s">
        <v>3</v>
      </c>
      <c r="D10" s="4" t="s">
        <v>18</v>
      </c>
      <c r="E10" s="4" t="s">
        <v>12</v>
      </c>
      <c r="F10" s="4" t="s">
        <v>12</v>
      </c>
    </row>
    <row r="11" spans="1:6" ht="15.5" x14ac:dyDescent="0.35">
      <c r="A11" s="15"/>
      <c r="B11" s="17"/>
      <c r="C11" s="5" t="s">
        <v>4</v>
      </c>
      <c r="D11" s="6" t="s">
        <v>20</v>
      </c>
      <c r="E11" s="6" t="s">
        <v>12</v>
      </c>
      <c r="F11" s="6" t="s">
        <v>12</v>
      </c>
    </row>
    <row r="12" spans="1:6" ht="15.5" x14ac:dyDescent="0.35">
      <c r="A12" s="15"/>
      <c r="B12" s="17" t="s">
        <v>6</v>
      </c>
      <c r="C12" s="3" t="s">
        <v>3</v>
      </c>
      <c r="D12" s="4" t="s">
        <v>19</v>
      </c>
      <c r="E12" s="4" t="s">
        <v>12</v>
      </c>
      <c r="F12" s="4" t="s">
        <v>12</v>
      </c>
    </row>
    <row r="13" spans="1:6" ht="16" thickBot="1" x14ac:dyDescent="0.4">
      <c r="A13" s="15"/>
      <c r="B13" s="17"/>
      <c r="C13" s="7" t="s">
        <v>4</v>
      </c>
      <c r="D13" s="8" t="s">
        <v>21</v>
      </c>
      <c r="E13" s="8" t="s">
        <v>12</v>
      </c>
      <c r="F13" s="8" t="s">
        <v>12</v>
      </c>
    </row>
    <row r="14" spans="1:6" ht="31" x14ac:dyDescent="0.35">
      <c r="A14" s="15"/>
      <c r="B14" s="18" t="s">
        <v>7</v>
      </c>
      <c r="C14" s="5" t="s">
        <v>8</v>
      </c>
      <c r="D14" s="9">
        <f>LOG(0.83,2)</f>
        <v>-0.26881675842780001</v>
      </c>
      <c r="E14" s="9" t="s">
        <v>12</v>
      </c>
      <c r="F14" s="9" t="s">
        <v>12</v>
      </c>
    </row>
    <row r="15" spans="1:6" ht="31.5" thickBot="1" x14ac:dyDescent="0.4">
      <c r="A15" s="16"/>
      <c r="B15" s="19"/>
      <c r="C15" s="10" t="s">
        <v>136</v>
      </c>
      <c r="D15" s="11" t="s">
        <v>17</v>
      </c>
      <c r="E15" s="11" t="s">
        <v>12</v>
      </c>
      <c r="F15" s="11" t="s">
        <v>12</v>
      </c>
    </row>
    <row r="16" spans="1:6" ht="15.5" x14ac:dyDescent="0.35">
      <c r="A16" s="15">
        <v>3</v>
      </c>
      <c r="B16" s="17" t="s">
        <v>5</v>
      </c>
      <c r="C16" s="3" t="s">
        <v>3</v>
      </c>
      <c r="D16" s="4" t="s">
        <v>22</v>
      </c>
      <c r="E16" s="4" t="s">
        <v>130</v>
      </c>
      <c r="F16" s="4" t="s">
        <v>132</v>
      </c>
    </row>
    <row r="17" spans="1:6" ht="15.5" x14ac:dyDescent="0.35">
      <c r="A17" s="15"/>
      <c r="B17" s="17"/>
      <c r="C17" s="5" t="s">
        <v>4</v>
      </c>
      <c r="D17" s="6" t="s">
        <v>24</v>
      </c>
      <c r="E17" s="6" t="s">
        <v>131</v>
      </c>
      <c r="F17" s="6" t="s">
        <v>135</v>
      </c>
    </row>
    <row r="18" spans="1:6" ht="15.5" x14ac:dyDescent="0.35">
      <c r="A18" s="15"/>
      <c r="B18" s="17" t="s">
        <v>6</v>
      </c>
      <c r="C18" s="3" t="s">
        <v>3</v>
      </c>
      <c r="D18" s="4" t="s">
        <v>23</v>
      </c>
      <c r="E18" s="4" t="s">
        <v>128</v>
      </c>
      <c r="F18" s="4" t="s">
        <v>133</v>
      </c>
    </row>
    <row r="19" spans="1:6" ht="16" thickBot="1" x14ac:dyDescent="0.4">
      <c r="A19" s="15"/>
      <c r="B19" s="17"/>
      <c r="C19" s="7" t="s">
        <v>4</v>
      </c>
      <c r="D19" s="8" t="s">
        <v>25</v>
      </c>
      <c r="E19" s="8" t="s">
        <v>129</v>
      </c>
      <c r="F19" s="8" t="s">
        <v>134</v>
      </c>
    </row>
    <row r="20" spans="1:6" ht="31" x14ac:dyDescent="0.35">
      <c r="A20" s="15"/>
      <c r="B20" s="18" t="s">
        <v>7</v>
      </c>
      <c r="C20" s="5" t="s">
        <v>8</v>
      </c>
      <c r="D20" s="9">
        <f>LOG(1.89,2)</f>
        <v>0.91838623444634793</v>
      </c>
      <c r="E20" s="9">
        <f>LOG(1.89,2)</f>
        <v>0.91838623444634793</v>
      </c>
      <c r="F20" s="9">
        <f>LOG(1.47,2)</f>
        <v>0.55581615506163962</v>
      </c>
    </row>
    <row r="21" spans="1:6" ht="31.5" thickBot="1" x14ac:dyDescent="0.4">
      <c r="A21" s="16"/>
      <c r="B21" s="19"/>
      <c r="C21" s="10" t="s">
        <v>136</v>
      </c>
      <c r="D21" s="11" t="s">
        <v>9</v>
      </c>
      <c r="E21" s="11" t="s">
        <v>9</v>
      </c>
      <c r="F21" s="11" t="s">
        <v>9</v>
      </c>
    </row>
    <row r="22" spans="1:6" ht="15.5" x14ac:dyDescent="0.35">
      <c r="A22" s="15">
        <v>4</v>
      </c>
      <c r="B22" s="17" t="s">
        <v>5</v>
      </c>
      <c r="C22" s="3" t="s">
        <v>3</v>
      </c>
      <c r="D22" s="4" t="s">
        <v>26</v>
      </c>
      <c r="E22" s="4" t="s">
        <v>30</v>
      </c>
      <c r="F22" s="4" t="s">
        <v>12</v>
      </c>
    </row>
    <row r="23" spans="1:6" ht="15.5" x14ac:dyDescent="0.35">
      <c r="A23" s="15"/>
      <c r="B23" s="17"/>
      <c r="C23" s="5" t="s">
        <v>4</v>
      </c>
      <c r="D23" s="6" t="s">
        <v>28</v>
      </c>
      <c r="E23" s="6" t="s">
        <v>31</v>
      </c>
      <c r="F23" s="6" t="s">
        <v>12</v>
      </c>
    </row>
    <row r="24" spans="1:6" ht="15.5" x14ac:dyDescent="0.35">
      <c r="A24" s="15"/>
      <c r="B24" s="17" t="s">
        <v>6</v>
      </c>
      <c r="C24" s="3" t="s">
        <v>3</v>
      </c>
      <c r="D24" s="4" t="s">
        <v>27</v>
      </c>
      <c r="E24" s="4" t="s">
        <v>32</v>
      </c>
      <c r="F24" s="4" t="s">
        <v>12</v>
      </c>
    </row>
    <row r="25" spans="1:6" ht="16" thickBot="1" x14ac:dyDescent="0.4">
      <c r="A25" s="15"/>
      <c r="B25" s="17"/>
      <c r="C25" s="7" t="s">
        <v>4</v>
      </c>
      <c r="D25" s="8" t="s">
        <v>29</v>
      </c>
      <c r="E25" s="8" t="s">
        <v>33</v>
      </c>
      <c r="F25" s="8" t="s">
        <v>12</v>
      </c>
    </row>
    <row r="26" spans="1:6" ht="31" x14ac:dyDescent="0.35">
      <c r="A26" s="15"/>
      <c r="B26" s="18" t="s">
        <v>7</v>
      </c>
      <c r="C26" s="5" t="s">
        <v>8</v>
      </c>
      <c r="D26" s="9">
        <f>LOG(1.56,2)</f>
        <v>0.64154602908752378</v>
      </c>
      <c r="E26" s="9">
        <f>LOG(1.46,2)</f>
        <v>0.54596836910529256</v>
      </c>
      <c r="F26" s="9" t="s">
        <v>12</v>
      </c>
    </row>
    <row r="27" spans="1:6" ht="31.5" thickBot="1" x14ac:dyDescent="0.4">
      <c r="A27" s="16"/>
      <c r="B27" s="19"/>
      <c r="C27" s="10" t="s">
        <v>136</v>
      </c>
      <c r="D27" s="11" t="s">
        <v>9</v>
      </c>
      <c r="E27" s="11" t="s">
        <v>17</v>
      </c>
      <c r="F27" s="11" t="s">
        <v>12</v>
      </c>
    </row>
    <row r="28" spans="1:6" ht="15.5" x14ac:dyDescent="0.35">
      <c r="A28" s="15">
        <v>5</v>
      </c>
      <c r="B28" s="17" t="s">
        <v>5</v>
      </c>
      <c r="C28" s="3" t="s">
        <v>3</v>
      </c>
      <c r="D28" s="4" t="s">
        <v>34</v>
      </c>
      <c r="E28" s="4" t="s">
        <v>12</v>
      </c>
      <c r="F28" s="4" t="s">
        <v>12</v>
      </c>
    </row>
    <row r="29" spans="1:6" ht="15.5" x14ac:dyDescent="0.35">
      <c r="A29" s="15"/>
      <c r="B29" s="17"/>
      <c r="C29" s="5" t="s">
        <v>4</v>
      </c>
      <c r="D29" s="6" t="s">
        <v>36</v>
      </c>
      <c r="E29" s="6" t="s">
        <v>12</v>
      </c>
      <c r="F29" s="6" t="s">
        <v>12</v>
      </c>
    </row>
    <row r="30" spans="1:6" ht="15.5" x14ac:dyDescent="0.35">
      <c r="A30" s="15"/>
      <c r="B30" s="17" t="s">
        <v>6</v>
      </c>
      <c r="C30" s="3" t="s">
        <v>3</v>
      </c>
      <c r="D30" s="4" t="s">
        <v>35</v>
      </c>
      <c r="E30" s="4" t="s">
        <v>12</v>
      </c>
      <c r="F30" s="4" t="s">
        <v>12</v>
      </c>
    </row>
    <row r="31" spans="1:6" ht="16" thickBot="1" x14ac:dyDescent="0.4">
      <c r="A31" s="15"/>
      <c r="B31" s="17"/>
      <c r="C31" s="7" t="s">
        <v>4</v>
      </c>
      <c r="D31" s="8" t="s">
        <v>37</v>
      </c>
      <c r="E31" s="8" t="s">
        <v>12</v>
      </c>
      <c r="F31" s="8" t="s">
        <v>12</v>
      </c>
    </row>
    <row r="32" spans="1:6" ht="31" x14ac:dyDescent="0.35">
      <c r="A32" s="15"/>
      <c r="B32" s="18" t="s">
        <v>7</v>
      </c>
      <c r="C32" s="5" t="s">
        <v>8</v>
      </c>
      <c r="D32" s="9">
        <f>LOG(1.09,2)</f>
        <v>0.12432813500220179</v>
      </c>
      <c r="E32" s="9" t="s">
        <v>12</v>
      </c>
      <c r="F32" s="9" t="s">
        <v>12</v>
      </c>
    </row>
    <row r="33" spans="1:8" ht="31.5" thickBot="1" x14ac:dyDescent="0.4">
      <c r="A33" s="16"/>
      <c r="B33" s="19"/>
      <c r="C33" s="10" t="s">
        <v>136</v>
      </c>
      <c r="D33" s="11" t="s">
        <v>17</v>
      </c>
      <c r="E33" s="11" t="s">
        <v>12</v>
      </c>
      <c r="F33" s="11" t="s">
        <v>12</v>
      </c>
    </row>
    <row r="34" spans="1:8" ht="15.5" x14ac:dyDescent="0.35">
      <c r="A34" s="15">
        <v>6</v>
      </c>
      <c r="B34" s="17" t="s">
        <v>5</v>
      </c>
      <c r="C34" s="3" t="s">
        <v>3</v>
      </c>
      <c r="D34" s="4" t="s">
        <v>38</v>
      </c>
      <c r="E34" s="4" t="s">
        <v>89</v>
      </c>
      <c r="F34" s="4" t="s">
        <v>115</v>
      </c>
    </row>
    <row r="35" spans="1:8" ht="15.5" x14ac:dyDescent="0.35">
      <c r="A35" s="15"/>
      <c r="B35" s="17"/>
      <c r="C35" s="5" t="s">
        <v>4</v>
      </c>
      <c r="D35" s="6" t="s">
        <v>40</v>
      </c>
      <c r="E35" s="6" t="s">
        <v>105</v>
      </c>
      <c r="F35" s="6" t="s">
        <v>117</v>
      </c>
    </row>
    <row r="36" spans="1:8" ht="15.5" x14ac:dyDescent="0.35">
      <c r="A36" s="15"/>
      <c r="B36" s="17" t="s">
        <v>6</v>
      </c>
      <c r="C36" s="3" t="s">
        <v>3</v>
      </c>
      <c r="D36" s="4" t="s">
        <v>39</v>
      </c>
      <c r="E36" s="4" t="s">
        <v>104</v>
      </c>
      <c r="F36" s="4" t="s">
        <v>116</v>
      </c>
    </row>
    <row r="37" spans="1:8" ht="16" thickBot="1" x14ac:dyDescent="0.4">
      <c r="A37" s="15"/>
      <c r="B37" s="17"/>
      <c r="C37" s="7" t="s">
        <v>4</v>
      </c>
      <c r="D37" s="8" t="s">
        <v>41</v>
      </c>
      <c r="E37" s="8" t="s">
        <v>106</v>
      </c>
      <c r="F37" s="8" t="s">
        <v>118</v>
      </c>
    </row>
    <row r="38" spans="1:8" ht="31" x14ac:dyDescent="0.35">
      <c r="A38" s="15"/>
      <c r="B38" s="18" t="s">
        <v>7</v>
      </c>
      <c r="C38" s="5" t="s">
        <v>8</v>
      </c>
      <c r="D38" s="9">
        <f>LOG(1.3,2)</f>
        <v>0.37851162325372983</v>
      </c>
      <c r="E38" s="9">
        <f>LOG(1.9,2)</f>
        <v>0.92599941855622303</v>
      </c>
      <c r="F38" s="9">
        <f>LOG(2.98,2)</f>
        <v>1.5753123306874368</v>
      </c>
    </row>
    <row r="39" spans="1:8" ht="31.5" thickBot="1" x14ac:dyDescent="0.4">
      <c r="A39" s="16"/>
      <c r="B39" s="19"/>
      <c r="C39" s="10" t="s">
        <v>136</v>
      </c>
      <c r="D39" s="11" t="s">
        <v>9</v>
      </c>
      <c r="E39" s="11" t="s">
        <v>9</v>
      </c>
      <c r="F39" s="11" t="s">
        <v>9</v>
      </c>
    </row>
    <row r="40" spans="1:8" ht="15.5" x14ac:dyDescent="0.35">
      <c r="A40" s="15">
        <v>7</v>
      </c>
      <c r="B40" s="17" t="s">
        <v>5</v>
      </c>
      <c r="C40" s="3" t="s">
        <v>3</v>
      </c>
      <c r="D40" s="4" t="s">
        <v>42</v>
      </c>
      <c r="E40" s="4" t="s">
        <v>12</v>
      </c>
      <c r="F40" s="4" t="s">
        <v>12</v>
      </c>
    </row>
    <row r="41" spans="1:8" ht="15.5" x14ac:dyDescent="0.35">
      <c r="A41" s="15"/>
      <c r="B41" s="17"/>
      <c r="C41" s="5" t="s">
        <v>4</v>
      </c>
      <c r="D41" s="6" t="s">
        <v>44</v>
      </c>
      <c r="E41" s="6" t="s">
        <v>12</v>
      </c>
      <c r="F41" s="6" t="s">
        <v>12</v>
      </c>
    </row>
    <row r="42" spans="1:8" ht="15.5" x14ac:dyDescent="0.35">
      <c r="A42" s="15"/>
      <c r="B42" s="17" t="s">
        <v>6</v>
      </c>
      <c r="C42" s="3" t="s">
        <v>3</v>
      </c>
      <c r="D42" s="4" t="s">
        <v>43</v>
      </c>
      <c r="E42" s="4" t="s">
        <v>12</v>
      </c>
      <c r="F42" s="4" t="s">
        <v>12</v>
      </c>
    </row>
    <row r="43" spans="1:8" ht="16" thickBot="1" x14ac:dyDescent="0.4">
      <c r="A43" s="15"/>
      <c r="B43" s="17"/>
      <c r="C43" s="7" t="s">
        <v>4</v>
      </c>
      <c r="D43" s="8" t="s">
        <v>45</v>
      </c>
      <c r="E43" s="8" t="s">
        <v>12</v>
      </c>
      <c r="F43" s="8" t="s">
        <v>12</v>
      </c>
    </row>
    <row r="44" spans="1:8" ht="31" x14ac:dyDescent="0.35">
      <c r="A44" s="15"/>
      <c r="B44" s="18" t="s">
        <v>7</v>
      </c>
      <c r="C44" s="5" t="s">
        <v>8</v>
      </c>
      <c r="D44" s="9">
        <f>LOG(1.34,2)</f>
        <v>0.42223300068304781</v>
      </c>
      <c r="E44" s="9" t="s">
        <v>12</v>
      </c>
      <c r="F44" s="9" t="s">
        <v>12</v>
      </c>
    </row>
    <row r="45" spans="1:8" ht="31.5" thickBot="1" x14ac:dyDescent="0.4">
      <c r="A45" s="16"/>
      <c r="B45" s="19"/>
      <c r="C45" s="10" t="s">
        <v>136</v>
      </c>
      <c r="D45" s="11" t="s">
        <v>9</v>
      </c>
      <c r="E45" s="11" t="s">
        <v>12</v>
      </c>
      <c r="F45" s="11" t="s">
        <v>12</v>
      </c>
      <c r="H45" s="13"/>
    </row>
    <row r="46" spans="1:8" ht="15.5" x14ac:dyDescent="0.35">
      <c r="A46" s="15">
        <v>8</v>
      </c>
      <c r="B46" s="17" t="s">
        <v>5</v>
      </c>
      <c r="C46" s="3" t="s">
        <v>3</v>
      </c>
      <c r="D46" s="4" t="s">
        <v>46</v>
      </c>
      <c r="E46" s="4" t="s">
        <v>12</v>
      </c>
      <c r="F46" s="4" t="s">
        <v>12</v>
      </c>
    </row>
    <row r="47" spans="1:8" ht="15.5" x14ac:dyDescent="0.35">
      <c r="A47" s="15"/>
      <c r="B47" s="17"/>
      <c r="C47" s="5" t="s">
        <v>4</v>
      </c>
      <c r="D47" s="6" t="s">
        <v>48</v>
      </c>
      <c r="E47" s="6" t="s">
        <v>12</v>
      </c>
      <c r="F47" s="6" t="s">
        <v>12</v>
      </c>
    </row>
    <row r="48" spans="1:8" ht="15.5" x14ac:dyDescent="0.35">
      <c r="A48" s="15"/>
      <c r="B48" s="17" t="s">
        <v>6</v>
      </c>
      <c r="C48" s="3" t="s">
        <v>3</v>
      </c>
      <c r="D48" s="4" t="s">
        <v>47</v>
      </c>
      <c r="E48" s="4" t="s">
        <v>12</v>
      </c>
      <c r="F48" s="4" t="s">
        <v>12</v>
      </c>
    </row>
    <row r="49" spans="1:8" ht="16" thickBot="1" x14ac:dyDescent="0.4">
      <c r="A49" s="15"/>
      <c r="B49" s="17"/>
      <c r="C49" s="7" t="s">
        <v>4</v>
      </c>
      <c r="D49" s="8" t="s">
        <v>49</v>
      </c>
      <c r="E49" s="8" t="s">
        <v>12</v>
      </c>
      <c r="F49" s="8" t="s">
        <v>12</v>
      </c>
    </row>
    <row r="50" spans="1:8" ht="31" x14ac:dyDescent="0.35">
      <c r="A50" s="15"/>
      <c r="B50" s="18" t="s">
        <v>7</v>
      </c>
      <c r="C50" s="5" t="s">
        <v>8</v>
      </c>
      <c r="D50" s="9">
        <f>LOG(1,2)</f>
        <v>0</v>
      </c>
      <c r="E50" s="9" t="s">
        <v>12</v>
      </c>
      <c r="F50" s="9" t="s">
        <v>12</v>
      </c>
    </row>
    <row r="51" spans="1:8" ht="31.5" thickBot="1" x14ac:dyDescent="0.4">
      <c r="A51" s="16"/>
      <c r="B51" s="19"/>
      <c r="C51" s="10" t="s">
        <v>136</v>
      </c>
      <c r="D51" s="11" t="s">
        <v>17</v>
      </c>
      <c r="E51" s="11" t="s">
        <v>12</v>
      </c>
      <c r="F51" s="11" t="s">
        <v>12</v>
      </c>
    </row>
    <row r="52" spans="1:8" ht="15.5" x14ac:dyDescent="0.35">
      <c r="A52" s="15">
        <v>9</v>
      </c>
      <c r="B52" s="17" t="s">
        <v>5</v>
      </c>
      <c r="C52" s="3" t="s">
        <v>3</v>
      </c>
      <c r="D52" s="4" t="s">
        <v>50</v>
      </c>
      <c r="E52" s="4" t="s">
        <v>12</v>
      </c>
      <c r="F52" s="4" t="s">
        <v>12</v>
      </c>
    </row>
    <row r="53" spans="1:8" ht="15.5" x14ac:dyDescent="0.35">
      <c r="A53" s="15"/>
      <c r="B53" s="17"/>
      <c r="C53" s="5" t="s">
        <v>4</v>
      </c>
      <c r="D53" s="6" t="s">
        <v>51</v>
      </c>
      <c r="E53" s="6" t="s">
        <v>12</v>
      </c>
      <c r="F53" s="6" t="s">
        <v>12</v>
      </c>
    </row>
    <row r="54" spans="1:8" ht="15.5" x14ac:dyDescent="0.35">
      <c r="A54" s="15"/>
      <c r="B54" s="17" t="s">
        <v>6</v>
      </c>
      <c r="C54" s="3" t="s">
        <v>3</v>
      </c>
      <c r="D54" s="4" t="s">
        <v>30</v>
      </c>
      <c r="E54" s="4" t="s">
        <v>12</v>
      </c>
      <c r="F54" s="4" t="s">
        <v>12</v>
      </c>
    </row>
    <row r="55" spans="1:8" ht="16" thickBot="1" x14ac:dyDescent="0.4">
      <c r="A55" s="15"/>
      <c r="B55" s="17"/>
      <c r="C55" s="7" t="s">
        <v>4</v>
      </c>
      <c r="D55" s="8" t="s">
        <v>52</v>
      </c>
      <c r="E55" s="8" t="s">
        <v>12</v>
      </c>
      <c r="F55" s="8" t="s">
        <v>12</v>
      </c>
    </row>
    <row r="56" spans="1:8" ht="31" x14ac:dyDescent="0.35">
      <c r="A56" s="15"/>
      <c r="B56" s="18" t="s">
        <v>7</v>
      </c>
      <c r="C56" s="5" t="s">
        <v>8</v>
      </c>
      <c r="D56" s="9">
        <f>LOG(1.03,2)</f>
        <v>4.2644337408493722E-2</v>
      </c>
      <c r="E56" s="9" t="s">
        <v>12</v>
      </c>
      <c r="F56" s="9" t="s">
        <v>12</v>
      </c>
    </row>
    <row r="57" spans="1:8" ht="31.5" thickBot="1" x14ac:dyDescent="0.4">
      <c r="A57" s="16"/>
      <c r="B57" s="19"/>
      <c r="C57" s="10" t="s">
        <v>136</v>
      </c>
      <c r="D57" s="11" t="s">
        <v>17</v>
      </c>
      <c r="E57" s="11" t="s">
        <v>12</v>
      </c>
      <c r="F57" s="11" t="s">
        <v>12</v>
      </c>
    </row>
    <row r="58" spans="1:8" ht="15.5" x14ac:dyDescent="0.35">
      <c r="A58" s="15">
        <v>10</v>
      </c>
      <c r="B58" s="17" t="s">
        <v>5</v>
      </c>
      <c r="C58" s="3" t="s">
        <v>3</v>
      </c>
      <c r="D58" s="4" t="s">
        <v>53</v>
      </c>
      <c r="E58" s="4" t="s">
        <v>12</v>
      </c>
      <c r="F58" s="4" t="s">
        <v>12</v>
      </c>
    </row>
    <row r="59" spans="1:8" ht="15.5" x14ac:dyDescent="0.35">
      <c r="A59" s="15"/>
      <c r="B59" s="17"/>
      <c r="C59" s="5" t="s">
        <v>4</v>
      </c>
      <c r="D59" s="6" t="s">
        <v>55</v>
      </c>
      <c r="E59" s="6" t="s">
        <v>12</v>
      </c>
      <c r="F59" s="6" t="s">
        <v>12</v>
      </c>
    </row>
    <row r="60" spans="1:8" ht="15.5" x14ac:dyDescent="0.35">
      <c r="A60" s="15"/>
      <c r="B60" s="17" t="s">
        <v>6</v>
      </c>
      <c r="C60" s="3" t="s">
        <v>3</v>
      </c>
      <c r="D60" s="4" t="s">
        <v>54</v>
      </c>
      <c r="E60" s="4" t="s">
        <v>12</v>
      </c>
      <c r="F60" s="4" t="s">
        <v>12</v>
      </c>
    </row>
    <row r="61" spans="1:8" ht="16" thickBot="1" x14ac:dyDescent="0.4">
      <c r="A61" s="15"/>
      <c r="B61" s="17"/>
      <c r="C61" s="7" t="s">
        <v>4</v>
      </c>
      <c r="D61" s="8" t="s">
        <v>56</v>
      </c>
      <c r="E61" s="8" t="s">
        <v>12</v>
      </c>
      <c r="F61" s="8" t="s">
        <v>12</v>
      </c>
    </row>
    <row r="62" spans="1:8" ht="31" x14ac:dyDescent="0.35">
      <c r="A62" s="15"/>
      <c r="B62" s="18" t="s">
        <v>7</v>
      </c>
      <c r="C62" s="5" t="s">
        <v>8</v>
      </c>
      <c r="D62" s="9">
        <f>LOG(1.51,2)</f>
        <v>0.5945485495503543</v>
      </c>
      <c r="E62" s="9" t="s">
        <v>12</v>
      </c>
      <c r="F62" s="9" t="s">
        <v>12</v>
      </c>
    </row>
    <row r="63" spans="1:8" ht="31.5" thickBot="1" x14ac:dyDescent="0.4">
      <c r="A63" s="16"/>
      <c r="B63" s="19"/>
      <c r="C63" s="10" t="s">
        <v>136</v>
      </c>
      <c r="D63" s="11" t="s">
        <v>9</v>
      </c>
      <c r="E63" s="11" t="s">
        <v>12</v>
      </c>
      <c r="F63" s="11" t="s">
        <v>12</v>
      </c>
      <c r="H63" s="13"/>
    </row>
    <row r="64" spans="1:8" ht="15.5" x14ac:dyDescent="0.35">
      <c r="A64" s="15">
        <v>11</v>
      </c>
      <c r="B64" s="17" t="s">
        <v>5</v>
      </c>
      <c r="C64" s="3" t="s">
        <v>3</v>
      </c>
      <c r="D64" s="4" t="s">
        <v>57</v>
      </c>
      <c r="E64" s="4" t="s">
        <v>12</v>
      </c>
      <c r="F64" s="4" t="s">
        <v>12</v>
      </c>
    </row>
    <row r="65" spans="1:6" ht="15.5" x14ac:dyDescent="0.35">
      <c r="A65" s="15"/>
      <c r="B65" s="17"/>
      <c r="C65" s="5" t="s">
        <v>4</v>
      </c>
      <c r="D65" s="6" t="s">
        <v>59</v>
      </c>
      <c r="E65" s="6" t="s">
        <v>12</v>
      </c>
      <c r="F65" s="6" t="s">
        <v>12</v>
      </c>
    </row>
    <row r="66" spans="1:6" ht="15.5" x14ac:dyDescent="0.35">
      <c r="A66" s="15"/>
      <c r="B66" s="17" t="s">
        <v>6</v>
      </c>
      <c r="C66" s="3" t="s">
        <v>3</v>
      </c>
      <c r="D66" s="4" t="s">
        <v>58</v>
      </c>
      <c r="E66" s="4" t="s">
        <v>12</v>
      </c>
      <c r="F66" s="4" t="s">
        <v>12</v>
      </c>
    </row>
    <row r="67" spans="1:6" ht="16" thickBot="1" x14ac:dyDescent="0.4">
      <c r="A67" s="15"/>
      <c r="B67" s="17"/>
      <c r="C67" s="7" t="s">
        <v>4</v>
      </c>
      <c r="D67" s="8" t="s">
        <v>60</v>
      </c>
      <c r="E67" s="8" t="s">
        <v>12</v>
      </c>
      <c r="F67" s="8" t="s">
        <v>12</v>
      </c>
    </row>
    <row r="68" spans="1:6" ht="31" x14ac:dyDescent="0.35">
      <c r="A68" s="15"/>
      <c r="B68" s="18" t="s">
        <v>7</v>
      </c>
      <c r="C68" s="5" t="s">
        <v>8</v>
      </c>
      <c r="D68" s="9">
        <f>LOG(1.05,2)</f>
        <v>7.0389327891398012E-2</v>
      </c>
      <c r="E68" s="9" t="s">
        <v>12</v>
      </c>
      <c r="F68" s="9" t="s">
        <v>12</v>
      </c>
    </row>
    <row r="69" spans="1:6" ht="31.5" thickBot="1" x14ac:dyDescent="0.4">
      <c r="A69" s="16"/>
      <c r="B69" s="19"/>
      <c r="C69" s="10" t="s">
        <v>136</v>
      </c>
      <c r="D69" s="11" t="s">
        <v>17</v>
      </c>
      <c r="E69" s="11" t="s">
        <v>12</v>
      </c>
      <c r="F69" s="11" t="s">
        <v>12</v>
      </c>
    </row>
    <row r="70" spans="1:6" ht="15.5" x14ac:dyDescent="0.35">
      <c r="A70" s="15">
        <v>12</v>
      </c>
      <c r="B70" s="17" t="s">
        <v>5</v>
      </c>
      <c r="C70" s="3" t="s">
        <v>3</v>
      </c>
      <c r="D70" s="4" t="s">
        <v>61</v>
      </c>
      <c r="E70" s="4" t="s">
        <v>12</v>
      </c>
      <c r="F70" s="4" t="s">
        <v>12</v>
      </c>
    </row>
    <row r="71" spans="1:6" ht="15.5" x14ac:dyDescent="0.35">
      <c r="A71" s="15"/>
      <c r="B71" s="17"/>
      <c r="C71" s="5" t="s">
        <v>4</v>
      </c>
      <c r="D71" s="6" t="s">
        <v>63</v>
      </c>
      <c r="E71" s="6" t="s">
        <v>12</v>
      </c>
      <c r="F71" s="6" t="s">
        <v>12</v>
      </c>
    </row>
    <row r="72" spans="1:6" ht="15.5" x14ac:dyDescent="0.35">
      <c r="A72" s="15"/>
      <c r="B72" s="17" t="s">
        <v>6</v>
      </c>
      <c r="C72" s="3" t="s">
        <v>3</v>
      </c>
      <c r="D72" s="4" t="s">
        <v>62</v>
      </c>
      <c r="E72" s="4" t="s">
        <v>12</v>
      </c>
      <c r="F72" s="4" t="s">
        <v>12</v>
      </c>
    </row>
    <row r="73" spans="1:6" ht="16" thickBot="1" x14ac:dyDescent="0.4">
      <c r="A73" s="15"/>
      <c r="B73" s="17"/>
      <c r="C73" s="7" t="s">
        <v>4</v>
      </c>
      <c r="D73" s="8" t="s">
        <v>64</v>
      </c>
      <c r="E73" s="8" t="s">
        <v>12</v>
      </c>
      <c r="F73" s="8" t="s">
        <v>12</v>
      </c>
    </row>
    <row r="74" spans="1:6" ht="31" x14ac:dyDescent="0.35">
      <c r="A74" s="15"/>
      <c r="B74" s="18" t="s">
        <v>7</v>
      </c>
      <c r="C74" s="5" t="s">
        <v>8</v>
      </c>
      <c r="D74" s="9">
        <f>LOG(0.61,2)</f>
        <v>-0.71311885221183846</v>
      </c>
      <c r="E74" s="9" t="s">
        <v>12</v>
      </c>
      <c r="F74" s="9" t="s">
        <v>12</v>
      </c>
    </row>
    <row r="75" spans="1:6" ht="31.5" thickBot="1" x14ac:dyDescent="0.4">
      <c r="A75" s="16"/>
      <c r="B75" s="19"/>
      <c r="C75" s="10" t="s">
        <v>136</v>
      </c>
      <c r="D75" s="11" t="s">
        <v>17</v>
      </c>
      <c r="E75" s="11" t="s">
        <v>12</v>
      </c>
      <c r="F75" s="11" t="s">
        <v>12</v>
      </c>
    </row>
    <row r="76" spans="1:6" ht="15.5" x14ac:dyDescent="0.35">
      <c r="A76" s="15">
        <v>13</v>
      </c>
      <c r="B76" s="17" t="s">
        <v>5</v>
      </c>
      <c r="C76" s="3" t="s">
        <v>3</v>
      </c>
      <c r="D76" s="4" t="s">
        <v>65</v>
      </c>
      <c r="E76" s="4" t="s">
        <v>12</v>
      </c>
      <c r="F76" s="4" t="s">
        <v>12</v>
      </c>
    </row>
    <row r="77" spans="1:6" ht="15.5" x14ac:dyDescent="0.35">
      <c r="A77" s="15"/>
      <c r="B77" s="17"/>
      <c r="C77" s="5" t="s">
        <v>4</v>
      </c>
      <c r="D77" s="6" t="s">
        <v>67</v>
      </c>
      <c r="E77" s="6" t="s">
        <v>12</v>
      </c>
      <c r="F77" s="6" t="s">
        <v>12</v>
      </c>
    </row>
    <row r="78" spans="1:6" ht="15.5" x14ac:dyDescent="0.35">
      <c r="A78" s="15"/>
      <c r="B78" s="17" t="s">
        <v>6</v>
      </c>
      <c r="C78" s="3" t="s">
        <v>3</v>
      </c>
      <c r="D78" s="4" t="s">
        <v>66</v>
      </c>
      <c r="E78" s="4" t="s">
        <v>12</v>
      </c>
      <c r="F78" s="4" t="s">
        <v>12</v>
      </c>
    </row>
    <row r="79" spans="1:6" ht="16" thickBot="1" x14ac:dyDescent="0.4">
      <c r="A79" s="15"/>
      <c r="B79" s="17"/>
      <c r="C79" s="7" t="s">
        <v>4</v>
      </c>
      <c r="D79" s="8" t="s">
        <v>68</v>
      </c>
      <c r="E79" s="8" t="s">
        <v>12</v>
      </c>
      <c r="F79" s="8" t="s">
        <v>12</v>
      </c>
    </row>
    <row r="80" spans="1:6" ht="31" x14ac:dyDescent="0.35">
      <c r="A80" s="15"/>
      <c r="B80" s="18" t="s">
        <v>7</v>
      </c>
      <c r="C80" s="5" t="s">
        <v>8</v>
      </c>
      <c r="D80" s="9">
        <f>LOG(1.07,2)</f>
        <v>9.7610796626422344E-2</v>
      </c>
      <c r="E80" s="9" t="s">
        <v>12</v>
      </c>
      <c r="F80" s="9" t="s">
        <v>12</v>
      </c>
    </row>
    <row r="81" spans="1:8" ht="31.5" thickBot="1" x14ac:dyDescent="0.4">
      <c r="A81" s="16"/>
      <c r="B81" s="19"/>
      <c r="C81" s="10" t="s">
        <v>136</v>
      </c>
      <c r="D81" s="11" t="s">
        <v>17</v>
      </c>
      <c r="E81" s="11" t="s">
        <v>12</v>
      </c>
      <c r="F81" s="11" t="s">
        <v>12</v>
      </c>
    </row>
    <row r="82" spans="1:8" ht="15.5" x14ac:dyDescent="0.35">
      <c r="A82" s="15">
        <v>14</v>
      </c>
      <c r="B82" s="17" t="s">
        <v>5</v>
      </c>
      <c r="C82" s="3" t="s">
        <v>3</v>
      </c>
      <c r="D82" s="4" t="s">
        <v>69</v>
      </c>
      <c r="E82" s="4" t="s">
        <v>12</v>
      </c>
      <c r="F82" s="4" t="s">
        <v>12</v>
      </c>
    </row>
    <row r="83" spans="1:8" ht="15.5" x14ac:dyDescent="0.35">
      <c r="A83" s="15"/>
      <c r="B83" s="17"/>
      <c r="C83" s="5" t="s">
        <v>4</v>
      </c>
      <c r="D83" s="6" t="s">
        <v>71</v>
      </c>
      <c r="E83" s="6" t="s">
        <v>12</v>
      </c>
      <c r="F83" s="6" t="s">
        <v>12</v>
      </c>
    </row>
    <row r="84" spans="1:8" ht="15.5" x14ac:dyDescent="0.35">
      <c r="A84" s="15"/>
      <c r="B84" s="17" t="s">
        <v>6</v>
      </c>
      <c r="C84" s="3" t="s">
        <v>3</v>
      </c>
      <c r="D84" s="4" t="s">
        <v>70</v>
      </c>
      <c r="E84" s="4" t="s">
        <v>12</v>
      </c>
      <c r="F84" s="4" t="s">
        <v>12</v>
      </c>
    </row>
    <row r="85" spans="1:8" ht="16" thickBot="1" x14ac:dyDescent="0.4">
      <c r="A85" s="15"/>
      <c r="B85" s="17"/>
      <c r="C85" s="7" t="s">
        <v>4</v>
      </c>
      <c r="D85" s="8" t="s">
        <v>72</v>
      </c>
      <c r="E85" s="8" t="s">
        <v>12</v>
      </c>
      <c r="F85" s="8" t="s">
        <v>12</v>
      </c>
    </row>
    <row r="86" spans="1:8" ht="31" x14ac:dyDescent="0.35">
      <c r="A86" s="15"/>
      <c r="B86" s="18" t="s">
        <v>7</v>
      </c>
      <c r="C86" s="5" t="s">
        <v>8</v>
      </c>
      <c r="D86" s="9">
        <f>LOG(1.45,2)</f>
        <v>0.5360529002402098</v>
      </c>
      <c r="E86" s="9" t="s">
        <v>12</v>
      </c>
      <c r="F86" s="9" t="s">
        <v>12</v>
      </c>
    </row>
    <row r="87" spans="1:8" ht="31.5" thickBot="1" x14ac:dyDescent="0.4">
      <c r="A87" s="16"/>
      <c r="B87" s="19"/>
      <c r="C87" s="10" t="s">
        <v>136</v>
      </c>
      <c r="D87" s="11" t="s">
        <v>9</v>
      </c>
      <c r="E87" s="11" t="s">
        <v>12</v>
      </c>
      <c r="F87" s="11" t="s">
        <v>12</v>
      </c>
      <c r="H87" s="13"/>
    </row>
    <row r="88" spans="1:8" ht="15.5" x14ac:dyDescent="0.35">
      <c r="A88" s="15">
        <v>15</v>
      </c>
      <c r="B88" s="17" t="s">
        <v>5</v>
      </c>
      <c r="C88" s="3" t="s">
        <v>3</v>
      </c>
      <c r="D88" s="4" t="s">
        <v>73</v>
      </c>
      <c r="E88" s="4" t="s">
        <v>12</v>
      </c>
      <c r="F88" s="4" t="s">
        <v>12</v>
      </c>
    </row>
    <row r="89" spans="1:8" ht="15.5" x14ac:dyDescent="0.35">
      <c r="A89" s="15"/>
      <c r="B89" s="17"/>
      <c r="C89" s="5" t="s">
        <v>4</v>
      </c>
      <c r="D89" s="6" t="s">
        <v>75</v>
      </c>
      <c r="E89" s="6" t="s">
        <v>12</v>
      </c>
      <c r="F89" s="6" t="s">
        <v>12</v>
      </c>
    </row>
    <row r="90" spans="1:8" ht="15.5" x14ac:dyDescent="0.35">
      <c r="A90" s="15"/>
      <c r="B90" s="17" t="s">
        <v>6</v>
      </c>
      <c r="C90" s="3" t="s">
        <v>3</v>
      </c>
      <c r="D90" s="4" t="s">
        <v>74</v>
      </c>
      <c r="E90" s="4" t="s">
        <v>12</v>
      </c>
      <c r="F90" s="4" t="s">
        <v>12</v>
      </c>
    </row>
    <row r="91" spans="1:8" ht="16" thickBot="1" x14ac:dyDescent="0.4">
      <c r="A91" s="15"/>
      <c r="B91" s="17"/>
      <c r="C91" s="7" t="s">
        <v>4</v>
      </c>
      <c r="D91" s="8" t="s">
        <v>76</v>
      </c>
      <c r="E91" s="8" t="s">
        <v>12</v>
      </c>
      <c r="F91" s="8" t="s">
        <v>12</v>
      </c>
    </row>
    <row r="92" spans="1:8" ht="31" x14ac:dyDescent="0.35">
      <c r="A92" s="15"/>
      <c r="B92" s="18" t="s">
        <v>7</v>
      </c>
      <c r="C92" s="5" t="s">
        <v>8</v>
      </c>
      <c r="D92" s="9">
        <f>LOG(0.92,2)</f>
        <v>-0.12029423371771177</v>
      </c>
      <c r="E92" s="9" t="s">
        <v>12</v>
      </c>
      <c r="F92" s="9" t="s">
        <v>12</v>
      </c>
    </row>
    <row r="93" spans="1:8" ht="31.5" thickBot="1" x14ac:dyDescent="0.4">
      <c r="A93" s="16"/>
      <c r="B93" s="19"/>
      <c r="C93" s="10" t="s">
        <v>136</v>
      </c>
      <c r="D93" s="11" t="s">
        <v>17</v>
      </c>
      <c r="E93" s="11" t="s">
        <v>12</v>
      </c>
      <c r="F93" s="11" t="s">
        <v>12</v>
      </c>
    </row>
    <row r="94" spans="1:8" ht="15.5" x14ac:dyDescent="0.35">
      <c r="A94" s="15">
        <v>16</v>
      </c>
      <c r="B94" s="17" t="s">
        <v>5</v>
      </c>
      <c r="C94" s="3" t="s">
        <v>3</v>
      </c>
      <c r="D94" s="4" t="s">
        <v>77</v>
      </c>
      <c r="E94" s="4" t="s">
        <v>12</v>
      </c>
      <c r="F94" s="4" t="s">
        <v>12</v>
      </c>
    </row>
    <row r="95" spans="1:8" ht="15.5" x14ac:dyDescent="0.35">
      <c r="A95" s="15"/>
      <c r="B95" s="17"/>
      <c r="C95" s="5" t="s">
        <v>4</v>
      </c>
      <c r="D95" s="6" t="s">
        <v>79</v>
      </c>
      <c r="E95" s="6" t="s">
        <v>12</v>
      </c>
      <c r="F95" s="6" t="s">
        <v>12</v>
      </c>
    </row>
    <row r="96" spans="1:8" ht="15.5" x14ac:dyDescent="0.35">
      <c r="A96" s="15"/>
      <c r="B96" s="17" t="s">
        <v>6</v>
      </c>
      <c r="C96" s="3" t="s">
        <v>3</v>
      </c>
      <c r="D96" s="4" t="s">
        <v>78</v>
      </c>
      <c r="E96" s="4" t="s">
        <v>12</v>
      </c>
      <c r="F96" s="4" t="s">
        <v>12</v>
      </c>
    </row>
    <row r="97" spans="1:8" ht="16" thickBot="1" x14ac:dyDescent="0.4">
      <c r="A97" s="15"/>
      <c r="B97" s="17"/>
      <c r="C97" s="7" t="s">
        <v>4</v>
      </c>
      <c r="D97" s="8" t="s">
        <v>80</v>
      </c>
      <c r="E97" s="8" t="s">
        <v>12</v>
      </c>
      <c r="F97" s="8" t="s">
        <v>12</v>
      </c>
    </row>
    <row r="98" spans="1:8" ht="31" x14ac:dyDescent="0.35">
      <c r="A98" s="15"/>
      <c r="B98" s="18" t="s">
        <v>7</v>
      </c>
      <c r="C98" s="5" t="s">
        <v>8</v>
      </c>
      <c r="D98" s="9">
        <f>LOG(1.09,2)</f>
        <v>0.12432813500220179</v>
      </c>
      <c r="E98" s="9" t="s">
        <v>12</v>
      </c>
      <c r="F98" s="9" t="s">
        <v>12</v>
      </c>
    </row>
    <row r="99" spans="1:8" ht="31.5" thickBot="1" x14ac:dyDescent="0.4">
      <c r="A99" s="16"/>
      <c r="B99" s="19"/>
      <c r="C99" s="10" t="s">
        <v>136</v>
      </c>
      <c r="D99" s="11" t="s">
        <v>17</v>
      </c>
      <c r="E99" s="11" t="s">
        <v>12</v>
      </c>
      <c r="F99" s="11" t="s">
        <v>12</v>
      </c>
    </row>
    <row r="100" spans="1:8" ht="15.5" x14ac:dyDescent="0.35">
      <c r="A100" s="15">
        <v>17</v>
      </c>
      <c r="B100" s="17" t="s">
        <v>5</v>
      </c>
      <c r="C100" s="3" t="s">
        <v>3</v>
      </c>
      <c r="D100" s="4" t="s">
        <v>81</v>
      </c>
      <c r="E100" s="4" t="s">
        <v>12</v>
      </c>
      <c r="F100" s="4" t="s">
        <v>12</v>
      </c>
    </row>
    <row r="101" spans="1:8" ht="15.5" x14ac:dyDescent="0.35">
      <c r="A101" s="15"/>
      <c r="B101" s="17"/>
      <c r="C101" s="5" t="s">
        <v>4</v>
      </c>
      <c r="D101" s="6" t="s">
        <v>83</v>
      </c>
      <c r="E101" s="6" t="s">
        <v>12</v>
      </c>
      <c r="F101" s="6" t="s">
        <v>12</v>
      </c>
    </row>
    <row r="102" spans="1:8" ht="15.5" x14ac:dyDescent="0.35">
      <c r="A102" s="15"/>
      <c r="B102" s="17" t="s">
        <v>6</v>
      </c>
      <c r="C102" s="3" t="s">
        <v>3</v>
      </c>
      <c r="D102" s="4" t="s">
        <v>82</v>
      </c>
      <c r="E102" s="4" t="s">
        <v>12</v>
      </c>
      <c r="F102" s="4" t="s">
        <v>12</v>
      </c>
    </row>
    <row r="103" spans="1:8" ht="16" thickBot="1" x14ac:dyDescent="0.4">
      <c r="A103" s="15"/>
      <c r="B103" s="17"/>
      <c r="C103" s="7" t="s">
        <v>4</v>
      </c>
      <c r="D103" s="8" t="s">
        <v>84</v>
      </c>
      <c r="E103" s="8" t="s">
        <v>12</v>
      </c>
      <c r="F103" s="8" t="s">
        <v>12</v>
      </c>
    </row>
    <row r="104" spans="1:8" ht="31" x14ac:dyDescent="0.35">
      <c r="A104" s="15"/>
      <c r="B104" s="18" t="s">
        <v>7</v>
      </c>
      <c r="C104" s="5" t="s">
        <v>8</v>
      </c>
      <c r="D104" s="9">
        <f>LOG(1.48,2)</f>
        <v>0.56559717585422509</v>
      </c>
      <c r="E104" s="9" t="s">
        <v>12</v>
      </c>
      <c r="F104" s="9" t="s">
        <v>12</v>
      </c>
    </row>
    <row r="105" spans="1:8" ht="31.5" thickBot="1" x14ac:dyDescent="0.4">
      <c r="A105" s="16"/>
      <c r="B105" s="19"/>
      <c r="C105" s="10" t="s">
        <v>136</v>
      </c>
      <c r="D105" s="11" t="s">
        <v>9</v>
      </c>
      <c r="E105" s="11" t="s">
        <v>12</v>
      </c>
      <c r="F105" s="11" t="s">
        <v>12</v>
      </c>
      <c r="H105" s="13"/>
    </row>
    <row r="106" spans="1:8" ht="15.5" x14ac:dyDescent="0.35">
      <c r="A106" s="15">
        <v>18</v>
      </c>
      <c r="B106" s="17" t="s">
        <v>5</v>
      </c>
      <c r="C106" s="3" t="s">
        <v>3</v>
      </c>
      <c r="D106" s="4" t="s">
        <v>85</v>
      </c>
      <c r="E106" s="4" t="s">
        <v>89</v>
      </c>
      <c r="F106" s="4" t="s">
        <v>12</v>
      </c>
    </row>
    <row r="107" spans="1:8" ht="15.5" x14ac:dyDescent="0.35">
      <c r="A107" s="15"/>
      <c r="B107" s="17"/>
      <c r="C107" s="5" t="s">
        <v>4</v>
      </c>
      <c r="D107" s="6" t="s">
        <v>87</v>
      </c>
      <c r="E107" s="6" t="s">
        <v>91</v>
      </c>
      <c r="F107" s="6" t="s">
        <v>12</v>
      </c>
    </row>
    <row r="108" spans="1:8" ht="15.5" x14ac:dyDescent="0.35">
      <c r="A108" s="15"/>
      <c r="B108" s="17" t="s">
        <v>6</v>
      </c>
      <c r="C108" s="3" t="s">
        <v>3</v>
      </c>
      <c r="D108" s="4" t="s">
        <v>86</v>
      </c>
      <c r="E108" s="4" t="s">
        <v>90</v>
      </c>
      <c r="F108" s="4" t="s">
        <v>12</v>
      </c>
    </row>
    <row r="109" spans="1:8" ht="16" thickBot="1" x14ac:dyDescent="0.4">
      <c r="A109" s="15"/>
      <c r="B109" s="17"/>
      <c r="C109" s="7" t="s">
        <v>4</v>
      </c>
      <c r="D109" s="8" t="s">
        <v>88</v>
      </c>
      <c r="E109" s="8" t="s">
        <v>92</v>
      </c>
      <c r="F109" s="8" t="s">
        <v>12</v>
      </c>
    </row>
    <row r="110" spans="1:8" ht="31" x14ac:dyDescent="0.35">
      <c r="A110" s="15"/>
      <c r="B110" s="18" t="s">
        <v>7</v>
      </c>
      <c r="C110" s="5" t="s">
        <v>8</v>
      </c>
      <c r="D110" s="9">
        <f>LOG(2.39,2)</f>
        <v>1.2570106182060239</v>
      </c>
      <c r="E110" s="9">
        <f>LOG(1.25,2)</f>
        <v>0.32192809488736235</v>
      </c>
      <c r="F110" s="9" t="s">
        <v>12</v>
      </c>
    </row>
    <row r="111" spans="1:8" ht="31.5" thickBot="1" x14ac:dyDescent="0.4">
      <c r="A111" s="16"/>
      <c r="B111" s="19"/>
      <c r="C111" s="10" t="s">
        <v>136</v>
      </c>
      <c r="D111" s="11" t="s">
        <v>9</v>
      </c>
      <c r="E111" s="11" t="s">
        <v>17</v>
      </c>
      <c r="F111" s="11" t="s">
        <v>12</v>
      </c>
    </row>
    <row r="112" spans="1:8" ht="15.5" x14ac:dyDescent="0.35">
      <c r="A112" s="15">
        <v>19</v>
      </c>
      <c r="B112" s="17" t="s">
        <v>5</v>
      </c>
      <c r="C112" s="3" t="s">
        <v>3</v>
      </c>
      <c r="D112" s="4" t="s">
        <v>93</v>
      </c>
      <c r="E112" s="4" t="s">
        <v>12</v>
      </c>
      <c r="F112" s="4" t="s">
        <v>12</v>
      </c>
    </row>
    <row r="113" spans="1:6" ht="15.5" x14ac:dyDescent="0.35">
      <c r="A113" s="15"/>
      <c r="B113" s="17"/>
      <c r="C113" s="5" t="s">
        <v>4</v>
      </c>
      <c r="D113" s="6" t="s">
        <v>95</v>
      </c>
      <c r="E113" s="6" t="s">
        <v>12</v>
      </c>
      <c r="F113" s="6" t="s">
        <v>12</v>
      </c>
    </row>
    <row r="114" spans="1:6" ht="15.5" x14ac:dyDescent="0.35">
      <c r="A114" s="15"/>
      <c r="B114" s="17" t="s">
        <v>6</v>
      </c>
      <c r="C114" s="3" t="s">
        <v>3</v>
      </c>
      <c r="D114" s="4" t="s">
        <v>94</v>
      </c>
      <c r="E114" s="4" t="s">
        <v>12</v>
      </c>
      <c r="F114" s="4" t="s">
        <v>12</v>
      </c>
    </row>
    <row r="115" spans="1:6" ht="16" thickBot="1" x14ac:dyDescent="0.4">
      <c r="A115" s="15"/>
      <c r="B115" s="17"/>
      <c r="C115" s="7" t="s">
        <v>4</v>
      </c>
      <c r="D115" s="8" t="s">
        <v>96</v>
      </c>
      <c r="E115" s="8" t="s">
        <v>12</v>
      </c>
      <c r="F115" s="8" t="s">
        <v>12</v>
      </c>
    </row>
    <row r="116" spans="1:6" ht="31" x14ac:dyDescent="0.35">
      <c r="A116" s="15"/>
      <c r="B116" s="18" t="s">
        <v>7</v>
      </c>
      <c r="C116" s="5" t="s">
        <v>8</v>
      </c>
      <c r="D116" s="9">
        <f>LOG(1.26,2)</f>
        <v>0.3334237337251918</v>
      </c>
      <c r="E116" s="9" t="s">
        <v>12</v>
      </c>
      <c r="F116" s="9" t="s">
        <v>12</v>
      </c>
    </row>
    <row r="117" spans="1:6" ht="31.5" thickBot="1" x14ac:dyDescent="0.4">
      <c r="A117" s="16"/>
      <c r="B117" s="19"/>
      <c r="C117" s="10" t="s">
        <v>136</v>
      </c>
      <c r="D117" s="11" t="s">
        <v>17</v>
      </c>
      <c r="E117" s="11" t="s">
        <v>12</v>
      </c>
      <c r="F117" s="11" t="s">
        <v>12</v>
      </c>
    </row>
    <row r="118" spans="1:6" ht="15.5" x14ac:dyDescent="0.35">
      <c r="A118" s="15">
        <v>20</v>
      </c>
      <c r="B118" s="17" t="s">
        <v>5</v>
      </c>
      <c r="C118" s="3" t="s">
        <v>3</v>
      </c>
      <c r="D118" s="4" t="s">
        <v>97</v>
      </c>
      <c r="E118" s="4" t="s">
        <v>107</v>
      </c>
      <c r="F118" s="4" t="s">
        <v>119</v>
      </c>
    </row>
    <row r="119" spans="1:6" ht="15.5" x14ac:dyDescent="0.35">
      <c r="A119" s="15"/>
      <c r="B119" s="17"/>
      <c r="C119" s="5" t="s">
        <v>4</v>
      </c>
      <c r="D119" s="6" t="s">
        <v>99</v>
      </c>
      <c r="E119" s="6" t="s">
        <v>109</v>
      </c>
      <c r="F119" s="6" t="s">
        <v>121</v>
      </c>
    </row>
    <row r="120" spans="1:6" ht="15.5" x14ac:dyDescent="0.35">
      <c r="A120" s="15"/>
      <c r="B120" s="17" t="s">
        <v>6</v>
      </c>
      <c r="C120" s="3" t="s">
        <v>3</v>
      </c>
      <c r="D120" s="4" t="s">
        <v>98</v>
      </c>
      <c r="E120" s="4" t="s">
        <v>108</v>
      </c>
      <c r="F120" s="4" t="s">
        <v>120</v>
      </c>
    </row>
    <row r="121" spans="1:6" ht="16" thickBot="1" x14ac:dyDescent="0.4">
      <c r="A121" s="15"/>
      <c r="B121" s="17"/>
      <c r="C121" s="7" t="s">
        <v>4</v>
      </c>
      <c r="D121" s="8" t="s">
        <v>100</v>
      </c>
      <c r="E121" s="8" t="s">
        <v>110</v>
      </c>
      <c r="F121" s="8" t="s">
        <v>122</v>
      </c>
    </row>
    <row r="122" spans="1:6" ht="31" x14ac:dyDescent="0.35">
      <c r="A122" s="15"/>
      <c r="B122" s="18" t="s">
        <v>7</v>
      </c>
      <c r="C122" s="5" t="s">
        <v>8</v>
      </c>
      <c r="D122" s="9">
        <f>LOG(1.65,2)</f>
        <v>0.72246602447109098</v>
      </c>
      <c r="E122" s="9">
        <f>LOG(1.49,2)</f>
        <v>0.57531233068743692</v>
      </c>
      <c r="F122" s="9">
        <f>LOG(2.12,2)</f>
        <v>1.0840642647884746</v>
      </c>
    </row>
    <row r="123" spans="1:6" ht="31.5" thickBot="1" x14ac:dyDescent="0.4">
      <c r="A123" s="16"/>
      <c r="B123" s="19"/>
      <c r="C123" s="10" t="s">
        <v>136</v>
      </c>
      <c r="D123" s="11" t="s">
        <v>9</v>
      </c>
      <c r="E123" s="11" t="s">
        <v>9</v>
      </c>
      <c r="F123" s="11" t="s">
        <v>9</v>
      </c>
    </row>
    <row r="124" spans="1:6" ht="15.5" x14ac:dyDescent="0.35">
      <c r="A124" s="15">
        <v>21</v>
      </c>
      <c r="B124" s="17" t="s">
        <v>5</v>
      </c>
      <c r="C124" s="3" t="s">
        <v>3</v>
      </c>
      <c r="D124" s="4" t="s">
        <v>101</v>
      </c>
      <c r="E124" s="4" t="s">
        <v>111</v>
      </c>
      <c r="F124" s="4" t="s">
        <v>123</v>
      </c>
    </row>
    <row r="125" spans="1:6" ht="15.5" x14ac:dyDescent="0.35">
      <c r="A125" s="15"/>
      <c r="B125" s="17"/>
      <c r="C125" s="5" t="s">
        <v>4</v>
      </c>
      <c r="D125" s="6" t="s">
        <v>103</v>
      </c>
      <c r="E125" s="6" t="s">
        <v>113</v>
      </c>
      <c r="F125" s="6" t="s">
        <v>125</v>
      </c>
    </row>
    <row r="126" spans="1:6" ht="15.5" x14ac:dyDescent="0.35">
      <c r="A126" s="15"/>
      <c r="B126" s="17" t="s">
        <v>6</v>
      </c>
      <c r="C126" s="3" t="s">
        <v>3</v>
      </c>
      <c r="D126" s="4" t="s">
        <v>102</v>
      </c>
      <c r="E126" s="4" t="s">
        <v>112</v>
      </c>
      <c r="F126" s="4" t="s">
        <v>124</v>
      </c>
    </row>
    <row r="127" spans="1:6" ht="16" thickBot="1" x14ac:dyDescent="0.4">
      <c r="A127" s="15"/>
      <c r="B127" s="17"/>
      <c r="C127" s="7" t="s">
        <v>4</v>
      </c>
      <c r="D127" s="8" t="s">
        <v>127</v>
      </c>
      <c r="E127" s="8" t="s">
        <v>114</v>
      </c>
      <c r="F127" s="8" t="s">
        <v>126</v>
      </c>
    </row>
    <row r="128" spans="1:6" ht="31" x14ac:dyDescent="0.35">
      <c r="A128" s="15"/>
      <c r="B128" s="18" t="s">
        <v>7</v>
      </c>
      <c r="C128" s="5" t="s">
        <v>8</v>
      </c>
      <c r="D128" s="9">
        <f>LOG(1.46,2)</f>
        <v>0.54596836910529256</v>
      </c>
      <c r="E128" s="9">
        <f>LOG(1.54,2)</f>
        <v>0.62293035092017679</v>
      </c>
      <c r="F128" s="9">
        <f>LOG(2.08,2)</f>
        <v>1.0565835283663676</v>
      </c>
    </row>
    <row r="129" spans="1:6" ht="31.5" thickBot="1" x14ac:dyDescent="0.4">
      <c r="A129" s="16"/>
      <c r="B129" s="19"/>
      <c r="C129" s="10" t="s">
        <v>136</v>
      </c>
      <c r="D129" s="11" t="s">
        <v>9</v>
      </c>
      <c r="E129" s="11" t="s">
        <v>9</v>
      </c>
      <c r="F129" s="11" t="s">
        <v>9</v>
      </c>
    </row>
    <row r="131" spans="1:6" x14ac:dyDescent="0.35">
      <c r="B131" s="14" t="s">
        <v>137</v>
      </c>
      <c r="C131" s="14"/>
      <c r="D131" s="14"/>
      <c r="E131" s="14"/>
      <c r="F131" s="14"/>
    </row>
    <row r="132" spans="1:6" x14ac:dyDescent="0.35">
      <c r="B132" s="14"/>
      <c r="C132" s="14"/>
      <c r="D132" s="14"/>
      <c r="E132" s="14"/>
      <c r="F132" s="14"/>
    </row>
    <row r="133" spans="1:6" x14ac:dyDescent="0.35">
      <c r="B133" s="14"/>
      <c r="C133" s="14"/>
      <c r="D133" s="14"/>
      <c r="E133" s="14"/>
      <c r="F133" s="14"/>
    </row>
    <row r="134" spans="1:6" x14ac:dyDescent="0.35">
      <c r="B134" s="14"/>
      <c r="C134" s="14"/>
      <c r="D134" s="14"/>
      <c r="E134" s="14"/>
      <c r="F134" s="14"/>
    </row>
  </sheetData>
  <mergeCells count="89">
    <mergeCell ref="A1:A3"/>
    <mergeCell ref="B1:B3"/>
    <mergeCell ref="D1:F1"/>
    <mergeCell ref="A4:A9"/>
    <mergeCell ref="B4:B5"/>
    <mergeCell ref="B6:B7"/>
    <mergeCell ref="B8:B9"/>
    <mergeCell ref="D2:F2"/>
    <mergeCell ref="A10:A15"/>
    <mergeCell ref="B10:B11"/>
    <mergeCell ref="B12:B13"/>
    <mergeCell ref="B14:B15"/>
    <mergeCell ref="A16:A21"/>
    <mergeCell ref="B16:B17"/>
    <mergeCell ref="B18:B19"/>
    <mergeCell ref="B20:B21"/>
    <mergeCell ref="A22:A27"/>
    <mergeCell ref="B22:B23"/>
    <mergeCell ref="B24:B25"/>
    <mergeCell ref="B26:B27"/>
    <mergeCell ref="A28:A33"/>
    <mergeCell ref="B28:B29"/>
    <mergeCell ref="B30:B31"/>
    <mergeCell ref="B32:B33"/>
    <mergeCell ref="A34:A39"/>
    <mergeCell ref="B34:B35"/>
    <mergeCell ref="B36:B37"/>
    <mergeCell ref="B38:B39"/>
    <mergeCell ref="A40:A45"/>
    <mergeCell ref="B40:B41"/>
    <mergeCell ref="B42:B43"/>
    <mergeCell ref="B44:B45"/>
    <mergeCell ref="A46:A51"/>
    <mergeCell ref="B46:B47"/>
    <mergeCell ref="B48:B49"/>
    <mergeCell ref="B50:B51"/>
    <mergeCell ref="A52:A57"/>
    <mergeCell ref="B52:B53"/>
    <mergeCell ref="B54:B55"/>
    <mergeCell ref="B56:B57"/>
    <mergeCell ref="A58:A63"/>
    <mergeCell ref="B58:B59"/>
    <mergeCell ref="B60:B61"/>
    <mergeCell ref="B62:B63"/>
    <mergeCell ref="A64:A69"/>
    <mergeCell ref="B64:B65"/>
    <mergeCell ref="B66:B67"/>
    <mergeCell ref="B68:B69"/>
    <mergeCell ref="A70:A75"/>
    <mergeCell ref="B70:B71"/>
    <mergeCell ref="B72:B73"/>
    <mergeCell ref="B74:B75"/>
    <mergeCell ref="A76:A81"/>
    <mergeCell ref="B76:B77"/>
    <mergeCell ref="B78:B79"/>
    <mergeCell ref="B80:B81"/>
    <mergeCell ref="A82:A87"/>
    <mergeCell ref="B82:B83"/>
    <mergeCell ref="B84:B85"/>
    <mergeCell ref="B86:B87"/>
    <mergeCell ref="A88:A93"/>
    <mergeCell ref="B88:B89"/>
    <mergeCell ref="B90:B91"/>
    <mergeCell ref="B92:B93"/>
    <mergeCell ref="B122:B123"/>
    <mergeCell ref="A94:A99"/>
    <mergeCell ref="B94:B95"/>
    <mergeCell ref="B96:B97"/>
    <mergeCell ref="B98:B99"/>
    <mergeCell ref="A100:A105"/>
    <mergeCell ref="B100:B101"/>
    <mergeCell ref="B102:B103"/>
    <mergeCell ref="B104:B105"/>
    <mergeCell ref="B131:F134"/>
    <mergeCell ref="A106:A111"/>
    <mergeCell ref="B106:B107"/>
    <mergeCell ref="B108:B109"/>
    <mergeCell ref="B110:B111"/>
    <mergeCell ref="A124:A129"/>
    <mergeCell ref="B124:B125"/>
    <mergeCell ref="B126:B127"/>
    <mergeCell ref="B128:B129"/>
    <mergeCell ref="A112:A117"/>
    <mergeCell ref="B112:B113"/>
    <mergeCell ref="B114:B115"/>
    <mergeCell ref="B116:B117"/>
    <mergeCell ref="A118:A123"/>
    <mergeCell ref="B118:B119"/>
    <mergeCell ref="B120:B1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Mellors</dc:creator>
  <cp:lastModifiedBy>Jack Mellors</cp:lastModifiedBy>
  <dcterms:created xsi:type="dcterms:W3CDTF">2024-04-16T15:52:56Z</dcterms:created>
  <dcterms:modified xsi:type="dcterms:W3CDTF">2024-07-02T10:39:28Z</dcterms:modified>
</cp:coreProperties>
</file>