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Desktop\GD_NCKH_2022\Bài báo SUBMIT\18_Optimization\Submission Document_v1\"/>
    </mc:Choice>
  </mc:AlternateContent>
  <xr:revisionPtr revIDLastSave="0" documentId="13_ncr:1_{ACF45018-1A2C-4D8C-B387-378497EB108A}" xr6:coauthVersionLast="47" xr6:coauthVersionMax="47" xr10:uidLastSave="{00000000-0000-0000-0000-000000000000}"/>
  <bookViews>
    <workbookView xWindow="-108" yWindow="-108" windowWidth="23256" windowHeight="12456" xr2:uid="{611167A9-ED37-44C9-BF37-72A346A948DA}"/>
  </bookViews>
  <sheets>
    <sheet name="Sheet1" sheetId="1" r:id="rId1"/>
  </sheets>
  <definedNames>
    <definedName name="solver_adj" localSheetId="0" hidden="1">Sheet1!$D$8:$E$8</definedName>
    <definedName name="solver_cvg" localSheetId="0" hidden="1">0.0001</definedName>
    <definedName name="solver_drv" localSheetId="0" hidden="1">1</definedName>
    <definedName name="solver_eng" localSheetId="0" hidden="1">3</definedName>
    <definedName name="solver_est" localSheetId="0" hidden="1">1</definedName>
    <definedName name="solver_itr" localSheetId="0" hidden="1">2147483647</definedName>
    <definedName name="solver_lhs1" localSheetId="0" hidden="1">Sheet1!$E$11</definedName>
    <definedName name="solver_lhs2" localSheetId="0" hidden="1">Sheet1!$D$8</definedName>
    <definedName name="solver_lhs3" localSheetId="0" hidden="1">Sheet1!$E$12</definedName>
    <definedName name="solver_lhs4" localSheetId="0" hidden="1">Sheet1!$E$8</definedName>
    <definedName name="solver_lhs5" localSheetId="0" hidden="1">Sheet1!$E$11</definedName>
    <definedName name="solver_lhs6" localSheetId="0" hidden="1">Sheet1!$E$11</definedName>
    <definedName name="solver_lhs7" localSheetId="0" hidden="1">Sheet1!$E$11</definedName>
    <definedName name="solver_lhs8" localSheetId="0" hidden="1">Sheet1!$E$11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4</definedName>
    <definedName name="solver_nwt" localSheetId="0" hidden="1">1</definedName>
    <definedName name="solver_opt" localSheetId="0" hidden="1">Sheet1!$F$8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el2" localSheetId="0" hidden="1">3</definedName>
    <definedName name="solver_rel3" localSheetId="0" hidden="1">2</definedName>
    <definedName name="solver_rel4" localSheetId="0" hidden="1">3</definedName>
    <definedName name="solver_rel5" localSheetId="0" hidden="1">2</definedName>
    <definedName name="solver_rel6" localSheetId="0" hidden="1">2</definedName>
    <definedName name="solver_rel7" localSheetId="0" hidden="1">2</definedName>
    <definedName name="solver_rel8" localSheetId="0" hidden="1">2</definedName>
    <definedName name="solver_rhs1" localSheetId="0" hidden="1">10000</definedName>
    <definedName name="solver_rhs2" localSheetId="0" hidden="1">0</definedName>
    <definedName name="solver_rhs3" localSheetId="0" hidden="1">10000</definedName>
    <definedName name="solver_rhs4" localSheetId="0" hidden="1">0</definedName>
    <definedName name="solver_rhs5" localSheetId="0" hidden="1">10000</definedName>
    <definedName name="solver_rhs6" localSheetId="0" hidden="1">10000</definedName>
    <definedName name="solver_rhs7" localSheetId="0" hidden="1">10000</definedName>
    <definedName name="solver_rhs8" localSheetId="0" hidden="1">10000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2" i="1" l="1"/>
  <c r="G20" i="1"/>
  <c r="E14" i="1" s="1"/>
  <c r="F8" i="1"/>
  <c r="E13" i="1" l="1"/>
  <c r="E16" i="1"/>
  <c r="E12" i="1" s="1"/>
  <c r="E15" i="1"/>
  <c r="E11" i="1" l="1"/>
</calcChain>
</file>

<file path=xl/sharedStrings.xml><?xml version="1.0" encoding="utf-8"?>
<sst xmlns="http://schemas.openxmlformats.org/spreadsheetml/2006/main" count="29" uniqueCount="26">
  <si>
    <t>Constraints</t>
  </si>
  <si>
    <t>Parameters</t>
  </si>
  <si>
    <t>Thickness of aquifer (m)</t>
  </si>
  <si>
    <t>Hydraulic conductivity of aquifer (m/d)</t>
  </si>
  <si>
    <t>Effective porosity</t>
  </si>
  <si>
    <t xml:space="preserve"> </t>
  </si>
  <si>
    <t>Exploitation time (days)</t>
  </si>
  <si>
    <t>Shortest distance from saltwater to PW1 is M1 (m)</t>
  </si>
  <si>
    <t>Shortest distance from saltwater to PW2 is M2 (m)</t>
  </si>
  <si>
    <t>Distance from PW1 to PW2 (m)</t>
  </si>
  <si>
    <r>
      <t>Pumping rate 
(m</t>
    </r>
    <r>
      <rPr>
        <b/>
        <vertAlign val="superscript"/>
        <sz val="12"/>
        <color theme="1"/>
        <rFont val="Calibri"/>
        <family val="2"/>
        <scheme val="minor"/>
      </rPr>
      <t>3</t>
    </r>
    <r>
      <rPr>
        <b/>
        <sz val="12"/>
        <color theme="1"/>
        <rFont val="Calibri"/>
        <family val="2"/>
        <scheme val="minor"/>
      </rPr>
      <t>/day)</t>
    </r>
  </si>
  <si>
    <r>
      <t>Total discharge 
(m</t>
    </r>
    <r>
      <rPr>
        <b/>
        <vertAlign val="superscript"/>
        <sz val="12"/>
        <color theme="1"/>
        <rFont val="Calibri"/>
        <family val="2"/>
        <scheme val="minor"/>
      </rPr>
      <t>3</t>
    </r>
    <r>
      <rPr>
        <b/>
        <sz val="12"/>
        <color theme="1"/>
        <rFont val="Calibri"/>
        <family val="2"/>
        <scheme val="minor"/>
      </rPr>
      <t>/day)</t>
    </r>
  </si>
  <si>
    <r>
      <t>Q</t>
    </r>
    <r>
      <rPr>
        <vertAlign val="subscript"/>
        <sz val="12"/>
        <color theme="1"/>
        <rFont val="Calibri"/>
        <family val="2"/>
        <scheme val="minor"/>
      </rPr>
      <t>1</t>
    </r>
  </si>
  <si>
    <r>
      <t>Q</t>
    </r>
    <r>
      <rPr>
        <vertAlign val="subscript"/>
        <sz val="12"/>
        <color theme="1"/>
        <rFont val="Calibri"/>
        <family val="2"/>
        <scheme val="minor"/>
      </rPr>
      <t>2</t>
    </r>
  </si>
  <si>
    <r>
      <t>Q</t>
    </r>
    <r>
      <rPr>
        <vertAlign val="subscript"/>
        <sz val="12"/>
        <color theme="1"/>
        <rFont val="Calibri"/>
        <family val="2"/>
        <scheme val="minor"/>
      </rPr>
      <t>tot</t>
    </r>
  </si>
  <si>
    <r>
      <t>t</t>
    </r>
    <r>
      <rPr>
        <vertAlign val="subscript"/>
        <sz val="12"/>
        <color theme="1"/>
        <rFont val="Calibri"/>
        <family val="2"/>
        <scheme val="minor"/>
      </rPr>
      <t>M1</t>
    </r>
    <r>
      <rPr>
        <sz val="12"/>
        <color theme="1"/>
        <rFont val="Calibri"/>
        <family val="2"/>
        <scheme val="minor"/>
      </rPr>
      <t xml:space="preserve"> (days)=</t>
    </r>
  </si>
  <si>
    <r>
      <t>t</t>
    </r>
    <r>
      <rPr>
        <vertAlign val="subscript"/>
        <sz val="12"/>
        <color theme="1"/>
        <rFont val="Calibri"/>
        <family val="2"/>
        <scheme val="minor"/>
      </rPr>
      <t>M2</t>
    </r>
    <r>
      <rPr>
        <sz val="12"/>
        <color theme="1"/>
        <rFont val="Calibri"/>
        <family val="2"/>
        <scheme val="minor"/>
      </rPr>
      <t xml:space="preserve"> (days)=</t>
    </r>
  </si>
  <si>
    <r>
      <t>s</t>
    </r>
    <r>
      <rPr>
        <vertAlign val="subscript"/>
        <sz val="12"/>
        <color theme="1"/>
        <rFont val="Calibri"/>
        <family val="2"/>
        <scheme val="minor"/>
      </rPr>
      <t>01</t>
    </r>
  </si>
  <si>
    <r>
      <t>s</t>
    </r>
    <r>
      <rPr>
        <vertAlign val="subscript"/>
        <sz val="12"/>
        <color theme="1"/>
        <rFont val="Calibri"/>
        <family val="2"/>
        <scheme val="minor"/>
      </rPr>
      <t>02</t>
    </r>
  </si>
  <si>
    <r>
      <t>s</t>
    </r>
    <r>
      <rPr>
        <vertAlign val="subscript"/>
        <sz val="12"/>
        <color theme="1"/>
        <rFont val="Calibri"/>
        <family val="2"/>
        <scheme val="minor"/>
      </rPr>
      <t>M1</t>
    </r>
  </si>
  <si>
    <r>
      <t>s</t>
    </r>
    <r>
      <rPr>
        <vertAlign val="subscript"/>
        <sz val="12"/>
        <color theme="1"/>
        <rFont val="Calibri"/>
        <family val="2"/>
        <scheme val="minor"/>
      </rPr>
      <t>M2</t>
    </r>
  </si>
  <si>
    <r>
      <t>Diffusivity KD/S (m</t>
    </r>
    <r>
      <rPr>
        <vertAlign val="super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/d)</t>
    </r>
  </si>
  <si>
    <t xml:space="preserve">
Optimal pumping rates for 2 production wells at Long An for mitigation of salt intrusion by SOLVER tool</t>
  </si>
  <si>
    <t>Supplementary material S3</t>
  </si>
  <si>
    <t>Distance from saltwater M2 to PW1 (m)</t>
  </si>
  <si>
    <t>Distance from saltwater M1 to PW2 (m)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</si>
</sst>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2"/>
      <color rgb="FFC0504D"/>
      <name val="Times New Roman"/>
      <family val="1"/>
    </font>
    <font>
      <sz val="13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  <font>
      <vertAlign val="subscript"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3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2" fontId="7" fillId="0" borderId="0" xfId="0" applyNumberFormat="1" applyFont="1"/>
    <xf numFmtId="2" fontId="7" fillId="2" borderId="1" xfId="0" applyNumberFormat="1" applyFont="1" applyFill="1" applyBorder="1" applyAlignment="1">
      <alignment horizontal="center"/>
    </xf>
    <xf numFmtId="2" fontId="3" fillId="0" borderId="0" xfId="0" applyNumberFormat="1" applyFont="1" applyAlignment="1">
      <alignment horizontal="left"/>
    </xf>
    <xf numFmtId="1" fontId="3" fillId="0" borderId="0" xfId="0" applyNumberFormat="1" applyFont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0" fillId="0" borderId="3" xfId="0" applyBorder="1"/>
    <xf numFmtId="0" fontId="10" fillId="0" borderId="0" xfId="0" applyFont="1" applyAlignment="1">
      <alignment horizontal="justify" vertical="center"/>
    </xf>
    <xf numFmtId="0" fontId="10" fillId="0" borderId="0" xfId="0" applyFont="1"/>
    <xf numFmtId="11" fontId="3" fillId="0" borderId="0" xfId="0" applyNumberFormat="1" applyFont="1"/>
    <xf numFmtId="0" fontId="0" fillId="0" borderId="0" xfId="0" applyAlignment="1">
      <alignment horizontal="left" vertical="center" indent="1"/>
    </xf>
    <xf numFmtId="11" fontId="11" fillId="0" borderId="0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left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9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586740</xdr:colOff>
      <xdr:row>16</xdr:row>
      <xdr:rowOff>91440</xdr:rowOff>
    </xdr:from>
    <xdr:to>
      <xdr:col>5</xdr:col>
      <xdr:colOff>495300</xdr:colOff>
      <xdr:row>17</xdr:row>
      <xdr:rowOff>114300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B13E95C4-519F-4CC3-B48E-C06181ABE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6740" y="3649980"/>
          <a:ext cx="2103120" cy="220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18</xdr:row>
      <xdr:rowOff>0</xdr:rowOff>
    </xdr:from>
    <xdr:to>
      <xdr:col>5</xdr:col>
      <xdr:colOff>480060</xdr:colOff>
      <xdr:row>19</xdr:row>
      <xdr:rowOff>7620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BB761DCC-6D30-48B6-BF34-047C70458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77640"/>
          <a:ext cx="206502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20</xdr:row>
      <xdr:rowOff>0</xdr:rowOff>
    </xdr:from>
    <xdr:to>
      <xdr:col>5</xdr:col>
      <xdr:colOff>533400</xdr:colOff>
      <xdr:row>21</xdr:row>
      <xdr:rowOff>15240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334EBC95-6160-4F0C-A3B6-BA917C648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419600"/>
          <a:ext cx="2118360" cy="236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22</xdr:row>
      <xdr:rowOff>0</xdr:rowOff>
    </xdr:from>
    <xdr:to>
      <xdr:col>5</xdr:col>
      <xdr:colOff>533400</xdr:colOff>
      <xdr:row>23</xdr:row>
      <xdr:rowOff>22860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2C7F8ED9-9B12-4A95-8BA8-3D0FEC2FC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861560"/>
          <a:ext cx="2118360" cy="220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5E135-5268-465C-833F-88BEBFAB2ECF}">
  <dimension ref="C1:O32"/>
  <sheetViews>
    <sheetView tabSelected="1" topLeftCell="C5" zoomScaleNormal="100" zoomScaleSheetLayoutView="100" workbookViewId="0">
      <selection activeCell="K13" sqref="K13"/>
    </sheetView>
  </sheetViews>
  <sheetFormatPr defaultRowHeight="14.4" x14ac:dyDescent="0.3"/>
  <cols>
    <col min="1" max="2" width="0" hidden="1" customWidth="1"/>
    <col min="3" max="3" width="1.109375" customWidth="1"/>
    <col min="4" max="4" width="10.5546875" customWidth="1"/>
    <col min="5" max="5" width="12.5546875" customWidth="1"/>
    <col min="6" max="6" width="12.33203125" customWidth="1"/>
    <col min="7" max="7" width="35.77734375" customWidth="1"/>
    <col min="15" max="15" width="9.33203125" bestFit="1" customWidth="1"/>
  </cols>
  <sheetData>
    <row r="1" spans="4:13" hidden="1" x14ac:dyDescent="0.3"/>
    <row r="2" spans="4:13" hidden="1" x14ac:dyDescent="0.3"/>
    <row r="4" spans="4:13" ht="18" x14ac:dyDescent="0.35">
      <c r="D4" s="29" t="s">
        <v>23</v>
      </c>
      <c r="E4" s="29"/>
      <c r="F4" s="29"/>
      <c r="G4" s="29"/>
      <c r="H4" s="29"/>
      <c r="I4" s="29"/>
    </row>
    <row r="5" spans="4:13" ht="43.2" customHeight="1" thickBot="1" x14ac:dyDescent="0.4">
      <c r="D5" s="27" t="s">
        <v>22</v>
      </c>
      <c r="E5" s="28"/>
      <c r="F5" s="28"/>
      <c r="G5" s="28"/>
      <c r="H5" s="28"/>
      <c r="I5" s="28"/>
    </row>
    <row r="6" spans="4:13" s="2" customFormat="1" ht="30.6" customHeight="1" thickBot="1" x14ac:dyDescent="0.35">
      <c r="D6" s="25" t="s">
        <v>10</v>
      </c>
      <c r="E6" s="26"/>
      <c r="F6" s="10" t="s">
        <v>11</v>
      </c>
      <c r="G6" s="11" t="s">
        <v>1</v>
      </c>
      <c r="H6" s="12"/>
      <c r="I6" s="13"/>
    </row>
    <row r="7" spans="4:13" s="2" customFormat="1" ht="18.600000000000001" thickBot="1" x14ac:dyDescent="0.45">
      <c r="D7" s="4" t="s">
        <v>12</v>
      </c>
      <c r="E7" s="4" t="s">
        <v>13</v>
      </c>
      <c r="F7" s="4" t="s">
        <v>14</v>
      </c>
      <c r="G7" s="5" t="s">
        <v>7</v>
      </c>
    </row>
    <row r="8" spans="4:13" s="2" customFormat="1" ht="16.2" thickBot="1" x14ac:dyDescent="0.35">
      <c r="D8" s="6">
        <v>109.13174300721974</v>
      </c>
      <c r="E8" s="6">
        <v>245.2681192131316</v>
      </c>
      <c r="F8" s="7">
        <f>D8+E8</f>
        <v>354.39986222035134</v>
      </c>
      <c r="G8" s="4">
        <v>385</v>
      </c>
    </row>
    <row r="9" spans="4:13" s="2" customFormat="1" ht="15.6" x14ac:dyDescent="0.3">
      <c r="D9" s="3" t="s">
        <v>0</v>
      </c>
      <c r="G9" s="5" t="s">
        <v>8</v>
      </c>
    </row>
    <row r="10" spans="4:13" s="2" customFormat="1" ht="15.6" x14ac:dyDescent="0.3">
      <c r="E10" s="5"/>
      <c r="G10" s="4">
        <v>570</v>
      </c>
    </row>
    <row r="11" spans="4:13" s="2" customFormat="1" ht="18" x14ac:dyDescent="0.4">
      <c r="D11" s="2" t="s">
        <v>15</v>
      </c>
      <c r="E11" s="24">
        <f>(G8*G8*G18)/(G16*(E13-E15))</f>
        <v>10000.002054255874</v>
      </c>
      <c r="G11" s="2" t="s">
        <v>9</v>
      </c>
    </row>
    <row r="12" spans="4:13" s="2" customFormat="1" ht="18" x14ac:dyDescent="0.4">
      <c r="D12" s="2" t="s">
        <v>16</v>
      </c>
      <c r="E12" s="24">
        <f>(G10*G10*G18)/(G16*(E14-E16))</f>
        <v>9999.9999999838747</v>
      </c>
      <c r="G12" s="4">
        <v>930</v>
      </c>
      <c r="M12" s="22"/>
    </row>
    <row r="13" spans="4:13" s="2" customFormat="1" ht="18" x14ac:dyDescent="0.4">
      <c r="D13" s="2" t="s">
        <v>17</v>
      </c>
      <c r="E13" s="8">
        <f>(D8/(4*3.14*G14*G16))*LN((2.25*G20*G26)/(0.1*0.1))+(E8/(4*3.14*G14*G16))*LN((2.25*G20*G26)/(G12*G12))</f>
        <v>1.1963310017473405</v>
      </c>
      <c r="G13" s="2" t="s">
        <v>2</v>
      </c>
    </row>
    <row r="14" spans="4:13" s="2" customFormat="1" ht="18" x14ac:dyDescent="0.4">
      <c r="D14" s="2" t="s">
        <v>18</v>
      </c>
      <c r="E14" s="8">
        <f>(E8/(4*3.14*G14*G16))*LN((2.25*G20*G26)/(0.1*0.1))+(D8/(4*3.14*G14*G16))*LN((2.25*G20*G26)/(G12*G12))</f>
        <v>1.8009904681632745</v>
      </c>
      <c r="G14" s="4">
        <v>35</v>
      </c>
    </row>
    <row r="15" spans="4:13" s="2" customFormat="1" ht="18" x14ac:dyDescent="0.4">
      <c r="D15" s="2" t="s">
        <v>19</v>
      </c>
      <c r="E15" s="8">
        <f>(D8/(4*3.14*G14*G16))*LN((2.25*G20*G26)/(G8*G8))+(E8/(4*3.14*G14*G16))*LN((2.25*G20*G26)/(G22*G22))</f>
        <v>0.72125097113580672</v>
      </c>
      <c r="G15" s="2" t="s">
        <v>3</v>
      </c>
    </row>
    <row r="16" spans="4:13" s="2" customFormat="1" ht="18" x14ac:dyDescent="0.4">
      <c r="D16" s="2" t="s">
        <v>20</v>
      </c>
      <c r="E16" s="8">
        <f>(E8/(4*3.14*G14*G16))*LN((2.25*G20*G26)/(G10*G10))+(D8/(4*3.14*G14*G16))*LN((2.25*G20*G26)/(G24*G24))</f>
        <v>0.75964431431544155</v>
      </c>
      <c r="G16" s="4">
        <v>9.36</v>
      </c>
    </row>
    <row r="17" spans="4:15" s="2" customFormat="1" ht="15.6" x14ac:dyDescent="0.3">
      <c r="G17" s="2" t="s">
        <v>4</v>
      </c>
    </row>
    <row r="18" spans="4:15" s="2" customFormat="1" ht="17.399999999999999" x14ac:dyDescent="0.3">
      <c r="D18" s="19" t="s">
        <v>5</v>
      </c>
      <c r="G18" s="4">
        <v>0.3</v>
      </c>
    </row>
    <row r="19" spans="4:15" s="2" customFormat="1" ht="17.399999999999999" x14ac:dyDescent="0.3">
      <c r="D19" s="19"/>
      <c r="G19" s="2" t="s">
        <v>21</v>
      </c>
    </row>
    <row r="20" spans="4:15" s="2" customFormat="1" ht="17.399999999999999" x14ac:dyDescent="0.3">
      <c r="D20" s="19" t="s">
        <v>5</v>
      </c>
      <c r="G20" s="9">
        <f>G14*G16/0.0022</f>
        <v>148909.09090909088</v>
      </c>
    </row>
    <row r="21" spans="4:15" s="2" customFormat="1" ht="17.399999999999999" x14ac:dyDescent="0.35">
      <c r="D21" s="20"/>
      <c r="G21" s="5" t="s">
        <v>24</v>
      </c>
    </row>
    <row r="22" spans="4:15" s="2" customFormat="1" ht="17.399999999999999" x14ac:dyDescent="0.35">
      <c r="D22" s="20" t="s">
        <v>5</v>
      </c>
      <c r="E22" s="16"/>
      <c r="F22" s="16"/>
      <c r="G22" s="17">
        <v>1270</v>
      </c>
      <c r="H22" s="16"/>
      <c r="I22" s="16"/>
    </row>
    <row r="23" spans="4:15" s="2" customFormat="1" ht="15.6" x14ac:dyDescent="0.3">
      <c r="D23" s="1" t="s">
        <v>5</v>
      </c>
      <c r="G23" s="5" t="s">
        <v>25</v>
      </c>
      <c r="L23" s="16"/>
      <c r="M23" s="16"/>
    </row>
    <row r="24" spans="4:15" s="2" customFormat="1" ht="15.6" x14ac:dyDescent="0.3">
      <c r="G24" s="4">
        <v>1130</v>
      </c>
      <c r="L24" s="23"/>
      <c r="M24" s="23"/>
      <c r="O24" s="21"/>
    </row>
    <row r="25" spans="4:15" s="2" customFormat="1" ht="15.6" x14ac:dyDescent="0.3">
      <c r="G25" s="2" t="s">
        <v>6</v>
      </c>
      <c r="L25" s="16"/>
      <c r="M25" s="16"/>
    </row>
    <row r="26" spans="4:15" s="2" customFormat="1" ht="12" customHeight="1" thickBot="1" x14ac:dyDescent="0.35">
      <c r="D26" s="14"/>
      <c r="E26" s="14"/>
      <c r="F26" s="14"/>
      <c r="G26" s="15">
        <v>10000</v>
      </c>
      <c r="H26" s="14"/>
      <c r="I26" s="14"/>
    </row>
    <row r="27" spans="4:15" ht="15" thickBot="1" x14ac:dyDescent="0.35">
      <c r="D27" s="18"/>
      <c r="E27" s="18"/>
      <c r="F27" s="18"/>
      <c r="G27" s="18"/>
      <c r="H27" s="18"/>
      <c r="I27" s="18"/>
    </row>
    <row r="30" spans="4:15" x14ac:dyDescent="0.3">
      <c r="F30">
        <v>245270</v>
      </c>
    </row>
    <row r="31" spans="4:15" x14ac:dyDescent="0.3">
      <c r="F31">
        <v>86400</v>
      </c>
    </row>
    <row r="32" spans="4:15" x14ac:dyDescent="0.3">
      <c r="F32">
        <f>F30/F31</f>
        <v>2.8387731481481482</v>
      </c>
    </row>
  </sheetData>
  <mergeCells count="3">
    <mergeCell ref="D6:E6"/>
    <mergeCell ref="D5:I5"/>
    <mergeCell ref="D4:I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Quy Nhan Pham</dc:creator>
  <cp:lastModifiedBy>Quy Nhan Pham</cp:lastModifiedBy>
  <dcterms:created xsi:type="dcterms:W3CDTF">2022-08-03T02:53:12Z</dcterms:created>
  <dcterms:modified xsi:type="dcterms:W3CDTF">2024-04-09T02:32:23Z</dcterms:modified>
</cp:coreProperties>
</file>