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pers\EU\Tables\Table S3\"/>
    </mc:Choice>
  </mc:AlternateContent>
  <xr:revisionPtr revIDLastSave="0" documentId="13_ncr:1_{AB11533A-C3CD-4372-A569-D0CE53C0729F}" xr6:coauthVersionLast="41" xr6:coauthVersionMax="41" xr10:uidLastSave="{00000000-0000-0000-0000-000000000000}"/>
  <bookViews>
    <workbookView xWindow="-108" yWindow="-108" windowWidth="23256" windowHeight="12456" xr2:uid="{CD6061EE-2870-47E2-80DA-5D51FE32B0AB}"/>
  </bookViews>
  <sheets>
    <sheet name="Supplement S.3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43" i="1" l="1"/>
  <c r="U9" i="1" s="1"/>
  <c r="Q43" i="1"/>
  <c r="R31" i="1" s="1"/>
  <c r="P43" i="1"/>
  <c r="O43" i="1"/>
  <c r="N43" i="1"/>
  <c r="M43" i="1"/>
  <c r="K43" i="1"/>
  <c r="L43" i="1" s="1"/>
  <c r="H43" i="1"/>
  <c r="I25" i="1" s="1"/>
  <c r="G43" i="1"/>
  <c r="E43" i="1"/>
  <c r="F10" i="1" s="1"/>
  <c r="D43" i="1"/>
  <c r="T42" i="1"/>
  <c r="W42" i="1" s="1"/>
  <c r="Q42" i="1"/>
  <c r="N42" i="1"/>
  <c r="O42" i="1" s="1"/>
  <c r="K42" i="1"/>
  <c r="L42" i="1" s="1"/>
  <c r="H42" i="1"/>
  <c r="I42" i="1" s="1"/>
  <c r="E42" i="1"/>
  <c r="D42" i="1"/>
  <c r="T41" i="1"/>
  <c r="W41" i="1" s="1"/>
  <c r="Q41" i="1"/>
  <c r="R41" i="1" s="1"/>
  <c r="N41" i="1"/>
  <c r="K41" i="1"/>
  <c r="L41" i="1" s="1"/>
  <c r="H41" i="1"/>
  <c r="E41" i="1"/>
  <c r="D41" i="1"/>
  <c r="T40" i="1"/>
  <c r="W40" i="1" s="1"/>
  <c r="Q40" i="1"/>
  <c r="R40" i="1" s="1"/>
  <c r="N40" i="1"/>
  <c r="O40" i="1" s="1"/>
  <c r="K40" i="1"/>
  <c r="L40" i="1" s="1"/>
  <c r="H40" i="1"/>
  <c r="E40" i="1"/>
  <c r="F40" i="1" s="1"/>
  <c r="D40" i="1"/>
  <c r="T39" i="1"/>
  <c r="Q39" i="1"/>
  <c r="N39" i="1"/>
  <c r="K39" i="1"/>
  <c r="L39" i="1" s="1"/>
  <c r="H39" i="1"/>
  <c r="E39" i="1"/>
  <c r="D39" i="1"/>
  <c r="Z38" i="1"/>
  <c r="T38" i="1"/>
  <c r="Q38" i="1"/>
  <c r="W38" i="1" s="1"/>
  <c r="N38" i="1"/>
  <c r="O38" i="1" s="1"/>
  <c r="L38" i="1"/>
  <c r="K38" i="1"/>
  <c r="H38" i="1"/>
  <c r="I38" i="1" s="1"/>
  <c r="E38" i="1"/>
  <c r="D38" i="1"/>
  <c r="T37" i="1"/>
  <c r="U37" i="1" s="1"/>
  <c r="Q37" i="1"/>
  <c r="R37" i="1" s="1"/>
  <c r="O37" i="1"/>
  <c r="N37" i="1"/>
  <c r="K37" i="1"/>
  <c r="L37" i="1" s="1"/>
  <c r="H37" i="1"/>
  <c r="I37" i="1" s="1"/>
  <c r="E37" i="1"/>
  <c r="F37" i="1" s="1"/>
  <c r="D37" i="1"/>
  <c r="W36" i="1"/>
  <c r="T36" i="1"/>
  <c r="Q36" i="1"/>
  <c r="N36" i="1"/>
  <c r="O36" i="1" s="1"/>
  <c r="K36" i="1"/>
  <c r="L36" i="1" s="1"/>
  <c r="I36" i="1"/>
  <c r="H36" i="1"/>
  <c r="E36" i="1"/>
  <c r="F36" i="1" s="1"/>
  <c r="D36" i="1"/>
  <c r="W35" i="1"/>
  <c r="T35" i="1"/>
  <c r="Q35" i="1"/>
  <c r="R35" i="1" s="1"/>
  <c r="N35" i="1"/>
  <c r="K35" i="1"/>
  <c r="L35" i="1" s="1"/>
  <c r="H35" i="1"/>
  <c r="E35" i="1"/>
  <c r="D35" i="1"/>
  <c r="W34" i="1"/>
  <c r="T34" i="1"/>
  <c r="Q34" i="1"/>
  <c r="N34" i="1"/>
  <c r="O34" i="1" s="1"/>
  <c r="K34" i="1"/>
  <c r="L34" i="1" s="1"/>
  <c r="I34" i="1"/>
  <c r="H34" i="1"/>
  <c r="E34" i="1"/>
  <c r="D34" i="1"/>
  <c r="Z33" i="1"/>
  <c r="W33" i="1"/>
  <c r="U33" i="1"/>
  <c r="T33" i="1"/>
  <c r="Q33" i="1"/>
  <c r="R33" i="1" s="1"/>
  <c r="N33" i="1"/>
  <c r="O33" i="1" s="1"/>
  <c r="K33" i="1"/>
  <c r="L33" i="1" s="1"/>
  <c r="H33" i="1"/>
  <c r="E33" i="1"/>
  <c r="F33" i="1" s="1"/>
  <c r="D33" i="1"/>
  <c r="T32" i="1"/>
  <c r="R32" i="1"/>
  <c r="Q32" i="1"/>
  <c r="N32" i="1"/>
  <c r="K32" i="1"/>
  <c r="L32" i="1" s="1"/>
  <c r="H32" i="1"/>
  <c r="E32" i="1"/>
  <c r="D32" i="1"/>
  <c r="Z31" i="1"/>
  <c r="W31" i="1"/>
  <c r="T31" i="1"/>
  <c r="U31" i="1" s="1"/>
  <c r="Q31" i="1"/>
  <c r="N31" i="1"/>
  <c r="O31" i="1" s="1"/>
  <c r="K31" i="1"/>
  <c r="L31" i="1" s="1"/>
  <c r="H31" i="1"/>
  <c r="I31" i="1" s="1"/>
  <c r="E31" i="1"/>
  <c r="F31" i="1" s="1"/>
  <c r="D31" i="1"/>
  <c r="T30" i="1"/>
  <c r="W30" i="1" s="1"/>
  <c r="Q30" i="1"/>
  <c r="R30" i="1" s="1"/>
  <c r="N30" i="1"/>
  <c r="K30" i="1"/>
  <c r="L30" i="1" s="1"/>
  <c r="H30" i="1"/>
  <c r="E30" i="1"/>
  <c r="D30" i="1"/>
  <c r="T29" i="1"/>
  <c r="W29" i="1" s="1"/>
  <c r="Q29" i="1"/>
  <c r="N29" i="1"/>
  <c r="O29" i="1" s="1"/>
  <c r="K29" i="1"/>
  <c r="L29" i="1" s="1"/>
  <c r="I29" i="1"/>
  <c r="H29" i="1"/>
  <c r="E29" i="1"/>
  <c r="D29" i="1"/>
  <c r="T28" i="1"/>
  <c r="Q28" i="1"/>
  <c r="R28" i="1" s="1"/>
  <c r="N28" i="1"/>
  <c r="O28" i="1" s="1"/>
  <c r="K28" i="1"/>
  <c r="L28" i="1" s="1"/>
  <c r="H28" i="1"/>
  <c r="I28" i="1" s="1"/>
  <c r="E28" i="1"/>
  <c r="D28" i="1"/>
  <c r="T27" i="1"/>
  <c r="W27" i="1" s="1"/>
  <c r="Q27" i="1"/>
  <c r="R27" i="1" s="1"/>
  <c r="N27" i="1"/>
  <c r="L27" i="1"/>
  <c r="K27" i="1"/>
  <c r="H27" i="1"/>
  <c r="E27" i="1"/>
  <c r="D27" i="1"/>
  <c r="T26" i="1"/>
  <c r="W26" i="1" s="1"/>
  <c r="Q26" i="1"/>
  <c r="R26" i="1" s="1"/>
  <c r="N26" i="1"/>
  <c r="K26" i="1"/>
  <c r="L26" i="1" s="1"/>
  <c r="H26" i="1"/>
  <c r="E26" i="1"/>
  <c r="D26" i="1"/>
  <c r="T25" i="1"/>
  <c r="W25" i="1" s="1"/>
  <c r="Q25" i="1"/>
  <c r="N25" i="1"/>
  <c r="O25" i="1" s="1"/>
  <c r="K25" i="1"/>
  <c r="L25" i="1" s="1"/>
  <c r="H25" i="1"/>
  <c r="E25" i="1"/>
  <c r="D25" i="1"/>
  <c r="T24" i="1"/>
  <c r="W24" i="1" s="1"/>
  <c r="Q24" i="1"/>
  <c r="R24" i="1" s="1"/>
  <c r="N24" i="1"/>
  <c r="O24" i="1" s="1"/>
  <c r="K24" i="1"/>
  <c r="L24" i="1" s="1"/>
  <c r="H24" i="1"/>
  <c r="I24" i="1" s="1"/>
  <c r="E24" i="1"/>
  <c r="F24" i="1" s="1"/>
  <c r="D24" i="1"/>
  <c r="W23" i="1"/>
  <c r="T23" i="1"/>
  <c r="Z23" i="1" s="1"/>
  <c r="Q23" i="1"/>
  <c r="R23" i="1" s="1"/>
  <c r="N23" i="1"/>
  <c r="O23" i="1" s="1"/>
  <c r="K23" i="1"/>
  <c r="L23" i="1" s="1"/>
  <c r="H23" i="1"/>
  <c r="E23" i="1"/>
  <c r="F23" i="1" s="1"/>
  <c r="D23" i="1"/>
  <c r="W22" i="1"/>
  <c r="T22" i="1"/>
  <c r="Q22" i="1"/>
  <c r="N22" i="1"/>
  <c r="O22" i="1" s="1"/>
  <c r="K22" i="1"/>
  <c r="L22" i="1" s="1"/>
  <c r="H22" i="1"/>
  <c r="I22" i="1" s="1"/>
  <c r="E22" i="1"/>
  <c r="D22" i="1"/>
  <c r="Z21" i="1"/>
  <c r="T21" i="1"/>
  <c r="U21" i="1" s="1"/>
  <c r="Q21" i="1"/>
  <c r="N21" i="1"/>
  <c r="K21" i="1"/>
  <c r="L21" i="1" s="1"/>
  <c r="H21" i="1"/>
  <c r="I21" i="1" s="1"/>
  <c r="E21" i="1"/>
  <c r="F21" i="1" s="1"/>
  <c r="D21" i="1"/>
  <c r="T20" i="1"/>
  <c r="U20" i="1" s="1"/>
  <c r="Q20" i="1"/>
  <c r="N20" i="1"/>
  <c r="K20" i="1"/>
  <c r="L20" i="1" s="1"/>
  <c r="H20" i="1"/>
  <c r="I20" i="1" s="1"/>
  <c r="E20" i="1"/>
  <c r="F20" i="1" s="1"/>
  <c r="D20" i="1"/>
  <c r="W19" i="1"/>
  <c r="T19" i="1"/>
  <c r="Q19" i="1"/>
  <c r="Z19" i="1" s="1"/>
  <c r="N19" i="1"/>
  <c r="O19" i="1" s="1"/>
  <c r="K19" i="1"/>
  <c r="L19" i="1" s="1"/>
  <c r="H19" i="1"/>
  <c r="I19" i="1" s="1"/>
  <c r="E19" i="1"/>
  <c r="D19" i="1"/>
  <c r="Z18" i="1"/>
  <c r="T18" i="1"/>
  <c r="W18" i="1" s="1"/>
  <c r="Q18" i="1"/>
  <c r="R18" i="1" s="1"/>
  <c r="O18" i="1"/>
  <c r="N18" i="1"/>
  <c r="K18" i="1"/>
  <c r="L18" i="1" s="1"/>
  <c r="H18" i="1"/>
  <c r="I18" i="1" s="1"/>
  <c r="E18" i="1"/>
  <c r="F18" i="1" s="1"/>
  <c r="D18" i="1"/>
  <c r="Z17" i="1"/>
  <c r="W17" i="1"/>
  <c r="T17" i="1"/>
  <c r="U17" i="1" s="1"/>
  <c r="Q17" i="1"/>
  <c r="R17" i="1" s="1"/>
  <c r="N17" i="1"/>
  <c r="O17" i="1" s="1"/>
  <c r="K17" i="1"/>
  <c r="L17" i="1" s="1"/>
  <c r="H17" i="1"/>
  <c r="I17" i="1" s="1"/>
  <c r="E17" i="1"/>
  <c r="D17" i="1"/>
  <c r="Z16" i="1"/>
  <c r="T16" i="1"/>
  <c r="W16" i="1" s="1"/>
  <c r="Q16" i="1"/>
  <c r="R16" i="1" s="1"/>
  <c r="N16" i="1"/>
  <c r="O16" i="1" s="1"/>
  <c r="K16" i="1"/>
  <c r="L16" i="1" s="1"/>
  <c r="H16" i="1"/>
  <c r="I16" i="1" s="1"/>
  <c r="E16" i="1"/>
  <c r="F16" i="1" s="1"/>
  <c r="D16" i="1"/>
  <c r="T15" i="1"/>
  <c r="Q15" i="1"/>
  <c r="R15" i="1" s="1"/>
  <c r="N15" i="1"/>
  <c r="W15" i="1" s="1"/>
  <c r="L15" i="1"/>
  <c r="K15" i="1"/>
  <c r="H15" i="1"/>
  <c r="E15" i="1"/>
  <c r="D15" i="1"/>
  <c r="Z14" i="1"/>
  <c r="T14" i="1"/>
  <c r="R14" i="1"/>
  <c r="Q14" i="1"/>
  <c r="N14" i="1"/>
  <c r="O14" i="1" s="1"/>
  <c r="K14" i="1"/>
  <c r="L14" i="1" s="1"/>
  <c r="H14" i="1"/>
  <c r="E14" i="1"/>
  <c r="D14" i="1"/>
  <c r="Z13" i="1"/>
  <c r="T13" i="1"/>
  <c r="W13" i="1" s="1"/>
  <c r="Q13" i="1"/>
  <c r="R13" i="1" s="1"/>
  <c r="N13" i="1"/>
  <c r="O13" i="1" s="1"/>
  <c r="L13" i="1"/>
  <c r="K13" i="1"/>
  <c r="H13" i="1"/>
  <c r="E13" i="1"/>
  <c r="D13" i="1"/>
  <c r="Z12" i="1"/>
  <c r="W12" i="1"/>
  <c r="T12" i="1"/>
  <c r="Q12" i="1"/>
  <c r="N12" i="1"/>
  <c r="O12" i="1" s="1"/>
  <c r="K12" i="1"/>
  <c r="L12" i="1" s="1"/>
  <c r="I12" i="1"/>
  <c r="H12" i="1"/>
  <c r="E12" i="1"/>
  <c r="D12" i="1"/>
  <c r="Z11" i="1"/>
  <c r="T11" i="1"/>
  <c r="W11" i="1" s="1"/>
  <c r="Q11" i="1"/>
  <c r="N11" i="1"/>
  <c r="O11" i="1" s="1"/>
  <c r="K11" i="1"/>
  <c r="L11" i="1" s="1"/>
  <c r="H11" i="1"/>
  <c r="I11" i="1" s="1"/>
  <c r="E11" i="1"/>
  <c r="F11" i="1" s="1"/>
  <c r="D11" i="1"/>
  <c r="T10" i="1"/>
  <c r="U10" i="1" s="1"/>
  <c r="Q10" i="1"/>
  <c r="N10" i="1"/>
  <c r="O10" i="1" s="1"/>
  <c r="K10" i="1"/>
  <c r="L10" i="1" s="1"/>
  <c r="H10" i="1"/>
  <c r="I10" i="1" s="1"/>
  <c r="E10" i="1"/>
  <c r="D10" i="1"/>
  <c r="W9" i="1"/>
  <c r="T9" i="1"/>
  <c r="Q9" i="1"/>
  <c r="Z9" i="1" s="1"/>
  <c r="N9" i="1"/>
  <c r="O9" i="1" s="1"/>
  <c r="K9" i="1"/>
  <c r="L9" i="1" s="1"/>
  <c r="H9" i="1"/>
  <c r="I9" i="1" s="1"/>
  <c r="E9" i="1"/>
  <c r="F9" i="1" s="1"/>
  <c r="D9" i="1"/>
  <c r="Z8" i="1"/>
  <c r="T8" i="1"/>
  <c r="W8" i="1" s="1"/>
  <c r="Q8" i="1"/>
  <c r="R8" i="1" s="1"/>
  <c r="O8" i="1"/>
  <c r="N8" i="1"/>
  <c r="K8" i="1"/>
  <c r="L8" i="1" s="1"/>
  <c r="H8" i="1"/>
  <c r="I8" i="1" s="1"/>
  <c r="E8" i="1"/>
  <c r="F8" i="1" s="1"/>
  <c r="D8" i="1"/>
  <c r="T7" i="1"/>
  <c r="U7" i="1" s="1"/>
  <c r="Q7" i="1"/>
  <c r="R7" i="1" s="1"/>
  <c r="N7" i="1"/>
  <c r="L7" i="1"/>
  <c r="K7" i="1"/>
  <c r="I7" i="1"/>
  <c r="H7" i="1"/>
  <c r="E7" i="1"/>
  <c r="D7" i="1"/>
  <c r="T6" i="1"/>
  <c r="Q6" i="1"/>
  <c r="W6" i="1" s="1"/>
  <c r="O6" i="1"/>
  <c r="P6" i="1" s="1"/>
  <c r="N6" i="1"/>
  <c r="K6" i="1"/>
  <c r="L6" i="1" s="1"/>
  <c r="M6" i="1" s="1"/>
  <c r="H6" i="1"/>
  <c r="I6" i="1" s="1"/>
  <c r="J6" i="1" s="1"/>
  <c r="E6" i="1"/>
  <c r="F6" i="1" s="1"/>
  <c r="G6" i="1" s="1"/>
  <c r="D6" i="1"/>
  <c r="J7" i="1" l="1"/>
  <c r="J8" i="1" s="1"/>
  <c r="J9" i="1" s="1"/>
  <c r="J10" i="1" s="1"/>
  <c r="M9" i="1"/>
  <c r="M10" i="1" s="1"/>
  <c r="U24" i="1"/>
  <c r="O39" i="1"/>
  <c r="W21" i="1"/>
  <c r="O15" i="1"/>
  <c r="W39" i="1"/>
  <c r="Z39" i="1"/>
  <c r="F43" i="1"/>
  <c r="U18" i="1"/>
  <c r="R39" i="1"/>
  <c r="F14" i="1"/>
  <c r="R29" i="1"/>
  <c r="U34" i="1"/>
  <c r="F38" i="1"/>
  <c r="U39" i="1"/>
  <c r="P9" i="1"/>
  <c r="P10" i="1" s="1"/>
  <c r="Z20" i="1"/>
  <c r="W20" i="1"/>
  <c r="F28" i="1"/>
  <c r="U15" i="1"/>
  <c r="R20" i="1"/>
  <c r="U23" i="1"/>
  <c r="F25" i="1"/>
  <c r="U12" i="1"/>
  <c r="U29" i="1"/>
  <c r="Z34" i="1"/>
  <c r="U41" i="1"/>
  <c r="Z15" i="1"/>
  <c r="F19" i="1"/>
  <c r="Z7" i="1"/>
  <c r="W7" i="1"/>
  <c r="R34" i="1"/>
  <c r="R6" i="1"/>
  <c r="S6" i="1" s="1"/>
  <c r="U14" i="1"/>
  <c r="W14" i="1"/>
  <c r="U28" i="1"/>
  <c r="U19" i="1"/>
  <c r="U35" i="1"/>
  <c r="F29" i="1"/>
  <c r="R42" i="1"/>
  <c r="U32" i="1"/>
  <c r="W32" i="1"/>
  <c r="U27" i="1"/>
  <c r="S7" i="1"/>
  <c r="S8" i="1" s="1"/>
  <c r="U13" i="1"/>
  <c r="F22" i="1"/>
  <c r="F17" i="1"/>
  <c r="M8" i="1"/>
  <c r="W28" i="1"/>
  <c r="Z28" i="1"/>
  <c r="F42" i="1"/>
  <c r="R25" i="1"/>
  <c r="Z6" i="1"/>
  <c r="F13" i="1"/>
  <c r="R22" i="1"/>
  <c r="U22" i="1"/>
  <c r="Z10" i="1"/>
  <c r="W10" i="1"/>
  <c r="F15" i="1"/>
  <c r="U16" i="1"/>
  <c r="R21" i="1"/>
  <c r="F39" i="1"/>
  <c r="W37" i="1"/>
  <c r="Z37" i="1"/>
  <c r="O7" i="1"/>
  <c r="P7" i="1" s="1"/>
  <c r="P8" i="1" s="1"/>
  <c r="V7" i="1"/>
  <c r="R11" i="1"/>
  <c r="R43" i="1"/>
  <c r="U6" i="1"/>
  <c r="V6" i="1" s="1"/>
  <c r="U43" i="1"/>
  <c r="U11" i="1"/>
  <c r="U25" i="1"/>
  <c r="F7" i="1"/>
  <c r="G7" i="1" s="1"/>
  <c r="G8" i="1" s="1"/>
  <c r="G9" i="1" s="1"/>
  <c r="G10" i="1" s="1"/>
  <c r="U8" i="1"/>
  <c r="M7" i="1"/>
  <c r="R10" i="1"/>
  <c r="U42" i="1"/>
  <c r="R12" i="1"/>
  <c r="R38" i="1"/>
  <c r="I15" i="1"/>
  <c r="U30" i="1"/>
  <c r="U38" i="1"/>
  <c r="I39" i="1"/>
  <c r="I43" i="1"/>
  <c r="R9" i="1"/>
  <c r="R19" i="1"/>
  <c r="F34" i="1"/>
  <c r="R36" i="1"/>
  <c r="I13" i="1"/>
  <c r="F12" i="1"/>
  <c r="U26" i="1"/>
  <c r="U36" i="1"/>
  <c r="O21" i="1"/>
  <c r="O20" i="1"/>
  <c r="U40" i="1"/>
  <c r="P16" i="1" l="1"/>
  <c r="P17" i="1" s="1"/>
  <c r="P18" i="1" s="1"/>
  <c r="P19" i="1" s="1"/>
  <c r="P11" i="1"/>
  <c r="P12" i="1" s="1"/>
  <c r="P13" i="1" s="1"/>
  <c r="P14" i="1" s="1"/>
  <c r="G11" i="1"/>
  <c r="G12" i="1" s="1"/>
  <c r="G13" i="1" s="1"/>
  <c r="G14" i="1" s="1"/>
  <c r="G15" i="1" s="1"/>
  <c r="G16" i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M11" i="1"/>
  <c r="M12" i="1" s="1"/>
  <c r="M13" i="1" s="1"/>
  <c r="M14" i="1" s="1"/>
  <c r="M15" i="1" s="1"/>
  <c r="M16" i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J11" i="1"/>
  <c r="J12" i="1" s="1"/>
  <c r="J16" i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/>
  <c r="J40" i="1" s="1"/>
  <c r="J41" i="1" s="1"/>
  <c r="J42" i="1" s="1"/>
  <c r="W43" i="1"/>
  <c r="X14" i="1" s="1"/>
  <c r="J15" i="1"/>
  <c r="X10" i="1"/>
  <c r="X21" i="1"/>
  <c r="X20" i="1"/>
  <c r="J13" i="1"/>
  <c r="J14" i="1" s="1"/>
  <c r="V8" i="1"/>
  <c r="V9" i="1" s="1"/>
  <c r="V10" i="1" s="1"/>
  <c r="V11" i="1" s="1"/>
  <c r="V12" i="1" s="1"/>
  <c r="V13" i="1" s="1"/>
  <c r="V14" i="1" s="1"/>
  <c r="V15" i="1" s="1"/>
  <c r="S9" i="1"/>
  <c r="P20" i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P36" i="1" s="1"/>
  <c r="P37" i="1" s="1"/>
  <c r="P38" i="1" s="1"/>
  <c r="P39" i="1" s="1"/>
  <c r="P40" i="1" s="1"/>
  <c r="P41" i="1" s="1"/>
  <c r="P42" i="1" s="1"/>
  <c r="S10" i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P15" i="1"/>
  <c r="X37" i="1" l="1"/>
  <c r="X28" i="1"/>
  <c r="S11" i="1"/>
  <c r="S12" i="1" s="1"/>
  <c r="S13" i="1" s="1"/>
  <c r="S14" i="1" s="1"/>
  <c r="S15" i="1" s="1"/>
  <c r="X43" i="1"/>
  <c r="Z43" i="1"/>
  <c r="X19" i="1"/>
  <c r="X30" i="1"/>
  <c r="X12" i="1"/>
  <c r="X16" i="1"/>
  <c r="X8" i="1"/>
  <c r="X6" i="1"/>
  <c r="Y6" i="1" s="1"/>
  <c r="X36" i="1"/>
  <c r="X35" i="1"/>
  <c r="X40" i="1"/>
  <c r="X26" i="1"/>
  <c r="X15" i="1"/>
  <c r="X34" i="1"/>
  <c r="X29" i="1"/>
  <c r="X17" i="1"/>
  <c r="X31" i="1"/>
  <c r="X18" i="1"/>
  <c r="X9" i="1"/>
  <c r="X41" i="1"/>
  <c r="X38" i="1"/>
  <c r="X22" i="1"/>
  <c r="X13" i="1"/>
  <c r="X24" i="1"/>
  <c r="X33" i="1"/>
  <c r="X23" i="1"/>
  <c r="X42" i="1"/>
  <c r="X11" i="1"/>
  <c r="X25" i="1"/>
  <c r="X27" i="1"/>
  <c r="X32" i="1"/>
  <c r="X7" i="1"/>
  <c r="Y7" i="1" s="1"/>
  <c r="V16" i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V36" i="1" s="1"/>
  <c r="V37" i="1" s="1"/>
  <c r="V38" i="1" s="1"/>
  <c r="V39" i="1" s="1"/>
  <c r="V40" i="1" s="1"/>
  <c r="V41" i="1" s="1"/>
  <c r="V42" i="1" s="1"/>
  <c r="X39" i="1"/>
  <c r="Y8" i="1" l="1"/>
  <c r="Y9" i="1"/>
  <c r="Y10" i="1" s="1"/>
  <c r="Y11" i="1" s="1"/>
  <c r="Y12" i="1" s="1"/>
  <c r="Y13" i="1" s="1"/>
  <c r="Y14" i="1" s="1"/>
  <c r="Y15" i="1" s="1"/>
  <c r="Y16" i="1" l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Y36" i="1" s="1"/>
  <c r="Y37" i="1" s="1"/>
  <c r="Y38" i="1" s="1"/>
  <c r="Y39" i="1" s="1"/>
  <c r="Y40" i="1" s="1"/>
  <c r="Y41" i="1" s="1"/>
  <c r="Y42" i="1" s="1"/>
</calcChain>
</file>

<file path=xl/sharedStrings.xml><?xml version="1.0" encoding="utf-8"?>
<sst xmlns="http://schemas.openxmlformats.org/spreadsheetml/2006/main" count="37" uniqueCount="14">
  <si>
    <t>Agricultural crops (Grassland &amp; Cropland)</t>
  </si>
  <si>
    <t>NIS 2023</t>
  </si>
  <si>
    <t>Martin and Couwenberg</t>
  </si>
  <si>
    <t>This Study</t>
  </si>
  <si>
    <t>Martin &amp; Couwenberg</t>
  </si>
  <si>
    <t>This study</t>
  </si>
  <si>
    <t>Used hotpot Emissions</t>
  </si>
  <si>
    <t>Country</t>
  </si>
  <si>
    <t>Area [kha]</t>
  </si>
  <si>
    <t>%</t>
  </si>
  <si>
    <t>%cum</t>
  </si>
  <si>
    <t>Emissions [kt]</t>
  </si>
  <si>
    <t>Ratio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</si>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</sst>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212529"/>
      <name val="Arial"/>
      <family val="2"/>
    </font>
    <font>
      <sz val="11"/>
      <color rgb="FFFF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AFAFA"/>
        <bgColor indexed="64"/>
      </patternFill>
    </fill>
  </fills>
  <borders count="67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1" tint="4.9989318521683403E-2"/>
      </bottom>
      <diagonal/>
    </border>
    <border>
      <left/>
      <right/>
      <top style="medium">
        <color theme="0"/>
      </top>
      <bottom style="medium">
        <color theme="1" tint="4.9989318521683403E-2"/>
      </bottom>
      <diagonal/>
    </border>
    <border>
      <left style="double">
        <color theme="0"/>
      </left>
      <right style="double">
        <color theme="0"/>
      </right>
      <top style="double">
        <color theme="0"/>
      </top>
      <bottom style="medium">
        <color indexed="64"/>
      </bottom>
      <diagonal/>
    </border>
    <border>
      <left style="double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1" tint="4.9989318521683403E-2"/>
      </bottom>
      <diagonal/>
    </border>
    <border>
      <left style="medium">
        <color theme="0"/>
      </left>
      <right style="medium">
        <color theme="1" tint="4.9989318521683403E-2"/>
      </right>
      <top style="medium">
        <color theme="0"/>
      </top>
      <bottom style="medium">
        <color theme="1" tint="4.9989318521683403E-2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1" tint="4.9989318521683403E-2"/>
      </right>
      <top/>
      <bottom style="medium">
        <color theme="0"/>
      </bottom>
      <diagonal/>
    </border>
    <border>
      <left style="thin">
        <color theme="1" tint="4.9989318521683403E-2"/>
      </left>
      <right/>
      <top style="medium">
        <color theme="1" tint="4.9989318521683403E-2"/>
      </top>
      <bottom style="medium">
        <color theme="0"/>
      </bottom>
      <diagonal/>
    </border>
    <border>
      <left/>
      <right/>
      <top style="medium">
        <color theme="1" tint="4.9989318521683403E-2"/>
      </top>
      <bottom style="medium">
        <color theme="0"/>
      </bottom>
      <diagonal/>
    </border>
    <border>
      <left/>
      <right style="thin">
        <color theme="1" tint="4.9989318521683403E-2"/>
      </right>
      <top style="medium">
        <color theme="1" tint="4.9989318521683403E-2"/>
      </top>
      <bottom style="medium">
        <color theme="0"/>
      </bottom>
      <diagonal/>
    </border>
    <border>
      <left/>
      <right style="double">
        <color theme="1" tint="4.9989318521683403E-2"/>
      </right>
      <top/>
      <bottom style="medium">
        <color theme="0"/>
      </bottom>
      <diagonal/>
    </border>
    <border>
      <left/>
      <right style="double">
        <color theme="1"/>
      </right>
      <top/>
      <bottom style="medium">
        <color theme="0"/>
      </bottom>
      <diagonal/>
    </border>
    <border>
      <left style="double">
        <color theme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theme="0"/>
      </bottom>
      <diagonal/>
    </border>
    <border>
      <left style="medium">
        <color theme="0"/>
      </left>
      <right style="medium">
        <color theme="1" tint="4.9989318521683403E-2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 style="double">
        <color indexed="64"/>
      </bottom>
      <diagonal/>
    </border>
    <border>
      <left style="medium">
        <color theme="0"/>
      </left>
      <right style="medium">
        <color theme="0"/>
      </right>
      <top/>
      <bottom style="double">
        <color indexed="64"/>
      </bottom>
      <diagonal/>
    </border>
    <border>
      <left style="medium">
        <color theme="0"/>
      </left>
      <right style="double">
        <color theme="1" tint="4.9989318521683403E-2"/>
      </right>
      <top style="medium">
        <color theme="1" tint="4.9989318521683403E-2"/>
      </top>
      <bottom style="double">
        <color indexed="64"/>
      </bottom>
      <diagonal/>
    </border>
    <border>
      <left/>
      <right style="medium">
        <color theme="0"/>
      </right>
      <top style="medium">
        <color theme="0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double">
        <color indexed="64"/>
      </bottom>
      <diagonal/>
    </border>
    <border>
      <left style="medium">
        <color theme="0"/>
      </left>
      <right style="thin">
        <color theme="1" tint="4.9989318521683403E-2"/>
      </right>
      <top style="medium">
        <color theme="0"/>
      </top>
      <bottom style="double">
        <color indexed="64"/>
      </bottom>
      <diagonal/>
    </border>
    <border>
      <left style="medium">
        <color theme="0"/>
      </left>
      <right style="double">
        <color theme="1" tint="4.9989318521683403E-2"/>
      </right>
      <top style="medium">
        <color theme="0"/>
      </top>
      <bottom style="double">
        <color indexed="64"/>
      </bottom>
      <diagonal/>
    </border>
    <border>
      <left style="medium">
        <color theme="0"/>
      </left>
      <right style="double">
        <color theme="1"/>
      </right>
      <top style="medium">
        <color theme="0"/>
      </top>
      <bottom style="double">
        <color indexed="64"/>
      </bottom>
      <diagonal/>
    </border>
    <border>
      <left/>
      <right style="medium">
        <color theme="0"/>
      </right>
      <top style="double">
        <color theme="0"/>
      </top>
      <bottom style="double">
        <color indexed="64"/>
      </bottom>
      <diagonal/>
    </border>
    <border>
      <left style="medium">
        <color theme="0"/>
      </left>
      <right style="thin">
        <color indexed="64"/>
      </right>
      <top style="medium">
        <color theme="0"/>
      </top>
      <bottom style="double">
        <color indexed="64"/>
      </bottom>
      <diagonal/>
    </border>
    <border>
      <left/>
      <right style="medium">
        <color indexed="64"/>
      </right>
      <top style="double">
        <color theme="0"/>
      </top>
      <bottom style="double">
        <color indexed="64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double">
        <color theme="1" tint="4.9989318521683403E-2"/>
      </right>
      <top/>
      <bottom style="medium">
        <color theme="0"/>
      </bottom>
      <diagonal/>
    </border>
    <border>
      <left style="medium">
        <color theme="0"/>
      </left>
      <right style="thin">
        <color theme="1" tint="4.9989318521683403E-2"/>
      </right>
      <top/>
      <bottom style="medium">
        <color theme="0"/>
      </bottom>
      <diagonal/>
    </border>
    <border>
      <left style="medium">
        <color theme="0"/>
      </left>
      <right style="double">
        <color theme="1"/>
      </right>
      <top/>
      <bottom style="medium">
        <color theme="0"/>
      </bottom>
      <diagonal/>
    </border>
    <border>
      <left style="medium">
        <color theme="0"/>
      </left>
      <right style="thin">
        <color indexed="64"/>
      </right>
      <top/>
      <bottom style="medium">
        <color theme="0"/>
      </bottom>
      <diagonal/>
    </border>
    <border>
      <left/>
      <right style="medium">
        <color indexed="64"/>
      </right>
      <top style="double">
        <color indexed="64"/>
      </top>
      <bottom style="double">
        <color theme="0"/>
      </bottom>
      <diagonal/>
    </border>
    <border>
      <left style="medium">
        <color theme="0"/>
      </left>
      <right style="double">
        <color theme="1" tint="4.9989318521683403E-2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thin">
        <color theme="1" tint="4.9989318521683403E-2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double">
        <color theme="1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thin">
        <color indexed="64"/>
      </right>
      <top style="medium">
        <color theme="0"/>
      </top>
      <bottom style="medium">
        <color theme="0"/>
      </bottom>
      <diagonal/>
    </border>
    <border>
      <left/>
      <right style="medium">
        <color indexed="64"/>
      </right>
      <top style="double">
        <color theme="0"/>
      </top>
      <bottom style="double">
        <color theme="0"/>
      </bottom>
      <diagonal/>
    </border>
    <border>
      <left style="double">
        <color theme="0"/>
      </left>
      <right style="thin">
        <color indexed="64"/>
      </right>
      <top style="double">
        <color theme="0"/>
      </top>
      <bottom style="double">
        <color theme="0"/>
      </bottom>
      <diagonal/>
    </border>
    <border>
      <left style="double">
        <color theme="0"/>
      </left>
      <right style="double">
        <color theme="0"/>
      </right>
      <top style="double">
        <color theme="0"/>
      </top>
      <bottom style="double">
        <color theme="0"/>
      </bottom>
      <diagonal/>
    </border>
    <border>
      <left style="double">
        <color theme="0"/>
      </left>
      <right style="thin">
        <color theme="1"/>
      </right>
      <top style="double">
        <color theme="0"/>
      </top>
      <bottom style="double">
        <color theme="0"/>
      </bottom>
      <diagonal/>
    </border>
    <border>
      <left style="medium">
        <color theme="1" tint="4.9989318521683403E-2"/>
      </left>
      <right style="medium">
        <color theme="0"/>
      </right>
      <top style="medium">
        <color theme="0"/>
      </top>
      <bottom style="double">
        <color rgb="FF00B05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double">
        <color rgb="FF00B050"/>
      </bottom>
      <diagonal/>
    </border>
    <border>
      <left style="medium">
        <color theme="0"/>
      </left>
      <right style="double">
        <color theme="1" tint="4.9989318521683403E-2"/>
      </right>
      <top style="medium">
        <color theme="0"/>
      </top>
      <bottom style="double">
        <color rgb="FF00B050"/>
      </bottom>
      <diagonal/>
    </border>
    <border>
      <left/>
      <right style="medium">
        <color theme="0"/>
      </right>
      <top style="medium">
        <color theme="0"/>
      </top>
      <bottom style="double">
        <color rgb="FF00B050"/>
      </bottom>
      <diagonal/>
    </border>
    <border>
      <left style="medium">
        <color theme="0"/>
      </left>
      <right style="thin">
        <color theme="1" tint="4.9989318521683403E-2"/>
      </right>
      <top style="medium">
        <color theme="0"/>
      </top>
      <bottom style="double">
        <color rgb="FF00B050"/>
      </bottom>
      <diagonal/>
    </border>
    <border>
      <left style="medium">
        <color theme="0"/>
      </left>
      <right style="double">
        <color theme="1"/>
      </right>
      <top style="medium">
        <color theme="0"/>
      </top>
      <bottom style="double">
        <color rgb="FF00B050"/>
      </bottom>
      <diagonal/>
    </border>
    <border>
      <left/>
      <right style="medium">
        <color indexed="64"/>
      </right>
      <top style="double">
        <color theme="0"/>
      </top>
      <bottom style="double">
        <color rgb="FF00B050"/>
      </bottom>
      <diagonal/>
    </border>
    <border>
      <left/>
      <right style="medium">
        <color indexed="64"/>
      </right>
      <top/>
      <bottom style="double">
        <color theme="0"/>
      </bottom>
      <diagonal/>
    </border>
    <border>
      <left style="medium">
        <color theme="0"/>
      </left>
      <right style="thin">
        <color theme="1"/>
      </right>
      <top style="medium">
        <color theme="0"/>
      </top>
      <bottom style="double">
        <color indexed="64"/>
      </bottom>
      <diagonal/>
    </border>
    <border>
      <left/>
      <right style="medium">
        <color theme="0"/>
      </right>
      <top style="double">
        <color indexed="64"/>
      </top>
      <bottom style="medium">
        <color theme="1" tint="4.9989318521683403E-2"/>
      </bottom>
      <diagonal/>
    </border>
    <border>
      <left style="medium">
        <color theme="0"/>
      </left>
      <right style="medium">
        <color theme="0"/>
      </right>
      <top style="double">
        <color indexed="64"/>
      </top>
      <bottom style="medium">
        <color theme="1" tint="4.9989318521683403E-2"/>
      </bottom>
      <diagonal/>
    </border>
    <border>
      <left style="medium">
        <color theme="0"/>
      </left>
      <right style="double">
        <color theme="1" tint="4.9989318521683403E-2"/>
      </right>
      <top style="double">
        <color indexed="64"/>
      </top>
      <bottom style="medium">
        <color theme="1" tint="4.9989318521683403E-2"/>
      </bottom>
      <diagonal/>
    </border>
    <border>
      <left style="medium">
        <color theme="0"/>
      </left>
      <right style="thin">
        <color theme="1" tint="4.9989318521683403E-2"/>
      </right>
      <top style="double">
        <color indexed="64"/>
      </top>
      <bottom style="medium">
        <color theme="1" tint="4.9989318521683403E-2"/>
      </bottom>
      <diagonal/>
    </border>
    <border>
      <left style="medium">
        <color theme="0"/>
      </left>
      <right style="double">
        <color theme="1"/>
      </right>
      <top style="double">
        <color indexed="64"/>
      </top>
      <bottom style="medium">
        <color theme="1" tint="4.9989318521683403E-2"/>
      </bottom>
      <diagonal/>
    </border>
    <border>
      <left style="medium">
        <color theme="0"/>
      </left>
      <right style="thin">
        <color theme="1"/>
      </right>
      <top style="double">
        <color indexed="64"/>
      </top>
      <bottom style="medium">
        <color theme="1" tint="4.9989318521683403E-2"/>
      </bottom>
      <diagonal/>
    </border>
    <border>
      <left/>
      <right style="medium">
        <color indexed="64"/>
      </right>
      <top style="double">
        <color indexed="64"/>
      </top>
      <bottom style="medium">
        <color theme="1" tint="4.9989318521683403E-2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double">
        <color theme="0"/>
      </left>
      <right style="double">
        <color theme="0"/>
      </right>
      <top/>
      <bottom style="double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double">
        <color theme="0"/>
      </right>
      <top style="double">
        <color theme="0"/>
      </top>
      <bottom style="double">
        <color theme="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/>
    <xf numFmtId="0" fontId="2" fillId="0" borderId="21" xfId="0" applyFont="1" applyBorder="1"/>
    <xf numFmtId="0" fontId="2" fillId="0" borderId="22" xfId="0" applyFont="1" applyBorder="1"/>
    <xf numFmtId="0" fontId="4" fillId="2" borderId="23" xfId="0" applyFont="1" applyFill="1" applyBorder="1" applyAlignment="1">
      <alignment horizontal="right" vertical="top" wrapText="1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2" xfId="0" applyFont="1" applyBorder="1"/>
    <xf numFmtId="0" fontId="2" fillId="0" borderId="33" xfId="0" applyFont="1" applyBorder="1"/>
    <xf numFmtId="0" fontId="3" fillId="0" borderId="34" xfId="0" applyFont="1" applyBorder="1" applyAlignment="1">
      <alignment horizontal="right"/>
    </xf>
    <xf numFmtId="1" fontId="2" fillId="0" borderId="32" xfId="0" applyNumberFormat="1" applyFont="1" applyBorder="1" applyAlignment="1">
      <alignment horizontal="center"/>
    </xf>
    <xf numFmtId="164" fontId="2" fillId="0" borderId="33" xfId="0" applyNumberFormat="1" applyFont="1" applyBorder="1" applyAlignment="1">
      <alignment horizontal="center"/>
    </xf>
    <xf numFmtId="2" fontId="5" fillId="0" borderId="35" xfId="0" applyNumberFormat="1" applyFont="1" applyBorder="1" applyAlignment="1">
      <alignment horizontal="center"/>
    </xf>
    <xf numFmtId="164" fontId="5" fillId="0" borderId="35" xfId="0" applyNumberFormat="1" applyFont="1" applyBorder="1" applyAlignment="1">
      <alignment horizontal="center"/>
    </xf>
    <xf numFmtId="2" fontId="5" fillId="0" borderId="34" xfId="0" applyNumberFormat="1" applyFont="1" applyBorder="1" applyAlignment="1">
      <alignment horizontal="center"/>
    </xf>
    <xf numFmtId="1" fontId="6" fillId="0" borderId="32" xfId="0" applyNumberFormat="1" applyFont="1" applyBorder="1" applyAlignment="1">
      <alignment horizontal="center"/>
    </xf>
    <xf numFmtId="2" fontId="5" fillId="0" borderId="36" xfId="0" applyNumberFormat="1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2" fontId="5" fillId="0" borderId="37" xfId="0" applyNumberFormat="1" applyFont="1" applyBorder="1" applyAlignment="1">
      <alignment horizontal="center"/>
    </xf>
    <xf numFmtId="2" fontId="2" fillId="0" borderId="38" xfId="0" applyNumberFormat="1" applyFont="1" applyBorder="1" applyAlignment="1">
      <alignment horizontal="center"/>
    </xf>
    <xf numFmtId="0" fontId="3" fillId="0" borderId="39" xfId="0" applyFont="1" applyBorder="1" applyAlignment="1">
      <alignment horizontal="right"/>
    </xf>
    <xf numFmtId="164" fontId="2" fillId="0" borderId="1" xfId="0" applyNumberFormat="1" applyFont="1" applyBorder="1" applyAlignment="1">
      <alignment horizontal="center"/>
    </xf>
    <xf numFmtId="2" fontId="5" fillId="0" borderId="40" xfId="0" applyNumberFormat="1" applyFont="1" applyBorder="1" applyAlignment="1">
      <alignment horizontal="center"/>
    </xf>
    <xf numFmtId="164" fontId="5" fillId="0" borderId="40" xfId="0" applyNumberFormat="1" applyFont="1" applyBorder="1" applyAlignment="1">
      <alignment horizontal="center"/>
    </xf>
    <xf numFmtId="2" fontId="5" fillId="0" borderId="39" xfId="0" applyNumberFormat="1" applyFont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2" fontId="5" fillId="0" borderId="41" xfId="0" applyNumberFormat="1" applyFont="1" applyBorder="1" applyAlignment="1">
      <alignment horizontal="center"/>
    </xf>
    <xf numFmtId="2" fontId="5" fillId="0" borderId="42" xfId="0" applyNumberFormat="1" applyFont="1" applyBorder="1" applyAlignment="1">
      <alignment horizontal="center"/>
    </xf>
    <xf numFmtId="2" fontId="2" fillId="0" borderId="43" xfId="0" applyNumberFormat="1" applyFont="1" applyBorder="1" applyAlignment="1">
      <alignment horizontal="center"/>
    </xf>
    <xf numFmtId="2" fontId="5" fillId="0" borderId="44" xfId="0" applyNumberFormat="1" applyFont="1" applyBorder="1" applyAlignment="1">
      <alignment horizontal="center"/>
    </xf>
    <xf numFmtId="164" fontId="2" fillId="0" borderId="45" xfId="0" applyNumberFormat="1" applyFont="1" applyBorder="1" applyAlignment="1">
      <alignment horizontal="center"/>
    </xf>
    <xf numFmtId="1" fontId="7" fillId="0" borderId="2" xfId="0" applyNumberFormat="1" applyFont="1" applyBorder="1" applyAlignment="1">
      <alignment horizontal="center"/>
    </xf>
    <xf numFmtId="2" fontId="5" fillId="0" borderId="46" xfId="0" applyNumberFormat="1" applyFont="1" applyBorder="1" applyAlignment="1">
      <alignment horizontal="center"/>
    </xf>
    <xf numFmtId="0" fontId="2" fillId="0" borderId="47" xfId="0" applyFont="1" applyBorder="1"/>
    <xf numFmtId="0" fontId="2" fillId="0" borderId="48" xfId="0" applyFont="1" applyBorder="1"/>
    <xf numFmtId="0" fontId="3" fillId="0" borderId="49" xfId="0" applyFont="1" applyBorder="1" applyAlignment="1">
      <alignment horizontal="right"/>
    </xf>
    <xf numFmtId="1" fontId="2" fillId="0" borderId="50" xfId="0" applyNumberFormat="1" applyFont="1" applyBorder="1" applyAlignment="1">
      <alignment horizontal="center"/>
    </xf>
    <xf numFmtId="164" fontId="2" fillId="0" borderId="48" xfId="0" applyNumberFormat="1" applyFont="1" applyBorder="1" applyAlignment="1">
      <alignment horizontal="center"/>
    </xf>
    <xf numFmtId="2" fontId="5" fillId="0" borderId="51" xfId="0" applyNumberFormat="1" applyFont="1" applyBorder="1" applyAlignment="1">
      <alignment horizontal="center"/>
    </xf>
    <xf numFmtId="164" fontId="5" fillId="0" borderId="51" xfId="0" applyNumberFormat="1" applyFont="1" applyBorder="1" applyAlignment="1">
      <alignment horizontal="center"/>
    </xf>
    <xf numFmtId="2" fontId="5" fillId="0" borderId="49" xfId="0" applyNumberFormat="1" applyFont="1" applyBorder="1" applyAlignment="1">
      <alignment horizontal="center"/>
    </xf>
    <xf numFmtId="1" fontId="6" fillId="0" borderId="50" xfId="0" applyNumberFormat="1" applyFont="1" applyBorder="1" applyAlignment="1">
      <alignment horizontal="center"/>
    </xf>
    <xf numFmtId="2" fontId="5" fillId="0" borderId="52" xfId="0" applyNumberFormat="1" applyFont="1" applyBorder="1" applyAlignment="1">
      <alignment horizontal="center"/>
    </xf>
    <xf numFmtId="2" fontId="2" fillId="0" borderId="53" xfId="0" applyNumberFormat="1" applyFont="1" applyBorder="1" applyAlignment="1">
      <alignment horizontal="center"/>
    </xf>
    <xf numFmtId="2" fontId="2" fillId="0" borderId="54" xfId="0" applyNumberFormat="1" applyFont="1" applyBorder="1" applyAlignment="1">
      <alignment horizontal="center"/>
    </xf>
    <xf numFmtId="1" fontId="2" fillId="0" borderId="0" xfId="0" applyNumberFormat="1" applyFont="1"/>
    <xf numFmtId="0" fontId="3" fillId="0" borderId="0" xfId="0" applyFont="1"/>
    <xf numFmtId="165" fontId="2" fillId="0" borderId="0" xfId="1" applyNumberFormat="1" applyFont="1"/>
    <xf numFmtId="9" fontId="2" fillId="0" borderId="0" xfId="0" applyNumberFormat="1" applyFont="1"/>
    <xf numFmtId="10" fontId="2" fillId="0" borderId="0" xfId="1" applyNumberFormat="1" applyFont="1"/>
    <xf numFmtId="0" fontId="8" fillId="0" borderId="0" xfId="0" applyFont="1"/>
    <xf numFmtId="0" fontId="2" fillId="0" borderId="24" xfId="0" applyFont="1" applyBorder="1"/>
    <xf numFmtId="0" fontId="2" fillId="0" borderId="25" xfId="0" applyFont="1" applyBorder="1"/>
    <xf numFmtId="0" fontId="3" fillId="0" borderId="27" xfId="0" applyFont="1" applyBorder="1" applyAlignment="1">
      <alignment horizontal="right"/>
    </xf>
    <xf numFmtId="1" fontId="2" fillId="0" borderId="24" xfId="0" applyNumberFormat="1" applyFont="1" applyBorder="1" applyAlignment="1">
      <alignment horizontal="center"/>
    </xf>
    <xf numFmtId="164" fontId="2" fillId="0" borderId="25" xfId="0" applyNumberFormat="1" applyFont="1" applyBorder="1" applyAlignment="1">
      <alignment horizontal="center"/>
    </xf>
    <xf numFmtId="2" fontId="5" fillId="0" borderId="26" xfId="0" applyNumberFormat="1" applyFont="1" applyBorder="1" applyAlignment="1">
      <alignment horizontal="center"/>
    </xf>
    <xf numFmtId="164" fontId="5" fillId="0" borderId="26" xfId="0" applyNumberFormat="1" applyFont="1" applyBorder="1" applyAlignment="1">
      <alignment horizontal="center"/>
    </xf>
    <xf numFmtId="2" fontId="5" fillId="0" borderId="27" xfId="0" applyNumberFormat="1" applyFont="1" applyBorder="1" applyAlignment="1">
      <alignment horizontal="center"/>
    </xf>
    <xf numFmtId="1" fontId="6" fillId="0" borderId="24" xfId="0" applyNumberFormat="1" applyFont="1" applyBorder="1" applyAlignment="1">
      <alignment horizontal="center"/>
    </xf>
    <xf numFmtId="2" fontId="5" fillId="0" borderId="28" xfId="0" applyNumberFormat="1" applyFont="1" applyBorder="1" applyAlignment="1">
      <alignment horizontal="center"/>
    </xf>
    <xf numFmtId="2" fontId="5" fillId="0" borderId="55" xfId="0" applyNumberFormat="1" applyFont="1" applyBorder="1" applyAlignment="1">
      <alignment horizontal="center"/>
    </xf>
    <xf numFmtId="2" fontId="6" fillId="0" borderId="31" xfId="0" applyNumberFormat="1" applyFont="1" applyBorder="1" applyAlignment="1">
      <alignment horizontal="center"/>
    </xf>
    <xf numFmtId="0" fontId="2" fillId="0" borderId="56" xfId="0" applyFont="1" applyBorder="1"/>
    <xf numFmtId="0" fontId="2" fillId="0" borderId="57" xfId="0" applyFont="1" applyBorder="1"/>
    <xf numFmtId="0" fontId="3" fillId="0" borderId="58" xfId="0" applyFont="1" applyBorder="1" applyAlignment="1">
      <alignment horizontal="right"/>
    </xf>
    <xf numFmtId="1" fontId="3" fillId="0" borderId="56" xfId="0" applyNumberFormat="1" applyFont="1" applyBorder="1" applyAlignment="1">
      <alignment horizontal="center"/>
    </xf>
    <xf numFmtId="164" fontId="3" fillId="0" borderId="57" xfId="0" applyNumberFormat="1" applyFont="1" applyBorder="1" applyAlignment="1">
      <alignment horizontal="center"/>
    </xf>
    <xf numFmtId="2" fontId="9" fillId="0" borderId="59" xfId="0" applyNumberFormat="1" applyFont="1" applyBorder="1" applyAlignment="1">
      <alignment horizontal="center"/>
    </xf>
    <xf numFmtId="164" fontId="9" fillId="0" borderId="59" xfId="0" applyNumberFormat="1" applyFont="1" applyBorder="1" applyAlignment="1">
      <alignment horizontal="center"/>
    </xf>
    <xf numFmtId="2" fontId="9" fillId="0" borderId="58" xfId="0" applyNumberFormat="1" applyFont="1" applyBorder="1" applyAlignment="1">
      <alignment horizontal="center"/>
    </xf>
    <xf numFmtId="2" fontId="9" fillId="0" borderId="60" xfId="0" applyNumberFormat="1" applyFont="1" applyBorder="1" applyAlignment="1">
      <alignment horizontal="center"/>
    </xf>
    <xf numFmtId="2" fontId="9" fillId="0" borderId="61" xfId="0" applyNumberFormat="1" applyFont="1" applyBorder="1" applyAlignment="1">
      <alignment horizontal="center"/>
    </xf>
    <xf numFmtId="2" fontId="3" fillId="0" borderId="62" xfId="0" applyNumberFormat="1" applyFont="1" applyBorder="1" applyAlignment="1">
      <alignment horizontal="center"/>
    </xf>
    <xf numFmtId="0" fontId="2" fillId="0" borderId="63" xfId="0" applyFont="1" applyBorder="1"/>
    <xf numFmtId="0" fontId="2" fillId="0" borderId="64" xfId="0" applyFont="1" applyBorder="1"/>
    <xf numFmtId="3" fontId="2" fillId="0" borderId="0" xfId="0" applyNumberFormat="1" applyFont="1"/>
    <xf numFmtId="0" fontId="2" fillId="0" borderId="65" xfId="0" applyFont="1" applyBorder="1"/>
    <xf numFmtId="0" fontId="2" fillId="0" borderId="66" xfId="0" applyFont="1" applyBorder="1"/>
    <xf numFmtId="0" fontId="2" fillId="0" borderId="45" xfId="0" applyFont="1" applyBorder="1"/>
    <xf numFmtId="1" fontId="2" fillId="0" borderId="45" xfId="0" applyNumberFormat="1" applyFont="1" applyBorder="1"/>
    <xf numFmtId="9" fontId="2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OBV_EC/paper_quint/Total%20CRF/CRF_total%20new05.06.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ex Table1"/>
      <sheetName val="Supplement S.2"/>
      <sheetName val="Supplement SF.2 (2)"/>
      <sheetName val="Supplement SF.2"/>
      <sheetName val="Current and NIS"/>
      <sheetName val="Current work"/>
      <sheetName val="Final NIS data"/>
      <sheetName val="CO2 Equivalent"/>
      <sheetName val="Raw"/>
      <sheetName val="Area_kha"/>
      <sheetName val="Raw_area"/>
    </sheetNames>
    <sheetDataSet>
      <sheetData sheetId="0">
        <row r="4">
          <cell r="A4" t="str">
            <v>Latvia</v>
          </cell>
          <cell r="B4">
            <v>166.30389</v>
          </cell>
          <cell r="C4">
            <v>158.32</v>
          </cell>
          <cell r="D4">
            <v>161.79990205737781</v>
          </cell>
          <cell r="E4">
            <v>4004.0652241554394</v>
          </cell>
          <cell r="F4">
            <v>5054.25</v>
          </cell>
          <cell r="G4">
            <v>4690.7781273461624</v>
          </cell>
        </row>
        <row r="5">
          <cell r="A5" t="str">
            <v>Denmark</v>
          </cell>
          <cell r="B5">
            <v>172.12368698923001</v>
          </cell>
          <cell r="C5">
            <v>179.04</v>
          </cell>
          <cell r="D5">
            <v>175.01527922691065</v>
          </cell>
          <cell r="E5">
            <v>7146.9243164799318</v>
          </cell>
          <cell r="F5">
            <v>6115.42</v>
          </cell>
          <cell r="G5">
            <v>5459.3308222272944</v>
          </cell>
        </row>
        <row r="6">
          <cell r="A6" t="str">
            <v>Germany</v>
          </cell>
          <cell r="B6">
            <v>1296.463</v>
          </cell>
          <cell r="C6">
            <v>1312.62</v>
          </cell>
          <cell r="D6">
            <v>1409.2575035905618</v>
          </cell>
          <cell r="E6">
            <v>45894.610634473334</v>
          </cell>
          <cell r="F6">
            <v>38418.71</v>
          </cell>
          <cell r="G6">
            <v>50423.65759235849</v>
          </cell>
        </row>
        <row r="7">
          <cell r="A7" t="str">
            <v>United Kingdom</v>
          </cell>
          <cell r="B7">
            <v>1668.5549810055834</v>
          </cell>
          <cell r="C7">
            <v>760.68</v>
          </cell>
          <cell r="D7">
            <v>1413.2522968720466</v>
          </cell>
          <cell r="E7">
            <v>13194.08368610423</v>
          </cell>
          <cell r="F7">
            <v>14756.17</v>
          </cell>
          <cell r="G7">
            <v>48443.835579122577</v>
          </cell>
        </row>
        <row r="8">
          <cell r="A8" t="str">
            <v>Poland</v>
          </cell>
          <cell r="B8">
            <v>957.41543000000195</v>
          </cell>
          <cell r="C8">
            <v>921.79</v>
          </cell>
          <cell r="D8">
            <v>1099.0002680234729</v>
          </cell>
          <cell r="E8">
            <v>8856.2970778857143</v>
          </cell>
          <cell r="F8">
            <v>26339.37</v>
          </cell>
          <cell r="G8">
            <v>34502.571384517993</v>
          </cell>
        </row>
        <row r="9">
          <cell r="A9" t="str">
            <v>Finland</v>
          </cell>
          <cell r="B9">
            <v>342.24900000000002</v>
          </cell>
          <cell r="C9">
            <v>329.42</v>
          </cell>
          <cell r="D9">
            <v>188.7247583390635</v>
          </cell>
          <cell r="E9">
            <v>8157.4472799426821</v>
          </cell>
          <cell r="F9">
            <v>9203.99</v>
          </cell>
          <cell r="G9">
            <v>5470.0518800607015</v>
          </cell>
        </row>
        <row r="10">
          <cell r="A10" t="str">
            <v>Lithuania</v>
          </cell>
          <cell r="B10">
            <v>134.19821650714761</v>
          </cell>
          <cell r="C10">
            <v>283.39999999999998</v>
          </cell>
          <cell r="D10">
            <v>260.26061883979344</v>
          </cell>
          <cell r="E10">
            <v>766.80079548820606</v>
          </cell>
          <cell r="F10">
            <v>6091.22</v>
          </cell>
          <cell r="G10">
            <v>14686.16749720613</v>
          </cell>
        </row>
        <row r="11">
          <cell r="A11" t="str">
            <v>Estonia</v>
          </cell>
          <cell r="B11">
            <v>83.365000000000009</v>
          </cell>
          <cell r="C11">
            <v>245.9</v>
          </cell>
          <cell r="D11">
            <v>237.32180840665953</v>
          </cell>
          <cell r="E11">
            <v>841.05776019047676</v>
          </cell>
          <cell r="F11">
            <v>4450.1499999999996</v>
          </cell>
          <cell r="G11">
            <v>6786.6398253671914</v>
          </cell>
        </row>
        <row r="12">
          <cell r="A12" t="str">
            <v>Norway</v>
          </cell>
          <cell r="B12">
            <v>70.152370000000005</v>
          </cell>
          <cell r="C12" t="str">
            <v>-</v>
          </cell>
          <cell r="D12">
            <v>72.770059415893556</v>
          </cell>
          <cell r="E12">
            <v>2276.8272043110001</v>
          </cell>
          <cell r="F12" t="str">
            <v>-</v>
          </cell>
          <cell r="G12">
            <v>3933.0515987085701</v>
          </cell>
        </row>
        <row r="13">
          <cell r="A13" t="str">
            <v>Ireland</v>
          </cell>
          <cell r="B13">
            <v>338.93663070773584</v>
          </cell>
          <cell r="C13">
            <v>332.9</v>
          </cell>
          <cell r="D13">
            <v>512.92053780164144</v>
          </cell>
          <cell r="E13">
            <v>7547.159011740905</v>
          </cell>
          <cell r="F13">
            <v>5891.82</v>
          </cell>
          <cell r="G13">
            <v>16685.224349496097</v>
          </cell>
        </row>
        <row r="14">
          <cell r="A14" t="str">
            <v>Romania</v>
          </cell>
          <cell r="B14">
            <v>8.2807547164897901</v>
          </cell>
          <cell r="C14">
            <v>626.19000000000005</v>
          </cell>
          <cell r="D14">
            <v>442.12365876294228</v>
          </cell>
          <cell r="E14">
            <v>229.26380434369327</v>
          </cell>
          <cell r="F14">
            <v>20019.259999999998</v>
          </cell>
          <cell r="G14">
            <v>13550.786450966254</v>
          </cell>
        </row>
        <row r="15">
          <cell r="A15" t="str">
            <v>Netherlands</v>
          </cell>
          <cell r="B15">
            <v>340.725196115671</v>
          </cell>
          <cell r="C15">
            <v>338.2</v>
          </cell>
          <cell r="D15">
            <v>237.29237866450887</v>
          </cell>
          <cell r="E15">
            <v>7841.5455317160249</v>
          </cell>
          <cell r="F15">
            <v>9685.2900000000009</v>
          </cell>
          <cell r="G15">
            <v>7987.8187363493544</v>
          </cell>
        </row>
        <row r="16">
          <cell r="A16" t="str">
            <v>Hungary</v>
          </cell>
          <cell r="B16">
            <v>0</v>
          </cell>
          <cell r="C16">
            <v>55.74</v>
          </cell>
          <cell r="D16">
            <v>183.78147457649771</v>
          </cell>
          <cell r="E16">
            <v>0</v>
          </cell>
          <cell r="F16">
            <v>2018.47</v>
          </cell>
          <cell r="G16">
            <v>5873.0375245046653</v>
          </cell>
        </row>
        <row r="17">
          <cell r="A17" t="str">
            <v>Sweden</v>
          </cell>
          <cell r="B17">
            <v>165.33074299999998</v>
          </cell>
          <cell r="C17">
            <v>164.73</v>
          </cell>
          <cell r="D17">
            <v>38.365609363208556</v>
          </cell>
          <cell r="E17">
            <v>5469.4118071582998</v>
          </cell>
          <cell r="F17">
            <v>4384.33</v>
          </cell>
          <cell r="G17">
            <v>1974.4614843192091</v>
          </cell>
        </row>
        <row r="18">
          <cell r="A18" t="str">
            <v>France</v>
          </cell>
          <cell r="B18">
            <v>12.87175</v>
          </cell>
          <cell r="C18">
            <v>139.06</v>
          </cell>
          <cell r="D18">
            <v>53.547265980137972</v>
          </cell>
          <cell r="E18">
            <v>29.052083342856527</v>
          </cell>
          <cell r="F18">
            <v>4557.4399999999996</v>
          </cell>
          <cell r="G18">
            <v>1643.2648839950234</v>
          </cell>
        </row>
        <row r="19">
          <cell r="A19" t="str">
            <v>Belgium</v>
          </cell>
          <cell r="B19">
            <v>2.7199999999999998</v>
          </cell>
          <cell r="C19">
            <v>15.4</v>
          </cell>
          <cell r="D19">
            <v>39.764525270983128</v>
          </cell>
          <cell r="E19">
            <v>88.913219999999995</v>
          </cell>
          <cell r="F19">
            <v>433.71</v>
          </cell>
          <cell r="G19">
            <v>1350.117528138421</v>
          </cell>
        </row>
        <row r="20">
          <cell r="A20" t="str">
            <v>Italy</v>
          </cell>
          <cell r="B20">
            <v>24.285238500000002</v>
          </cell>
          <cell r="C20">
            <v>23.2</v>
          </cell>
          <cell r="D20">
            <v>40.422434768665831</v>
          </cell>
          <cell r="E20">
            <v>990.04124194527674</v>
          </cell>
          <cell r="F20">
            <v>840.21</v>
          </cell>
          <cell r="G20">
            <v>1565.2744436774906</v>
          </cell>
        </row>
        <row r="21">
          <cell r="A21" t="str">
            <v>Iceland</v>
          </cell>
          <cell r="B21">
            <v>347.30497773449838</v>
          </cell>
          <cell r="C21" t="str">
            <v>-</v>
          </cell>
          <cell r="D21">
            <v>51.287579214626007</v>
          </cell>
          <cell r="E21">
            <v>7222.0024305484194</v>
          </cell>
          <cell r="F21" t="str">
            <v>-</v>
          </cell>
          <cell r="G21">
            <v>2811.8601878364375</v>
          </cell>
        </row>
        <row r="22">
          <cell r="A22" t="str">
            <v>Slovakia</v>
          </cell>
          <cell r="B22">
            <v>0</v>
          </cell>
          <cell r="C22">
            <v>11.5</v>
          </cell>
          <cell r="D22">
            <v>23.383437180646833</v>
          </cell>
          <cell r="E22">
            <v>0</v>
          </cell>
          <cell r="F22">
            <v>367.52</v>
          </cell>
          <cell r="G22">
            <v>597.43620318713783</v>
          </cell>
        </row>
        <row r="23">
          <cell r="A23" t="str">
            <v>Greece</v>
          </cell>
          <cell r="B23">
            <v>6.6645000000000003</v>
          </cell>
          <cell r="C23">
            <v>6.66</v>
          </cell>
          <cell r="D23">
            <v>17.761239128402167</v>
          </cell>
          <cell r="E23">
            <v>280.30760057143038</v>
          </cell>
          <cell r="F23">
            <v>247.57</v>
          </cell>
          <cell r="G23">
            <v>684.25574995571208</v>
          </cell>
        </row>
        <row r="24">
          <cell r="A24" t="str">
            <v>Albania</v>
          </cell>
          <cell r="B24" t="str">
            <v>-</v>
          </cell>
          <cell r="C24" t="str">
            <v>-</v>
          </cell>
          <cell r="D24">
            <v>17.434201280887006</v>
          </cell>
          <cell r="E24" t="str">
            <v>-</v>
          </cell>
          <cell r="F24" t="str">
            <v>-</v>
          </cell>
          <cell r="G24">
            <v>577.99114731282032</v>
          </cell>
        </row>
        <row r="25">
          <cell r="A25" t="str">
            <v>Bosnia and Herzegovina</v>
          </cell>
          <cell r="B25" t="str">
            <v>-</v>
          </cell>
          <cell r="C25" t="str">
            <v>-</v>
          </cell>
          <cell r="D25">
            <v>11.643655264426458</v>
          </cell>
          <cell r="E25" t="str">
            <v>-</v>
          </cell>
          <cell r="F25" t="str">
            <v>-</v>
          </cell>
          <cell r="G25">
            <v>275.38403454438793</v>
          </cell>
        </row>
        <row r="26">
          <cell r="A26" t="str">
            <v>Austria</v>
          </cell>
          <cell r="B26">
            <v>12.954000000000001</v>
          </cell>
          <cell r="C26">
            <v>100</v>
          </cell>
          <cell r="D26">
            <v>9.5848856823465969</v>
          </cell>
          <cell r="E26">
            <v>375.7105370857131</v>
          </cell>
          <cell r="F26">
            <v>3387.86</v>
          </cell>
          <cell r="G26">
            <v>275.90957659504517</v>
          </cell>
        </row>
        <row r="27">
          <cell r="A27" t="str">
            <v>Czech Republic</v>
          </cell>
          <cell r="B27">
            <v>0</v>
          </cell>
          <cell r="C27">
            <v>4.25</v>
          </cell>
          <cell r="D27">
            <v>7.9607877607281345</v>
          </cell>
          <cell r="E27">
            <v>0</v>
          </cell>
          <cell r="F27">
            <v>113.78</v>
          </cell>
          <cell r="G27">
            <v>215.5773491795953</v>
          </cell>
        </row>
        <row r="28">
          <cell r="A28" t="str">
            <v>Serbia</v>
          </cell>
          <cell r="B28" t="str">
            <v>-</v>
          </cell>
          <cell r="C28" t="str">
            <v>-</v>
          </cell>
          <cell r="D28">
            <v>9.8666887137914561</v>
          </cell>
          <cell r="E28" t="str">
            <v>-</v>
          </cell>
          <cell r="F28" t="str">
            <v>-</v>
          </cell>
          <cell r="G28">
            <v>142.1065704977147</v>
          </cell>
        </row>
        <row r="29">
          <cell r="A29" t="str">
            <v>Spain</v>
          </cell>
          <cell r="B29">
            <v>0</v>
          </cell>
          <cell r="C29">
            <v>13</v>
          </cell>
          <cell r="D29">
            <v>7.5395077555843146</v>
          </cell>
          <cell r="E29">
            <v>0</v>
          </cell>
          <cell r="F29">
            <v>329.71</v>
          </cell>
          <cell r="G29">
            <v>146.416015313104</v>
          </cell>
        </row>
        <row r="30">
          <cell r="A30" t="str">
            <v>North Macedonia</v>
          </cell>
          <cell r="B30" t="str">
            <v>-</v>
          </cell>
          <cell r="C30" t="str">
            <v>-</v>
          </cell>
          <cell r="D30">
            <v>3.6517141237213</v>
          </cell>
          <cell r="E30" t="str">
            <v>-</v>
          </cell>
          <cell r="F30" t="str">
            <v>-</v>
          </cell>
          <cell r="G30">
            <v>176.47702061069748</v>
          </cell>
        </row>
        <row r="31">
          <cell r="A31" t="str">
            <v>Switzerland</v>
          </cell>
          <cell r="B31">
            <v>17.247361111</v>
          </cell>
          <cell r="C31" t="str">
            <v>-</v>
          </cell>
          <cell r="D31">
            <v>2.0638515118912957</v>
          </cell>
          <cell r="E31">
            <v>714.49011853451793</v>
          </cell>
          <cell r="F31" t="str">
            <v>-</v>
          </cell>
          <cell r="G31">
            <v>63.485479719393254</v>
          </cell>
        </row>
        <row r="32">
          <cell r="A32" t="str">
            <v>Croatia</v>
          </cell>
          <cell r="B32">
            <v>2.6854874921378498</v>
          </cell>
          <cell r="C32">
            <v>4.6900000000000004</v>
          </cell>
          <cell r="D32">
            <v>1.8066574708260372</v>
          </cell>
          <cell r="E32">
            <v>106.74270511975737</v>
          </cell>
          <cell r="F32">
            <v>161.33000000000001</v>
          </cell>
          <cell r="G32">
            <v>51.398012554276988</v>
          </cell>
        </row>
        <row r="33">
          <cell r="A33" t="str">
            <v>Montenegro</v>
          </cell>
          <cell r="B33" t="str">
            <v>-</v>
          </cell>
          <cell r="C33" t="str">
            <v>-</v>
          </cell>
          <cell r="D33">
            <v>1.509149512359421</v>
          </cell>
          <cell r="E33" t="str">
            <v>-</v>
          </cell>
          <cell r="F33" t="str">
            <v>-</v>
          </cell>
          <cell r="G33">
            <v>36.787943546006026</v>
          </cell>
        </row>
        <row r="34">
          <cell r="A34" t="str">
            <v>Luxembourg</v>
          </cell>
          <cell r="B34">
            <v>0</v>
          </cell>
          <cell r="C34">
            <v>0.18</v>
          </cell>
          <cell r="D34">
            <v>1.0765054126852758</v>
          </cell>
          <cell r="E34">
            <v>0</v>
          </cell>
          <cell r="F34">
            <v>5.75</v>
          </cell>
          <cell r="G34">
            <v>36.682835135874576</v>
          </cell>
        </row>
        <row r="35">
          <cell r="A35" t="str">
            <v>Slovenia</v>
          </cell>
          <cell r="B35">
            <v>3.5008299999999997</v>
          </cell>
          <cell r="C35">
            <v>8.92</v>
          </cell>
          <cell r="D35">
            <v>1.0194001281645084</v>
          </cell>
          <cell r="E35">
            <v>88.157360761902936</v>
          </cell>
          <cell r="F35">
            <v>292.08</v>
          </cell>
          <cell r="G35">
            <v>25.015801611284097</v>
          </cell>
        </row>
        <row r="36">
          <cell r="A36" t="str">
            <v>Bulgaria</v>
          </cell>
          <cell r="B36">
            <v>3.2012970000000003</v>
          </cell>
          <cell r="C36">
            <v>41.27</v>
          </cell>
          <cell r="D36">
            <v>0.71107895301272384</v>
          </cell>
          <cell r="E36">
            <v>97.892353749143467</v>
          </cell>
          <cell r="F36">
            <v>1364.38</v>
          </cell>
          <cell r="G36">
            <v>28.589487555753252</v>
          </cell>
        </row>
        <row r="37">
          <cell r="A37" t="str">
            <v>Portugal</v>
          </cell>
          <cell r="B37">
            <v>0</v>
          </cell>
          <cell r="C37">
            <v>26.1</v>
          </cell>
          <cell r="D37">
            <v>0.69135409308814055</v>
          </cell>
          <cell r="E37">
            <v>0</v>
          </cell>
          <cell r="F37">
            <v>834.12</v>
          </cell>
          <cell r="G37">
            <v>24.280042740363978</v>
          </cell>
        </row>
        <row r="38">
          <cell r="A38" t="str">
            <v>Liechtenstein</v>
          </cell>
          <cell r="B38">
            <v>0</v>
          </cell>
          <cell r="C38" t="str">
            <v>-</v>
          </cell>
          <cell r="D38">
            <v>0.16251742453449747</v>
          </cell>
          <cell r="E38">
            <v>7.5652726905402901</v>
          </cell>
          <cell r="F38" t="str">
            <v>-</v>
          </cell>
          <cell r="G38">
            <v>4.7298784559150606</v>
          </cell>
        </row>
        <row r="39">
          <cell r="A39" t="str">
            <v>Andorra</v>
          </cell>
          <cell r="B39" t="str">
            <v>-</v>
          </cell>
          <cell r="C39" t="str">
            <v>-</v>
          </cell>
          <cell r="D39">
            <v>5.2060503722990918E-2</v>
          </cell>
          <cell r="E39" t="str">
            <v>-</v>
          </cell>
          <cell r="F39" t="str">
            <v>-</v>
          </cell>
          <cell r="G39">
            <v>2.7328186634175906</v>
          </cell>
        </row>
        <row r="40">
          <cell r="A40" t="str">
            <v>Cyprus</v>
          </cell>
          <cell r="B40">
            <v>0</v>
          </cell>
          <cell r="C40">
            <v>0</v>
          </cell>
          <cell r="D40">
            <v>5.6302594679991933E-5</v>
          </cell>
          <cell r="E40">
            <v>0</v>
          </cell>
          <cell r="F40">
            <v>0</v>
          </cell>
          <cell r="G40">
            <v>1.2613009215773494</v>
          </cell>
        </row>
        <row r="41">
          <cell r="A41" t="str">
            <v>Total</v>
          </cell>
          <cell r="B41">
            <v>6177.5343408794952</v>
          </cell>
          <cell r="C41">
            <v>6103.16</v>
          </cell>
          <cell r="D41">
            <v>6734.8267073784045</v>
          </cell>
          <cell r="E41">
            <v>122226.36905833952</v>
          </cell>
          <cell r="F41">
            <v>165363.90999999995</v>
          </cell>
          <cell r="G41">
            <v>231204.44716429815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3E99B-F290-4D00-A6BD-1985408CB9B7}">
  <dimension ref="A1:AJ61"/>
  <sheetViews>
    <sheetView tabSelected="1" topLeftCell="A17" zoomScale="60" zoomScaleNormal="85" workbookViewId="0">
      <selection activeCell="G16" sqref="G16"/>
    </sheetView>
  </sheetViews>
  <sheetFormatPr defaultRowHeight="13.8"/>
  <cols>
    <col min="1" max="4" width="8.88671875" style="1"/>
    <col min="5" max="5" width="11" style="1" bestFit="1" customWidth="1"/>
    <col min="6" max="7" width="8.88671875" style="1"/>
    <col min="8" max="8" width="11" style="1" bestFit="1" customWidth="1"/>
    <col min="9" max="10" width="8.88671875" style="1"/>
    <col min="11" max="11" width="11" style="1" bestFit="1" customWidth="1"/>
    <col min="12" max="13" width="8.88671875" style="1"/>
    <col min="14" max="14" width="14" style="1" bestFit="1" customWidth="1"/>
    <col min="15" max="16" width="8.88671875" style="1"/>
    <col min="17" max="17" width="14" style="1" bestFit="1" customWidth="1"/>
    <col min="18" max="18" width="14.33203125" style="1" bestFit="1" customWidth="1"/>
    <col min="19" max="19" width="8.88671875" style="1"/>
    <col min="20" max="20" width="14" style="1" bestFit="1" customWidth="1"/>
    <col min="21" max="22" width="8.88671875" style="1"/>
    <col min="23" max="23" width="13.44140625" style="1" bestFit="1" customWidth="1"/>
    <col min="24" max="28" width="8.88671875" style="1"/>
    <col min="29" max="29" width="12.33203125" style="1" bestFit="1" customWidth="1"/>
    <col min="30" max="30" width="14.33203125" style="1" bestFit="1" customWidth="1"/>
    <col min="31" max="31" width="15" style="1" bestFit="1" customWidth="1"/>
    <col min="32" max="32" width="8.88671875" style="1"/>
    <col min="33" max="33" width="26.33203125" style="1" bestFit="1" customWidth="1"/>
    <col min="34" max="34" width="8.88671875" style="1"/>
    <col min="35" max="35" width="9.5546875" style="1" bestFit="1" customWidth="1"/>
    <col min="36" max="36" width="14.33203125" style="1" bestFit="1" customWidth="1"/>
    <col min="37" max="37" width="10.33203125" style="1" bestFit="1" customWidth="1"/>
    <col min="38" max="16384" width="8.88671875" style="1"/>
  </cols>
  <sheetData>
    <row r="1" spans="1:34" ht="14.4" thickBot="1"/>
    <row r="2" spans="1:34" ht="14.4" thickBot="1">
      <c r="A2" s="2"/>
    </row>
    <row r="3" spans="1:34" ht="15" thickTop="1" thickBot="1">
      <c r="A3" s="2"/>
      <c r="B3" s="3"/>
      <c r="C3" s="2"/>
      <c r="D3" s="2"/>
      <c r="E3" s="4" t="s">
        <v>0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6"/>
      <c r="X3" s="6"/>
      <c r="Y3" s="6"/>
      <c r="Z3" s="6"/>
      <c r="AA3" s="7"/>
    </row>
    <row r="4" spans="1:34" ht="14.4" thickBot="1">
      <c r="A4" s="2"/>
      <c r="B4" s="8"/>
      <c r="C4" s="8"/>
      <c r="D4" s="9"/>
      <c r="E4" s="10" t="s">
        <v>1</v>
      </c>
      <c r="F4" s="10"/>
      <c r="G4" s="11"/>
      <c r="H4" s="12" t="s">
        <v>2</v>
      </c>
      <c r="I4" s="13"/>
      <c r="J4" s="14"/>
      <c r="K4" s="10" t="s">
        <v>3</v>
      </c>
      <c r="L4" s="10"/>
      <c r="M4" s="15"/>
      <c r="N4" s="10" t="s">
        <v>1</v>
      </c>
      <c r="O4" s="10"/>
      <c r="P4" s="11"/>
      <c r="Q4" s="12" t="s">
        <v>4</v>
      </c>
      <c r="R4" s="13"/>
      <c r="S4" s="14"/>
      <c r="T4" s="10" t="s">
        <v>5</v>
      </c>
      <c r="U4" s="10"/>
      <c r="V4" s="16"/>
      <c r="W4" s="17" t="s">
        <v>6</v>
      </c>
      <c r="X4" s="18"/>
      <c r="Y4" s="19"/>
      <c r="Z4" s="20"/>
      <c r="AA4" s="3"/>
    </row>
    <row r="5" spans="1:34" ht="15" thickTop="1" thickBot="1">
      <c r="A5" s="21"/>
      <c r="B5" s="22"/>
      <c r="C5" s="23"/>
      <c r="D5" s="24" t="s">
        <v>7</v>
      </c>
      <c r="E5" s="25" t="s">
        <v>8</v>
      </c>
      <c r="F5" s="26" t="s">
        <v>9</v>
      </c>
      <c r="G5" s="27" t="s">
        <v>10</v>
      </c>
      <c r="H5" s="25" t="s">
        <v>8</v>
      </c>
      <c r="I5" s="26" t="s">
        <v>9</v>
      </c>
      <c r="J5" s="27" t="s">
        <v>10</v>
      </c>
      <c r="K5" s="25" t="s">
        <v>8</v>
      </c>
      <c r="L5" s="26" t="s">
        <v>9</v>
      </c>
      <c r="M5" s="28" t="s">
        <v>10</v>
      </c>
      <c r="N5" s="25" t="s">
        <v>11</v>
      </c>
      <c r="O5" s="26" t="s">
        <v>9</v>
      </c>
      <c r="P5" s="27" t="s">
        <v>10</v>
      </c>
      <c r="Q5" s="25" t="s">
        <v>11</v>
      </c>
      <c r="R5" s="26" t="s">
        <v>9</v>
      </c>
      <c r="S5" s="27" t="s">
        <v>10</v>
      </c>
      <c r="T5" s="25" t="s">
        <v>11</v>
      </c>
      <c r="U5" s="26" t="s">
        <v>9</v>
      </c>
      <c r="V5" s="29" t="s">
        <v>10</v>
      </c>
      <c r="W5" s="30" t="s">
        <v>11</v>
      </c>
      <c r="X5" s="26" t="s">
        <v>9</v>
      </c>
      <c r="Y5" s="31" t="s">
        <v>10</v>
      </c>
      <c r="Z5" s="32" t="s">
        <v>12</v>
      </c>
      <c r="AA5" s="3"/>
    </row>
    <row r="6" spans="1:34" ht="16.8" thickTop="1" thickBot="1">
      <c r="A6" s="21"/>
      <c r="B6" s="33"/>
      <c r="C6" s="34"/>
      <c r="D6" s="35" t="str">
        <f>'[1]Alex Table1'!A7</f>
        <v>United Kingdom</v>
      </c>
      <c r="E6" s="36">
        <f>'[1]Alex Table1'!B7</f>
        <v>1668.5549810055834</v>
      </c>
      <c r="F6" s="37">
        <f t="shared" ref="F6:F25" si="0">E6/$E$43*100</f>
        <v>27.010047843263486</v>
      </c>
      <c r="G6" s="38">
        <f>F6</f>
        <v>27.010047843263486</v>
      </c>
      <c r="H6" s="36">
        <f>'[1]Alex Table1'!C7</f>
        <v>760.68</v>
      </c>
      <c r="I6" s="37">
        <f t="shared" ref="I6:I13" si="1">H6/$H$43*100</f>
        <v>12.463707325385537</v>
      </c>
      <c r="J6" s="39">
        <f>I6</f>
        <v>12.463707325385537</v>
      </c>
      <c r="K6" s="36">
        <f>'[1]Alex Table1'!D7</f>
        <v>1413.2522968720466</v>
      </c>
      <c r="L6" s="37">
        <f t="shared" ref="L6:L43" si="2">K6/$K$43*100</f>
        <v>20.984241440447821</v>
      </c>
      <c r="M6" s="40">
        <f>L6</f>
        <v>20.984241440447821</v>
      </c>
      <c r="N6" s="36">
        <f>'[1]Alex Table1'!E7</f>
        <v>13194.08368610423</v>
      </c>
      <c r="O6" s="37">
        <f t="shared" ref="O6:O25" si="3">N6/$N$43*100</f>
        <v>10.794793126683325</v>
      </c>
      <c r="P6" s="38">
        <f>O6</f>
        <v>10.794793126683325</v>
      </c>
      <c r="Q6" s="41">
        <f>'[1]Alex Table1'!F7</f>
        <v>14756.17</v>
      </c>
      <c r="R6" s="37">
        <f t="shared" ref="R6:R13" si="4">Q6/$Q$43*100</f>
        <v>8.9234525235887343</v>
      </c>
      <c r="S6" s="38">
        <f>R6</f>
        <v>8.9234525235887343</v>
      </c>
      <c r="T6" s="36">
        <f>'[1]Alex Table1'!G7</f>
        <v>48443.835579122577</v>
      </c>
      <c r="U6" s="37">
        <f t="shared" ref="U6:U43" si="5">T6/$T$43*100</f>
        <v>20.952813050649276</v>
      </c>
      <c r="V6" s="42">
        <f>U6</f>
        <v>20.952813050649276</v>
      </c>
      <c r="W6" s="43">
        <f>Q6</f>
        <v>14756.17</v>
      </c>
      <c r="X6" s="37">
        <f t="shared" ref="X6:X43" si="6">W6/$W$43*100</f>
        <v>7.4808469776679889</v>
      </c>
      <c r="Y6" s="44">
        <f>X6</f>
        <v>7.4808469776679889</v>
      </c>
      <c r="Z6" s="45">
        <f>Q6/T6</f>
        <v>0.3046036678061747</v>
      </c>
      <c r="AA6" s="3"/>
    </row>
    <row r="7" spans="1:34" ht="16.8" thickTop="1" thickBot="1">
      <c r="A7" s="21"/>
      <c r="B7" s="3"/>
      <c r="C7" s="2"/>
      <c r="D7" s="46" t="str">
        <f>'[1]Alex Table1'!A6</f>
        <v>Germany</v>
      </c>
      <c r="E7" s="43">
        <f>'[1]Alex Table1'!B6</f>
        <v>1296.463</v>
      </c>
      <c r="F7" s="47">
        <f t="shared" si="0"/>
        <v>20.986738858264648</v>
      </c>
      <c r="G7" s="48">
        <f t="shared" ref="G7:G25" si="7">G6+F7</f>
        <v>47.996786701528137</v>
      </c>
      <c r="H7" s="43">
        <f>'[1]Alex Table1'!C6</f>
        <v>1312.62</v>
      </c>
      <c r="I7" s="47">
        <f t="shared" si="1"/>
        <v>21.507219211031661</v>
      </c>
      <c r="J7" s="49">
        <f t="shared" ref="J7:J13" si="8">I7+J6</f>
        <v>33.970926536417196</v>
      </c>
      <c r="K7" s="43">
        <f>'[1]Alex Table1'!D6</f>
        <v>1409.2575035905618</v>
      </c>
      <c r="L7" s="47">
        <f t="shared" si="2"/>
        <v>20.924925982826494</v>
      </c>
      <c r="M7" s="50">
        <f t="shared" ref="M7:M42" si="9">L7+M6</f>
        <v>41.909167423274312</v>
      </c>
      <c r="N7" s="51">
        <f>'[1]Alex Table1'!E6</f>
        <v>45894.610634473334</v>
      </c>
      <c r="O7" s="47">
        <f t="shared" si="3"/>
        <v>37.548861991120354</v>
      </c>
      <c r="P7" s="48">
        <f t="shared" ref="P7:P25" si="10">O7+P6</f>
        <v>48.343655117803678</v>
      </c>
      <c r="Q7" s="43">
        <f>'[1]Alex Table1'!F6</f>
        <v>38418.71</v>
      </c>
      <c r="R7" s="47">
        <f t="shared" si="4"/>
        <v>23.232826316213746</v>
      </c>
      <c r="S7" s="48">
        <f t="shared" ref="S7:S13" si="11">R7+S6</f>
        <v>32.156278839802482</v>
      </c>
      <c r="T7" s="43">
        <f>'[1]Alex Table1'!G6</f>
        <v>50423.65759235849</v>
      </c>
      <c r="U7" s="47">
        <f t="shared" si="5"/>
        <v>21.809120979635182</v>
      </c>
      <c r="V7" s="52">
        <f t="shared" ref="V7:V42" si="12">U7+V6</f>
        <v>42.761934030284458</v>
      </c>
      <c r="W7" s="43">
        <f>N7</f>
        <v>45894.610634473334</v>
      </c>
      <c r="X7" s="37">
        <f t="shared" si="6"/>
        <v>23.266915416137724</v>
      </c>
      <c r="Y7" s="53">
        <f>X7+Y6</f>
        <v>30.747762393805715</v>
      </c>
      <c r="Z7" s="54">
        <f>N7/T7</f>
        <v>0.91018011833850954</v>
      </c>
      <c r="AA7" s="3"/>
    </row>
    <row r="8" spans="1:34" ht="16.8" thickTop="1" thickBot="1">
      <c r="A8" s="21"/>
      <c r="B8" s="3"/>
      <c r="C8" s="2"/>
      <c r="D8" s="46" t="str">
        <f>'[1]Alex Table1'!A8</f>
        <v>Poland</v>
      </c>
      <c r="E8" s="43">
        <f>'[1]Alex Table1'!B8</f>
        <v>957.41543000000195</v>
      </c>
      <c r="F8" s="47">
        <f t="shared" si="0"/>
        <v>15.49834249668768</v>
      </c>
      <c r="G8" s="48">
        <f t="shared" si="7"/>
        <v>63.495129198215821</v>
      </c>
      <c r="H8" s="43">
        <f>'[1]Alex Table1'!C8</f>
        <v>921.79</v>
      </c>
      <c r="I8" s="47">
        <f t="shared" si="1"/>
        <v>15.103487373753923</v>
      </c>
      <c r="J8" s="49">
        <f t="shared" si="8"/>
        <v>49.074413910171117</v>
      </c>
      <c r="K8" s="43">
        <f>'[1]Alex Table1'!D8</f>
        <v>1099.0002680234729</v>
      </c>
      <c r="L8" s="47">
        <f t="shared" si="2"/>
        <v>16.318166981482278</v>
      </c>
      <c r="M8" s="50">
        <f t="shared" si="9"/>
        <v>58.22733440475659</v>
      </c>
      <c r="N8" s="43">
        <f>'[1]Alex Table1'!E8</f>
        <v>8856.2970778857143</v>
      </c>
      <c r="O8" s="47">
        <f t="shared" si="3"/>
        <v>7.2458154047417871</v>
      </c>
      <c r="P8" s="48">
        <f t="shared" si="10"/>
        <v>55.589470522545469</v>
      </c>
      <c r="Q8" s="43">
        <f>'[1]Alex Table1'!F8</f>
        <v>26339.37</v>
      </c>
      <c r="R8" s="47">
        <f t="shared" si="4"/>
        <v>15.928124824818187</v>
      </c>
      <c r="S8" s="48">
        <f t="shared" si="11"/>
        <v>48.084403664620666</v>
      </c>
      <c r="T8" s="51">
        <f>'[1]Alex Table1'!G8</f>
        <v>34502.571384517993</v>
      </c>
      <c r="U8" s="47">
        <f t="shared" si="5"/>
        <v>14.922970473833416</v>
      </c>
      <c r="V8" s="52">
        <f t="shared" si="12"/>
        <v>57.684904504117874</v>
      </c>
      <c r="W8" s="43">
        <f>T8</f>
        <v>34502.571384517993</v>
      </c>
      <c r="X8" s="37">
        <f t="shared" si="6"/>
        <v>17.491561622266854</v>
      </c>
      <c r="Y8" s="55">
        <f t="shared" ref="Y8:Y42" si="13">X8+Y7</f>
        <v>48.239324016072572</v>
      </c>
      <c r="Z8" s="54">
        <f>1</f>
        <v>1</v>
      </c>
      <c r="AA8" s="3"/>
    </row>
    <row r="9" spans="1:34" ht="16.8" thickTop="1" thickBot="1">
      <c r="A9" s="21"/>
      <c r="B9" s="3"/>
      <c r="C9" s="2"/>
      <c r="D9" s="46" t="str">
        <f>'[1]Alex Table1'!A9</f>
        <v>Finland</v>
      </c>
      <c r="E9" s="43">
        <f>'[1]Alex Table1'!B9</f>
        <v>342.24900000000002</v>
      </c>
      <c r="F9" s="47">
        <f t="shared" si="0"/>
        <v>5.5402201123381216</v>
      </c>
      <c r="G9" s="48">
        <f t="shared" si="7"/>
        <v>69.03534931055394</v>
      </c>
      <c r="H9" s="43">
        <f>'[1]Alex Table1'!C9</f>
        <v>329.42</v>
      </c>
      <c r="I9" s="47">
        <f t="shared" si="1"/>
        <v>5.3975317704271237</v>
      </c>
      <c r="J9" s="49">
        <f t="shared" si="8"/>
        <v>54.471945680598239</v>
      </c>
      <c r="K9" s="43">
        <f>'[1]Alex Table1'!D9</f>
        <v>188.7247583390635</v>
      </c>
      <c r="L9" s="47">
        <f t="shared" si="2"/>
        <v>2.802221445910468</v>
      </c>
      <c r="M9" s="50">
        <f t="shared" si="9"/>
        <v>61.029555850667059</v>
      </c>
      <c r="N9" s="43">
        <f>'[1]Alex Table1'!E9</f>
        <v>8157.4472799426821</v>
      </c>
      <c r="O9" s="47">
        <f t="shared" si="3"/>
        <v>6.6740486057055932</v>
      </c>
      <c r="P9" s="48">
        <f t="shared" si="10"/>
        <v>62.263519128251062</v>
      </c>
      <c r="Q9" s="51">
        <f>'[1]Alex Table1'!F9</f>
        <v>9203.99</v>
      </c>
      <c r="R9" s="47">
        <f t="shared" si="4"/>
        <v>5.5659000806161405</v>
      </c>
      <c r="S9" s="48">
        <f t="shared" si="11"/>
        <v>53.650303745236805</v>
      </c>
      <c r="T9" s="43">
        <f>'[1]Alex Table1'!G9</f>
        <v>5470.0518800607015</v>
      </c>
      <c r="U9" s="47">
        <f t="shared" si="5"/>
        <v>2.3658938861905114</v>
      </c>
      <c r="V9" s="52">
        <f t="shared" si="12"/>
        <v>60.050798390308387</v>
      </c>
      <c r="W9" s="43">
        <f>Q9</f>
        <v>9203.99</v>
      </c>
      <c r="X9" s="37">
        <f t="shared" si="6"/>
        <v>4.6660915924651452</v>
      </c>
      <c r="Y9" s="55">
        <f t="shared" si="13"/>
        <v>52.905415608537716</v>
      </c>
      <c r="Z9" s="54">
        <f>Q9/T9</f>
        <v>1.6826147542677168</v>
      </c>
      <c r="AA9" s="3"/>
    </row>
    <row r="10" spans="1:34" ht="16.8" thickTop="1" thickBot="1">
      <c r="A10" s="21"/>
      <c r="B10" s="3"/>
      <c r="C10" s="2"/>
      <c r="D10" s="46" t="str">
        <f>'[1]Alex Table1'!A10</f>
        <v>Lithuania</v>
      </c>
      <c r="E10" s="43">
        <f>'[1]Alex Table1'!B10</f>
        <v>134.19821650714761</v>
      </c>
      <c r="F10" s="47">
        <f t="shared" si="0"/>
        <v>2.172358891137169</v>
      </c>
      <c r="G10" s="48">
        <f t="shared" si="7"/>
        <v>71.207708201691105</v>
      </c>
      <c r="H10" s="43">
        <f>'[1]Alex Table1'!C10</f>
        <v>283.39999999999998</v>
      </c>
      <c r="I10" s="47">
        <f t="shared" si="1"/>
        <v>4.6434961560896317</v>
      </c>
      <c r="J10" s="49">
        <f t="shared" si="8"/>
        <v>59.115441836687872</v>
      </c>
      <c r="K10" s="43">
        <f>'[1]Alex Table1'!D10</f>
        <v>260.26061883979344</v>
      </c>
      <c r="L10" s="47">
        <f t="shared" si="2"/>
        <v>3.8643996371081442</v>
      </c>
      <c r="M10" s="50">
        <f t="shared" si="9"/>
        <v>64.893955487775202</v>
      </c>
      <c r="N10" s="43">
        <f>'[1]Alex Table1'!E10</f>
        <v>766.80079548820606</v>
      </c>
      <c r="O10" s="47">
        <f t="shared" si="3"/>
        <v>0.62736118351205095</v>
      </c>
      <c r="P10" s="48">
        <f t="shared" si="10"/>
        <v>62.890880311763112</v>
      </c>
      <c r="Q10" s="51">
        <f>'[1]Alex Table1'!F10</f>
        <v>6091.22</v>
      </c>
      <c r="R10" s="47">
        <f t="shared" si="4"/>
        <v>3.6835244159381588</v>
      </c>
      <c r="S10" s="48">
        <f t="shared" si="11"/>
        <v>57.333828161174964</v>
      </c>
      <c r="T10" s="43">
        <f>'[1]Alex Table1'!G10</f>
        <v>14686.16749720613</v>
      </c>
      <c r="U10" s="47">
        <f t="shared" si="5"/>
        <v>6.3520263893409759</v>
      </c>
      <c r="V10" s="52">
        <f t="shared" si="12"/>
        <v>66.402824779649364</v>
      </c>
      <c r="W10" s="43">
        <f>Q10</f>
        <v>6091.22</v>
      </c>
      <c r="X10" s="56">
        <f t="shared" si="6"/>
        <v>3.0880292601203978</v>
      </c>
      <c r="Y10" s="55">
        <f t="shared" si="13"/>
        <v>55.993444868658116</v>
      </c>
      <c r="Z10" s="54">
        <f>Q10/T10</f>
        <v>0.4147589901285535</v>
      </c>
      <c r="AA10" s="3"/>
    </row>
    <row r="11" spans="1:34" ht="16.8" thickTop="1" thickBot="1">
      <c r="A11" s="21"/>
      <c r="B11" s="3"/>
      <c r="C11" s="2"/>
      <c r="D11" s="46" t="str">
        <f>'[1]Alex Table1'!A11</f>
        <v>Estonia</v>
      </c>
      <c r="E11" s="43">
        <f>'[1]Alex Table1'!B11</f>
        <v>83.365000000000009</v>
      </c>
      <c r="F11" s="47">
        <f t="shared" si="0"/>
        <v>1.34948663009992</v>
      </c>
      <c r="G11" s="48">
        <f t="shared" si="7"/>
        <v>72.557194831791023</v>
      </c>
      <c r="H11" s="43">
        <f>'[1]Alex Table1'!C11</f>
        <v>245.9</v>
      </c>
      <c r="I11" s="47">
        <f t="shared" si="1"/>
        <v>4.0290603556190563</v>
      </c>
      <c r="J11" s="49">
        <f t="shared" si="8"/>
        <v>63.144502192306931</v>
      </c>
      <c r="K11" s="43">
        <f>'[1]Alex Table1'!D11</f>
        <v>237.32180840665953</v>
      </c>
      <c r="L11" s="47">
        <f t="shared" si="2"/>
        <v>3.5237997756743957</v>
      </c>
      <c r="M11" s="50">
        <f t="shared" si="9"/>
        <v>68.417755263449592</v>
      </c>
      <c r="N11" s="43">
        <f>'[1]Alex Table1'!E11</f>
        <v>841.05776019047676</v>
      </c>
      <c r="O11" s="47">
        <f t="shared" si="3"/>
        <v>0.68811482061537299</v>
      </c>
      <c r="P11" s="48">
        <f t="shared" si="10"/>
        <v>63.578995132378488</v>
      </c>
      <c r="Q11" s="43">
        <f>'[1]Alex Table1'!F11</f>
        <v>4450.1499999999996</v>
      </c>
      <c r="R11" s="47">
        <f t="shared" si="4"/>
        <v>2.6911252884622776</v>
      </c>
      <c r="S11" s="48">
        <f t="shared" si="11"/>
        <v>60.024953449637238</v>
      </c>
      <c r="T11" s="51">
        <f>'[1]Alex Table1'!G11</f>
        <v>6786.6398253671914</v>
      </c>
      <c r="U11" s="47">
        <f t="shared" si="5"/>
        <v>2.935341386640578</v>
      </c>
      <c r="V11" s="52">
        <f t="shared" si="12"/>
        <v>69.338166166289938</v>
      </c>
      <c r="W11" s="43">
        <f>T11</f>
        <v>6786.6398253671914</v>
      </c>
      <c r="X11" s="37">
        <f t="shared" si="6"/>
        <v>3.4405820769291329</v>
      </c>
      <c r="Y11" s="55">
        <f t="shared" si="13"/>
        <v>59.434026945587249</v>
      </c>
      <c r="Z11" s="54">
        <f>1</f>
        <v>1</v>
      </c>
      <c r="AA11" s="3"/>
    </row>
    <row r="12" spans="1:34" ht="16.8" thickTop="1" thickBot="1">
      <c r="A12" s="21"/>
      <c r="B12" s="3"/>
      <c r="C12" s="2"/>
      <c r="D12" s="46" t="str">
        <f>'[1]Alex Table1'!A4</f>
        <v>Latvia</v>
      </c>
      <c r="E12" s="43">
        <f>'[1]Alex Table1'!B4</f>
        <v>166.30389</v>
      </c>
      <c r="F12" s="47">
        <f t="shared" si="0"/>
        <v>2.6920755243640349</v>
      </c>
      <c r="G12" s="48">
        <f t="shared" si="7"/>
        <v>75.249270356155051</v>
      </c>
      <c r="H12" s="43">
        <f>'[1]Alex Table1'!C4</f>
        <v>158.32</v>
      </c>
      <c r="I12" s="47">
        <f t="shared" si="1"/>
        <v>2.5940660248133756</v>
      </c>
      <c r="J12" s="49">
        <f t="shared" si="8"/>
        <v>65.738568217120303</v>
      </c>
      <c r="K12" s="43">
        <f>'[1]Alex Table1'!D4</f>
        <v>161.79990205737781</v>
      </c>
      <c r="L12" s="47">
        <f t="shared" si="2"/>
        <v>2.402436010419041</v>
      </c>
      <c r="M12" s="50">
        <f t="shared" si="9"/>
        <v>70.82019127386863</v>
      </c>
      <c r="N12" s="43">
        <f>'[1]Alex Table1'!E4</f>
        <v>4004.0652241554394</v>
      </c>
      <c r="O12" s="47">
        <f t="shared" si="3"/>
        <v>3.2759422168912424</v>
      </c>
      <c r="P12" s="48">
        <f t="shared" si="10"/>
        <v>66.854937349269733</v>
      </c>
      <c r="Q12" s="51">
        <f>'[1]Alex Table1'!F4</f>
        <v>5054.25</v>
      </c>
      <c r="R12" s="47">
        <f t="shared" si="4"/>
        <v>3.0564407917060028</v>
      </c>
      <c r="S12" s="48">
        <f t="shared" si="11"/>
        <v>63.08139424134324</v>
      </c>
      <c r="T12" s="43">
        <f>'[1]Alex Table1'!G4</f>
        <v>4690.7781273461624</v>
      </c>
      <c r="U12" s="47">
        <f t="shared" si="5"/>
        <v>2.0288442479710644</v>
      </c>
      <c r="V12" s="52">
        <f t="shared" si="12"/>
        <v>71.367010414261003</v>
      </c>
      <c r="W12" s="43">
        <f>Q12</f>
        <v>5054.25</v>
      </c>
      <c r="X12" s="37">
        <f t="shared" si="6"/>
        <v>2.5623228003525598</v>
      </c>
      <c r="Y12" s="55">
        <f t="shared" si="13"/>
        <v>61.99634974593981</v>
      </c>
      <c r="Z12" s="54">
        <f>Q12/T12</f>
        <v>1.0774864772509447</v>
      </c>
      <c r="AA12" s="3"/>
    </row>
    <row r="13" spans="1:34" ht="16.8" thickTop="1" thickBot="1">
      <c r="A13" s="21"/>
      <c r="B13" s="3"/>
      <c r="C13" s="2"/>
      <c r="D13" s="46" t="str">
        <f>'[1]Alex Table1'!A5</f>
        <v>Denmark</v>
      </c>
      <c r="E13" s="43">
        <f>'[1]Alex Table1'!B5</f>
        <v>172.12368698923001</v>
      </c>
      <c r="F13" s="47">
        <f t="shared" si="0"/>
        <v>2.7862845836438486</v>
      </c>
      <c r="G13" s="48">
        <f t="shared" si="7"/>
        <v>78.035554939798899</v>
      </c>
      <c r="H13" s="43">
        <f>'[1]Alex Table1'!C5</f>
        <v>179.04</v>
      </c>
      <c r="I13" s="47">
        <f t="shared" si="1"/>
        <v>2.9335622857667176</v>
      </c>
      <c r="J13" s="49">
        <f t="shared" si="8"/>
        <v>68.672130502887015</v>
      </c>
      <c r="K13" s="43">
        <f>'[1]Alex Table1'!D5</f>
        <v>175.01527922691065</v>
      </c>
      <c r="L13" s="47">
        <f t="shared" si="2"/>
        <v>2.5986604679103467</v>
      </c>
      <c r="M13" s="50">
        <f t="shared" si="9"/>
        <v>73.41885174177898</v>
      </c>
      <c r="N13" s="57">
        <f>'[1]Alex Table1'!E5</f>
        <v>7146.9243164799318</v>
      </c>
      <c r="O13" s="47">
        <f t="shared" si="3"/>
        <v>5.8472851411209419</v>
      </c>
      <c r="P13" s="48">
        <f t="shared" si="10"/>
        <v>72.702222490390682</v>
      </c>
      <c r="Q13" s="43">
        <f>'[1]Alex Table1'!F5</f>
        <v>6115.42</v>
      </c>
      <c r="R13" s="47">
        <f t="shared" si="4"/>
        <v>3.6981588062352917</v>
      </c>
      <c r="S13" s="48">
        <f t="shared" si="11"/>
        <v>66.779553047578531</v>
      </c>
      <c r="T13" s="51">
        <f>'[1]Alex Table1'!G5</f>
        <v>5459.3308222272944</v>
      </c>
      <c r="U13" s="47">
        <f t="shared" si="5"/>
        <v>2.3612568396436568</v>
      </c>
      <c r="V13" s="52">
        <f t="shared" si="12"/>
        <v>73.728267253904662</v>
      </c>
      <c r="W13" s="43">
        <f>T13</f>
        <v>5459.3308222272944</v>
      </c>
      <c r="X13" s="37">
        <f t="shared" si="6"/>
        <v>2.7676841945808941</v>
      </c>
      <c r="Y13" s="58">
        <f t="shared" si="13"/>
        <v>64.764033940520704</v>
      </c>
      <c r="Z13" s="54">
        <f>1</f>
        <v>1</v>
      </c>
      <c r="AA13" s="3"/>
    </row>
    <row r="14" spans="1:34" ht="16.8" thickTop="1" thickBot="1">
      <c r="A14" s="21"/>
      <c r="B14" s="59"/>
      <c r="C14" s="60"/>
      <c r="D14" s="61" t="str">
        <f>'[1]Alex Table1'!A12</f>
        <v>Norway</v>
      </c>
      <c r="E14" s="62">
        <f>'[1]Alex Table1'!B12</f>
        <v>70.152370000000005</v>
      </c>
      <c r="F14" s="63">
        <f t="shared" si="0"/>
        <v>1.1356046948338359</v>
      </c>
      <c r="G14" s="64">
        <f t="shared" si="7"/>
        <v>79.17115963463273</v>
      </c>
      <c r="H14" s="62" t="str">
        <f>'[1]Alex Table1'!C12</f>
        <v>-</v>
      </c>
      <c r="I14" s="63">
        <v>0</v>
      </c>
      <c r="J14" s="65">
        <f>J13</f>
        <v>68.672130502887015</v>
      </c>
      <c r="K14" s="62">
        <f>'[1]Alex Table1'!D12</f>
        <v>72.770059415893556</v>
      </c>
      <c r="L14" s="63">
        <f t="shared" si="2"/>
        <v>1.0805038136492748</v>
      </c>
      <c r="M14" s="66">
        <f t="shared" si="9"/>
        <v>74.499355555428252</v>
      </c>
      <c r="N14" s="62">
        <f>'[1]Alex Table1'!E12</f>
        <v>2276.8272043110001</v>
      </c>
      <c r="O14" s="63">
        <f t="shared" si="3"/>
        <v>1.8627954195581595</v>
      </c>
      <c r="P14" s="64">
        <f t="shared" si="10"/>
        <v>74.565017909948835</v>
      </c>
      <c r="Q14" s="62" t="str">
        <f>'[1]Alex Table1'!F12</f>
        <v>-</v>
      </c>
      <c r="R14" s="62" t="str">
        <f>Q14</f>
        <v>-</v>
      </c>
      <c r="S14" s="64">
        <f>S13</f>
        <v>66.779553047578531</v>
      </c>
      <c r="T14" s="67">
        <f>'[1]Alex Table1'!G12</f>
        <v>3933.0515987085701</v>
      </c>
      <c r="U14" s="63">
        <f t="shared" si="5"/>
        <v>1.7011141640859835</v>
      </c>
      <c r="V14" s="68">
        <f t="shared" si="12"/>
        <v>75.429381417990641</v>
      </c>
      <c r="W14" s="62">
        <f>T14</f>
        <v>3933.0515987085701</v>
      </c>
      <c r="X14" s="63">
        <f t="shared" si="6"/>
        <v>1.9939155732965439</v>
      </c>
      <c r="Y14" s="64">
        <f t="shared" si="13"/>
        <v>66.757949513817252</v>
      </c>
      <c r="Z14" s="69">
        <f>1</f>
        <v>1</v>
      </c>
      <c r="AA14" s="3"/>
    </row>
    <row r="15" spans="1:34" ht="16.2" thickBot="1">
      <c r="A15" s="21"/>
      <c r="B15" s="33"/>
      <c r="C15" s="34"/>
      <c r="D15" s="35" t="str">
        <f>'[1]Alex Table1'!A13</f>
        <v>Ireland</v>
      </c>
      <c r="E15" s="36">
        <f>'[1]Alex Table1'!B13</f>
        <v>338.93663070773584</v>
      </c>
      <c r="F15" s="37">
        <f t="shared" si="0"/>
        <v>5.4866005109003</v>
      </c>
      <c r="G15" s="38">
        <f t="shared" si="7"/>
        <v>84.657760145533032</v>
      </c>
      <c r="H15" s="36">
        <f>'[1]Alex Table1'!C13</f>
        <v>332.9</v>
      </c>
      <c r="I15" s="37">
        <f t="shared" ref="I15:I22" si="14">H15/$H$43*100</f>
        <v>5.4545514127107921</v>
      </c>
      <c r="J15" s="39">
        <f t="shared" ref="J15:J22" si="15">I15+J14</f>
        <v>74.1266819155978</v>
      </c>
      <c r="K15" s="36">
        <f>'[1]Alex Table1'!D13</f>
        <v>512.92053780164144</v>
      </c>
      <c r="L15" s="37">
        <f t="shared" si="2"/>
        <v>7.61594262313693</v>
      </c>
      <c r="M15" s="40">
        <f t="shared" si="9"/>
        <v>82.115298178565183</v>
      </c>
      <c r="N15" s="41">
        <f>'[1]Alex Table1'!E13</f>
        <v>7547.159011740905</v>
      </c>
      <c r="O15" s="37">
        <f t="shared" si="3"/>
        <v>6.1747387817260542</v>
      </c>
      <c r="P15" s="38">
        <f t="shared" si="10"/>
        <v>80.739756691674884</v>
      </c>
      <c r="Q15" s="36">
        <f>'[1]Alex Table1'!F13</f>
        <v>5891.82</v>
      </c>
      <c r="R15" s="37">
        <f t="shared" ref="R15:R22" si="16">Q15/$Q$43*100</f>
        <v>3.5629418777047555</v>
      </c>
      <c r="S15" s="38">
        <f t="shared" ref="S15:S22" si="17">R15+S14</f>
        <v>70.34249492528329</v>
      </c>
      <c r="T15" s="36">
        <f>'[1]Alex Table1'!G13</f>
        <v>16685.224349496097</v>
      </c>
      <c r="U15" s="37">
        <f t="shared" si="5"/>
        <v>7.2166537253668253</v>
      </c>
      <c r="V15" s="42">
        <f t="shared" si="12"/>
        <v>82.646035143357466</v>
      </c>
      <c r="W15" s="36">
        <f>N15</f>
        <v>7547.159011740905</v>
      </c>
      <c r="X15" s="37">
        <f t="shared" si="6"/>
        <v>3.8261379262343604</v>
      </c>
      <c r="Y15" s="38">
        <f t="shared" si="13"/>
        <v>70.584087440051619</v>
      </c>
      <c r="Z15" s="70">
        <f>N15/T15</f>
        <v>0.45232589347645386</v>
      </c>
      <c r="AA15" s="3"/>
    </row>
    <row r="16" spans="1:34" ht="16.8" thickTop="1" thickBot="1">
      <c r="A16" s="21"/>
      <c r="B16" s="3"/>
      <c r="C16" s="2"/>
      <c r="D16" s="46" t="str">
        <f>'[1]Alex Table1'!A14</f>
        <v>Romania</v>
      </c>
      <c r="E16" s="43">
        <f>'[1]Alex Table1'!B14</f>
        <v>8.2807547164897901</v>
      </c>
      <c r="F16" s="47">
        <f t="shared" si="0"/>
        <v>0.13404627573969682</v>
      </c>
      <c r="G16" s="48">
        <f>G10+F16</f>
        <v>71.341754477430797</v>
      </c>
      <c r="H16" s="43">
        <f>'[1]Alex Table1'!C14</f>
        <v>626.19000000000005</v>
      </c>
      <c r="I16" s="47">
        <f t="shared" si="14"/>
        <v>10.260094770577865</v>
      </c>
      <c r="J16" s="49">
        <f>I16+J10</f>
        <v>69.37553660726573</v>
      </c>
      <c r="K16" s="43">
        <f>'[1]Alex Table1'!D14</f>
        <v>442.12365876294228</v>
      </c>
      <c r="L16" s="47">
        <f t="shared" si="2"/>
        <v>6.5647369705677718</v>
      </c>
      <c r="M16" s="50">
        <f>L16+M10</f>
        <v>71.458692458342966</v>
      </c>
      <c r="N16" s="43">
        <f>'[1]Alex Table1'!E14</f>
        <v>229.26380434369327</v>
      </c>
      <c r="O16" s="47">
        <f t="shared" si="3"/>
        <v>0.18757311217701642</v>
      </c>
      <c r="P16" s="48">
        <f>O16+P10</f>
        <v>63.078453423940125</v>
      </c>
      <c r="Q16" s="43">
        <f>'[1]Alex Table1'!F14</f>
        <v>20019.259999999998</v>
      </c>
      <c r="R16" s="47">
        <f t="shared" si="16"/>
        <v>12.106184475197765</v>
      </c>
      <c r="S16" s="48">
        <f>R16+S10</f>
        <v>69.440012636372728</v>
      </c>
      <c r="T16" s="51">
        <f>'[1]Alex Table1'!G14</f>
        <v>13550.786450966254</v>
      </c>
      <c r="U16" s="47">
        <f t="shared" si="5"/>
        <v>5.8609540677808916</v>
      </c>
      <c r="V16" s="52">
        <f>U16+V10</f>
        <v>72.26377884743026</v>
      </c>
      <c r="W16" s="43">
        <f>T16</f>
        <v>13550.786450966254</v>
      </c>
      <c r="X16" s="56">
        <f t="shared" si="6"/>
        <v>6.8697609113160958</v>
      </c>
      <c r="Y16" s="58">
        <f>X16+Y10</f>
        <v>62.863205779974209</v>
      </c>
      <c r="Z16" s="54">
        <f>1</f>
        <v>1</v>
      </c>
      <c r="AA16" s="3"/>
      <c r="AD16" s="71"/>
      <c r="AE16" s="71"/>
      <c r="AF16" s="71"/>
      <c r="AG16" s="71"/>
      <c r="AH16" s="71"/>
    </row>
    <row r="17" spans="1:36" ht="16.8" thickTop="1" thickBot="1">
      <c r="A17" s="21"/>
      <c r="B17" s="3"/>
      <c r="C17" s="2"/>
      <c r="D17" s="46" t="str">
        <f>'[1]Alex Table1'!A15</f>
        <v>Netherlands</v>
      </c>
      <c r="E17" s="43">
        <f>'[1]Alex Table1'!B15</f>
        <v>340.725196115671</v>
      </c>
      <c r="F17" s="47">
        <f t="shared" si="0"/>
        <v>5.5155532501202087</v>
      </c>
      <c r="G17" s="48">
        <f t="shared" si="7"/>
        <v>76.857307727551003</v>
      </c>
      <c r="H17" s="43">
        <f>'[1]Alex Table1'!C15</f>
        <v>338.2</v>
      </c>
      <c r="I17" s="47">
        <f t="shared" si="14"/>
        <v>5.5413916725106338</v>
      </c>
      <c r="J17" s="49">
        <f t="shared" si="15"/>
        <v>74.916928279776357</v>
      </c>
      <c r="K17" s="43">
        <f>'[1]Alex Table1'!D15</f>
        <v>237.29237866450887</v>
      </c>
      <c r="L17" s="47">
        <f t="shared" si="2"/>
        <v>3.5233627972125978</v>
      </c>
      <c r="M17" s="50">
        <f t="shared" si="9"/>
        <v>74.982055255555565</v>
      </c>
      <c r="N17" s="43">
        <f>'[1]Alex Table1'!E15</f>
        <v>7841.5455317160249</v>
      </c>
      <c r="O17" s="47">
        <f t="shared" si="3"/>
        <v>6.4155923080503188</v>
      </c>
      <c r="P17" s="48">
        <f t="shared" si="10"/>
        <v>69.49404573199044</v>
      </c>
      <c r="Q17" s="51">
        <f>'[1]Alex Table1'!F15</f>
        <v>9685.2900000000009</v>
      </c>
      <c r="R17" s="47">
        <f t="shared" si="16"/>
        <v>5.8569551240049922</v>
      </c>
      <c r="S17" s="48">
        <f t="shared" si="17"/>
        <v>75.296967760377726</v>
      </c>
      <c r="T17" s="43">
        <f>'[1]Alex Table1'!G15</f>
        <v>7987.8187363493544</v>
      </c>
      <c r="U17" s="47">
        <f t="shared" si="5"/>
        <v>3.4548724448509689</v>
      </c>
      <c r="V17" s="52">
        <f t="shared" si="12"/>
        <v>75.718651292281223</v>
      </c>
      <c r="W17" s="43">
        <f>Q17</f>
        <v>9685.2900000000009</v>
      </c>
      <c r="X17" s="56">
        <f t="shared" si="6"/>
        <v>4.9100933659843982</v>
      </c>
      <c r="Y17" s="58">
        <f t="shared" si="13"/>
        <v>67.773299145958603</v>
      </c>
      <c r="Z17" s="54">
        <f>Q17/T17</f>
        <v>1.2125074841678789</v>
      </c>
      <c r="AA17" s="3"/>
      <c r="AJ17" s="72"/>
    </row>
    <row r="18" spans="1:36" ht="16.8" thickTop="1" thickBot="1">
      <c r="A18" s="21"/>
      <c r="B18" s="3"/>
      <c r="C18" s="2"/>
      <c r="D18" s="46" t="str">
        <f>'[1]Alex Table1'!A16</f>
        <v>Hungary</v>
      </c>
      <c r="E18" s="43">
        <f>'[1]Alex Table1'!B16</f>
        <v>0</v>
      </c>
      <c r="F18" s="47">
        <f t="shared" si="0"/>
        <v>0</v>
      </c>
      <c r="G18" s="48">
        <f t="shared" si="7"/>
        <v>76.857307727551003</v>
      </c>
      <c r="H18" s="43">
        <f>'[1]Alex Table1'!C16</f>
        <v>55.74</v>
      </c>
      <c r="I18" s="47">
        <f t="shared" si="14"/>
        <v>0.91329737381946396</v>
      </c>
      <c r="J18" s="49">
        <f t="shared" si="15"/>
        <v>75.830225653595818</v>
      </c>
      <c r="K18" s="43">
        <f>'[1]Alex Table1'!D16</f>
        <v>183.78147457649771</v>
      </c>
      <c r="L18" s="47">
        <f t="shared" si="2"/>
        <v>2.728822619521214</v>
      </c>
      <c r="M18" s="50">
        <f t="shared" si="9"/>
        <v>77.710877875076775</v>
      </c>
      <c r="N18" s="43">
        <f>'[1]Alex Table1'!E16</f>
        <v>0</v>
      </c>
      <c r="O18" s="47">
        <f t="shared" si="3"/>
        <v>0</v>
      </c>
      <c r="P18" s="48">
        <f t="shared" si="10"/>
        <v>69.49404573199044</v>
      </c>
      <c r="Q18" s="43">
        <f>'[1]Alex Table1'!F16</f>
        <v>2018.47</v>
      </c>
      <c r="R18" s="47">
        <f t="shared" si="16"/>
        <v>1.2206230488865439</v>
      </c>
      <c r="S18" s="48">
        <f t="shared" si="17"/>
        <v>76.517590809264263</v>
      </c>
      <c r="T18" s="51">
        <f>'[1]Alex Table1'!G16</f>
        <v>5873.0375245046653</v>
      </c>
      <c r="U18" s="47">
        <f t="shared" si="5"/>
        <v>2.5401922828634764</v>
      </c>
      <c r="V18" s="52">
        <f t="shared" si="12"/>
        <v>78.258843575144695</v>
      </c>
      <c r="W18" s="43">
        <f>T18</f>
        <v>5873.0375245046653</v>
      </c>
      <c r="X18" s="56">
        <f t="shared" si="6"/>
        <v>2.9774185994686571</v>
      </c>
      <c r="Y18" s="58">
        <f t="shared" si="13"/>
        <v>70.750717745427266</v>
      </c>
      <c r="Z18" s="54">
        <f>1</f>
        <v>1</v>
      </c>
      <c r="AA18" s="3"/>
      <c r="AJ18" s="72"/>
    </row>
    <row r="19" spans="1:36" ht="16.8" thickTop="1" thickBot="1">
      <c r="A19" s="21"/>
      <c r="B19" s="3"/>
      <c r="C19" s="2"/>
      <c r="D19" s="46" t="str">
        <f>'[1]Alex Table1'!A17</f>
        <v>Sweden</v>
      </c>
      <c r="E19" s="43">
        <f>'[1]Alex Table1'!B17</f>
        <v>165.33074299999998</v>
      </c>
      <c r="F19" s="47">
        <f t="shared" si="0"/>
        <v>2.6763225241166664</v>
      </c>
      <c r="G19" s="48">
        <f t="shared" si="7"/>
        <v>79.533630251667674</v>
      </c>
      <c r="H19" s="43">
        <f>'[1]Alex Table1'!C17</f>
        <v>164.73</v>
      </c>
      <c r="I19" s="47">
        <f t="shared" si="14"/>
        <v>2.6990935843071457</v>
      </c>
      <c r="J19" s="49">
        <f t="shared" si="15"/>
        <v>78.529319237902968</v>
      </c>
      <c r="K19" s="43">
        <f>'[1]Alex Table1'!D17</f>
        <v>38.365609363208556</v>
      </c>
      <c r="L19" s="47">
        <f t="shared" si="2"/>
        <v>0.56965993380611768</v>
      </c>
      <c r="M19" s="50">
        <f t="shared" si="9"/>
        <v>78.280537808882897</v>
      </c>
      <c r="N19" s="43">
        <f>'[1]Alex Table1'!E17</f>
        <v>5469.4118071582998</v>
      </c>
      <c r="O19" s="47">
        <f t="shared" si="3"/>
        <v>4.4748214720734358</v>
      </c>
      <c r="P19" s="48">
        <f t="shared" si="10"/>
        <v>73.968867204063869</v>
      </c>
      <c r="Q19" s="51">
        <f>'[1]Alex Table1'!F17</f>
        <v>4384.33</v>
      </c>
      <c r="R19" s="47">
        <f t="shared" si="16"/>
        <v>2.6513221657615627</v>
      </c>
      <c r="S19" s="48">
        <f t="shared" si="17"/>
        <v>79.168912975025819</v>
      </c>
      <c r="T19" s="43">
        <f>'[1]Alex Table1'!G17</f>
        <v>1974.4614843192091</v>
      </c>
      <c r="U19" s="47">
        <f t="shared" si="5"/>
        <v>0.85398940571247761</v>
      </c>
      <c r="V19" s="52">
        <f t="shared" si="12"/>
        <v>79.112832980857178</v>
      </c>
      <c r="W19" s="43">
        <f>Q19</f>
        <v>4384.33</v>
      </c>
      <c r="X19" s="56">
        <f t="shared" si="6"/>
        <v>2.2226974770281918</v>
      </c>
      <c r="Y19" s="58">
        <f t="shared" si="13"/>
        <v>72.973415222455458</v>
      </c>
      <c r="Z19" s="54">
        <f>Q19/T19</f>
        <v>2.2205193845610562</v>
      </c>
      <c r="AA19" s="3"/>
    </row>
    <row r="20" spans="1:36" ht="16.8" thickTop="1" thickBot="1">
      <c r="A20" s="21"/>
      <c r="B20" s="3"/>
      <c r="C20" s="2"/>
      <c r="D20" s="46" t="str">
        <f>'[1]Alex Table1'!A18</f>
        <v>France</v>
      </c>
      <c r="E20" s="43">
        <f>'[1]Alex Table1'!B18</f>
        <v>12.87175</v>
      </c>
      <c r="F20" s="47">
        <f t="shared" si="0"/>
        <v>0.20836387609894616</v>
      </c>
      <c r="G20" s="48">
        <f t="shared" si="7"/>
        <v>79.741994127766617</v>
      </c>
      <c r="H20" s="43">
        <f>'[1]Alex Table1'!C18</f>
        <v>139.06</v>
      </c>
      <c r="I20" s="47">
        <f t="shared" si="14"/>
        <v>2.2784917976916876</v>
      </c>
      <c r="J20" s="49">
        <f t="shared" si="15"/>
        <v>80.807811035594654</v>
      </c>
      <c r="K20" s="43">
        <f>'[1]Alex Table1'!D18</f>
        <v>53.547265980137972</v>
      </c>
      <c r="L20" s="47">
        <f t="shared" si="2"/>
        <v>0.79508008604696168</v>
      </c>
      <c r="M20" s="50">
        <f t="shared" si="9"/>
        <v>79.075617894929863</v>
      </c>
      <c r="N20" s="43">
        <f>'[1]Alex Table1'!E18</f>
        <v>29.052083342856527</v>
      </c>
      <c r="O20" s="47">
        <f t="shared" si="3"/>
        <v>2.3769079918417407E-2</v>
      </c>
      <c r="P20" s="48">
        <f t="shared" si="10"/>
        <v>73.992636283982293</v>
      </c>
      <c r="Q20" s="51">
        <f>'[1]Alex Table1'!F18</f>
        <v>4557.4399999999996</v>
      </c>
      <c r="R20" s="47">
        <f t="shared" si="16"/>
        <v>2.7560064345358071</v>
      </c>
      <c r="S20" s="48">
        <f t="shared" si="17"/>
        <v>81.924919409561625</v>
      </c>
      <c r="T20" s="43">
        <f>'[1]Alex Table1'!G18</f>
        <v>1643.2648839950234</v>
      </c>
      <c r="U20" s="47">
        <f t="shared" si="5"/>
        <v>0.71074103640717989</v>
      </c>
      <c r="V20" s="52">
        <f t="shared" si="12"/>
        <v>79.823574017264363</v>
      </c>
      <c r="W20" s="43">
        <f>Q20</f>
        <v>4557.4399999999996</v>
      </c>
      <c r="X20" s="56">
        <f t="shared" si="6"/>
        <v>2.3104580151830185</v>
      </c>
      <c r="Y20" s="58">
        <f t="shared" si="13"/>
        <v>75.283873237638474</v>
      </c>
      <c r="Z20" s="54">
        <f>Q20/T20</f>
        <v>2.7734055807972839</v>
      </c>
      <c r="AA20" s="3"/>
      <c r="AC20" s="72"/>
      <c r="AD20" s="72"/>
      <c r="AE20" s="72"/>
    </row>
    <row r="21" spans="1:36" ht="16.8" thickTop="1" thickBot="1">
      <c r="A21" s="21"/>
      <c r="B21" s="3"/>
      <c r="C21" s="2"/>
      <c r="D21" s="46" t="str">
        <f>'[1]Alex Table1'!A19</f>
        <v>Belgium</v>
      </c>
      <c r="E21" s="43">
        <f>'[1]Alex Table1'!B19</f>
        <v>2.7199999999999998</v>
      </c>
      <c r="F21" s="47">
        <f t="shared" si="0"/>
        <v>4.4030512011896866E-2</v>
      </c>
      <c r="G21" s="48">
        <f t="shared" si="7"/>
        <v>79.786024639778518</v>
      </c>
      <c r="H21" s="43">
        <f>'[1]Alex Table1'!C19</f>
        <v>15.4</v>
      </c>
      <c r="I21" s="47">
        <f t="shared" si="14"/>
        <v>0.25232830205991652</v>
      </c>
      <c r="J21" s="49">
        <f t="shared" si="15"/>
        <v>81.060139337654576</v>
      </c>
      <c r="K21" s="43">
        <f>'[1]Alex Table1'!D19</f>
        <v>39.764525270983128</v>
      </c>
      <c r="L21" s="47">
        <f t="shared" si="2"/>
        <v>0.59043130578874015</v>
      </c>
      <c r="M21" s="50">
        <f t="shared" si="9"/>
        <v>79.666049200718604</v>
      </c>
      <c r="N21" s="43">
        <f>'[1]Alex Table1'!E19</f>
        <v>88.913219999999995</v>
      </c>
      <c r="O21" s="47">
        <f t="shared" si="3"/>
        <v>7.2744711869466627E-2</v>
      </c>
      <c r="P21" s="48">
        <f t="shared" si="10"/>
        <v>74.065380995851754</v>
      </c>
      <c r="Q21" s="43">
        <f>'[1]Alex Table1'!F19</f>
        <v>433.71</v>
      </c>
      <c r="R21" s="47">
        <f t="shared" si="16"/>
        <v>0.26227609156072818</v>
      </c>
      <c r="S21" s="48">
        <f t="shared" si="17"/>
        <v>82.187195501122346</v>
      </c>
      <c r="T21" s="51">
        <f>'[1]Alex Table1'!G19</f>
        <v>1350.117528138421</v>
      </c>
      <c r="U21" s="47">
        <f t="shared" si="5"/>
        <v>0.58394963621915219</v>
      </c>
      <c r="V21" s="52">
        <f t="shared" si="12"/>
        <v>80.407523653483508</v>
      </c>
      <c r="W21" s="43">
        <f>T21</f>
        <v>1350.117528138421</v>
      </c>
      <c r="X21" s="56">
        <f t="shared" si="6"/>
        <v>0.6844609834307197</v>
      </c>
      <c r="Y21" s="58">
        <f t="shared" si="13"/>
        <v>75.968334221069199</v>
      </c>
      <c r="Z21" s="54">
        <f>1</f>
        <v>1</v>
      </c>
      <c r="AA21" s="3"/>
      <c r="AE21" s="71"/>
      <c r="AF21" s="71"/>
    </row>
    <row r="22" spans="1:36" ht="16.8" thickTop="1" thickBot="1">
      <c r="A22" s="21"/>
      <c r="B22" s="3"/>
      <c r="C22" s="2"/>
      <c r="D22" s="46" t="str">
        <f>'[1]Alex Table1'!A20</f>
        <v>Italy</v>
      </c>
      <c r="E22" s="43">
        <f>'[1]Alex Table1'!B20</f>
        <v>24.285238500000002</v>
      </c>
      <c r="F22" s="47">
        <f t="shared" si="0"/>
        <v>0.39312186966398172</v>
      </c>
      <c r="G22" s="48">
        <f t="shared" si="7"/>
        <v>80.179146509442504</v>
      </c>
      <c r="H22" s="43">
        <f>'[1]Alex Table1'!C20</f>
        <v>23.2</v>
      </c>
      <c r="I22" s="47">
        <f t="shared" si="14"/>
        <v>0.38013094855779628</v>
      </c>
      <c r="J22" s="49">
        <f t="shared" si="15"/>
        <v>81.440270286212368</v>
      </c>
      <c r="K22" s="43">
        <f>'[1]Alex Table1'!D20</f>
        <v>40.422434768665831</v>
      </c>
      <c r="L22" s="47">
        <f t="shared" si="2"/>
        <v>0.60020007232525585</v>
      </c>
      <c r="M22" s="50">
        <f t="shared" si="9"/>
        <v>80.266249273043854</v>
      </c>
      <c r="N22" s="43">
        <f>'[1]Alex Table1'!E20</f>
        <v>990.04124194527674</v>
      </c>
      <c r="O22" s="47">
        <f t="shared" si="3"/>
        <v>0.81000626098344053</v>
      </c>
      <c r="P22" s="48">
        <f t="shared" si="10"/>
        <v>74.875387256835197</v>
      </c>
      <c r="Q22" s="43">
        <f>'[1]Alex Table1'!F20</f>
        <v>840.21</v>
      </c>
      <c r="R22" s="47">
        <f t="shared" si="16"/>
        <v>0.50809756494025837</v>
      </c>
      <c r="S22" s="48">
        <f t="shared" si="17"/>
        <v>82.695293066062604</v>
      </c>
      <c r="T22" s="51">
        <f>'[1]Alex Table1'!G20</f>
        <v>1565.2744436774906</v>
      </c>
      <c r="U22" s="47">
        <f t="shared" si="5"/>
        <v>0.67700879584084195</v>
      </c>
      <c r="V22" s="52">
        <f t="shared" si="12"/>
        <v>81.084532449324357</v>
      </c>
      <c r="W22" s="43">
        <f>T22</f>
        <v>1565.2744436774906</v>
      </c>
      <c r="X22" s="56">
        <f t="shared" si="6"/>
        <v>0.79353779410278535</v>
      </c>
      <c r="Y22" s="58">
        <f t="shared" si="13"/>
        <v>76.761872015171988</v>
      </c>
      <c r="Z22" s="54">
        <v>1</v>
      </c>
      <c r="AA22" s="3"/>
      <c r="AC22" s="71"/>
      <c r="AD22" s="71"/>
    </row>
    <row r="23" spans="1:36" ht="16.8" thickTop="1" thickBot="1">
      <c r="A23" s="21"/>
      <c r="B23" s="3"/>
      <c r="C23" s="2"/>
      <c r="D23" s="46" t="str">
        <f>'[1]Alex Table1'!A21</f>
        <v>Iceland</v>
      </c>
      <c r="E23" s="43">
        <f>'[1]Alex Table1'!B21</f>
        <v>347.30497773449838</v>
      </c>
      <c r="F23" s="47">
        <f t="shared" si="0"/>
        <v>5.6220647036508842</v>
      </c>
      <c r="G23" s="48">
        <f t="shared" si="7"/>
        <v>85.801211213093382</v>
      </c>
      <c r="H23" s="43" t="str">
        <f>'[1]Alex Table1'!C21</f>
        <v>-</v>
      </c>
      <c r="I23" s="47">
        <v>0</v>
      </c>
      <c r="J23" s="49">
        <f>J22</f>
        <v>81.440270286212368</v>
      </c>
      <c r="K23" s="43">
        <f>'[1]Alex Table1'!D21</f>
        <v>51.287579214626007</v>
      </c>
      <c r="L23" s="47">
        <f t="shared" si="2"/>
        <v>0.76152782310549139</v>
      </c>
      <c r="M23" s="50">
        <f t="shared" si="9"/>
        <v>81.02777709614935</v>
      </c>
      <c r="N23" s="51">
        <f>'[1]Alex Table1'!E21</f>
        <v>7222.0024305484194</v>
      </c>
      <c r="O23" s="47">
        <f t="shared" si="3"/>
        <v>5.9087106049115361</v>
      </c>
      <c r="P23" s="48">
        <f t="shared" si="10"/>
        <v>80.78409786174673</v>
      </c>
      <c r="Q23" s="43" t="str">
        <f>'[1]Alex Table1'!F21</f>
        <v>-</v>
      </c>
      <c r="R23" s="47" t="str">
        <f>Q23</f>
        <v>-</v>
      </c>
      <c r="S23" s="48">
        <f>S22</f>
        <v>82.695293066062604</v>
      </c>
      <c r="T23" s="43">
        <f>'[1]Alex Table1'!G21</f>
        <v>2811.8601878364375</v>
      </c>
      <c r="U23" s="47">
        <f t="shared" si="5"/>
        <v>1.2161791100143837</v>
      </c>
      <c r="V23" s="52">
        <f t="shared" si="12"/>
        <v>82.300711559338737</v>
      </c>
      <c r="W23" s="43">
        <f>N23</f>
        <v>7222.0024305484194</v>
      </c>
      <c r="X23" s="56">
        <f t="shared" si="6"/>
        <v>3.6612952449910114</v>
      </c>
      <c r="Y23" s="58">
        <f t="shared" si="13"/>
        <v>80.423167260162998</v>
      </c>
      <c r="Z23" s="54">
        <f>N23/T23</f>
        <v>2.568407370248849</v>
      </c>
      <c r="AA23" s="3"/>
      <c r="AD23" s="71"/>
      <c r="AE23" s="71"/>
      <c r="AF23" s="71"/>
    </row>
    <row r="24" spans="1:36" ht="16.8" thickTop="1" thickBot="1">
      <c r="A24" s="21"/>
      <c r="B24" s="3"/>
      <c r="C24" s="2"/>
      <c r="D24" s="46" t="str">
        <f>'[1]Alex Table1'!A22</f>
        <v>Slovakia</v>
      </c>
      <c r="E24" s="43">
        <f>'[1]Alex Table1'!B22</f>
        <v>0</v>
      </c>
      <c r="F24" s="47">
        <f t="shared" si="0"/>
        <v>0</v>
      </c>
      <c r="G24" s="48">
        <f t="shared" si="7"/>
        <v>85.801211213093382</v>
      </c>
      <c r="H24" s="43">
        <f>'[1]Alex Table1'!C22</f>
        <v>11.5</v>
      </c>
      <c r="I24" s="47">
        <f>H24/$H$43*100</f>
        <v>0.18842697881097661</v>
      </c>
      <c r="J24" s="49">
        <f t="shared" ref="J24:J42" si="18">I24+J23</f>
        <v>81.628697265023348</v>
      </c>
      <c r="K24" s="43">
        <f>'[1]Alex Table1'!D22</f>
        <v>23.383437180646833</v>
      </c>
      <c r="L24" s="47">
        <f t="shared" si="2"/>
        <v>0.3472017647466546</v>
      </c>
      <c r="M24" s="50">
        <f t="shared" si="9"/>
        <v>81.374978860896007</v>
      </c>
      <c r="N24" s="43">
        <f>'[1]Alex Table1'!E22</f>
        <v>0</v>
      </c>
      <c r="O24" s="47">
        <f t="shared" si="3"/>
        <v>0</v>
      </c>
      <c r="P24" s="48">
        <f t="shared" si="10"/>
        <v>80.78409786174673</v>
      </c>
      <c r="Q24" s="43">
        <f>'[1]Alex Table1'!F22</f>
        <v>367.52</v>
      </c>
      <c r="R24" s="47">
        <f>Q24/$Q$43*100</f>
        <v>0.22224921991745361</v>
      </c>
      <c r="S24" s="48">
        <f>R24+S23</f>
        <v>82.917542285980062</v>
      </c>
      <c r="T24" s="51">
        <f>'[1]Alex Table1'!G22</f>
        <v>597.43620318713783</v>
      </c>
      <c r="U24" s="47">
        <f t="shared" si="5"/>
        <v>0.25840169188553225</v>
      </c>
      <c r="V24" s="52">
        <f t="shared" si="12"/>
        <v>82.559113251224275</v>
      </c>
      <c r="W24" s="43">
        <f>T24</f>
        <v>597.43620318713783</v>
      </c>
      <c r="X24" s="56">
        <f t="shared" si="6"/>
        <v>0.30287864770885259</v>
      </c>
      <c r="Y24" s="58">
        <f t="shared" si="13"/>
        <v>80.72604590787185</v>
      </c>
      <c r="Z24" s="54">
        <v>1</v>
      </c>
      <c r="AA24" s="3"/>
      <c r="AC24" s="71"/>
      <c r="AD24" s="71"/>
      <c r="AE24" s="71"/>
      <c r="AF24" s="71"/>
    </row>
    <row r="25" spans="1:36" ht="16.8" thickTop="1" thickBot="1">
      <c r="A25" s="21"/>
      <c r="B25" s="3"/>
      <c r="C25" s="2"/>
      <c r="D25" s="46" t="str">
        <f>'[1]Alex Table1'!A23</f>
        <v>Greece</v>
      </c>
      <c r="E25" s="43">
        <f>'[1]Alex Table1'!B23</f>
        <v>6.6645000000000003</v>
      </c>
      <c r="F25" s="47">
        <f t="shared" si="0"/>
        <v>0.10788284827326715</v>
      </c>
      <c r="G25" s="48">
        <f t="shared" si="7"/>
        <v>85.909094061366645</v>
      </c>
      <c r="H25" s="43">
        <f>'[1]Alex Table1'!C23</f>
        <v>6.66</v>
      </c>
      <c r="I25" s="47">
        <f>H25/$H$43*100</f>
        <v>0.10912379816357429</v>
      </c>
      <c r="J25" s="49">
        <f t="shared" si="18"/>
        <v>81.737821063186928</v>
      </c>
      <c r="K25" s="43">
        <f>'[1]Alex Table1'!D23</f>
        <v>17.761239128402167</v>
      </c>
      <c r="L25" s="47">
        <f t="shared" si="2"/>
        <v>0.26372228863652381</v>
      </c>
      <c r="M25" s="50">
        <f t="shared" si="9"/>
        <v>81.638701149532537</v>
      </c>
      <c r="N25" s="43">
        <f>'[1]Alex Table1'!E23</f>
        <v>280.30760057143038</v>
      </c>
      <c r="O25" s="47">
        <f t="shared" si="3"/>
        <v>0.22933480126341438</v>
      </c>
      <c r="P25" s="48">
        <f t="shared" si="10"/>
        <v>81.01343266301015</v>
      </c>
      <c r="Q25" s="43">
        <f>'[1]Alex Table1'!F23</f>
        <v>247.57</v>
      </c>
      <c r="R25" s="47">
        <f>Q25/$Q$43*100</f>
        <v>0.14971223164715933</v>
      </c>
      <c r="S25" s="48">
        <f>R25+S24</f>
        <v>83.067254517627219</v>
      </c>
      <c r="T25" s="51">
        <f>'[1]Alex Table1'!G23</f>
        <v>684.25574995571208</v>
      </c>
      <c r="U25" s="47">
        <f t="shared" si="5"/>
        <v>0.29595267666692726</v>
      </c>
      <c r="V25" s="52">
        <f t="shared" si="12"/>
        <v>82.855065927891204</v>
      </c>
      <c r="W25" s="43">
        <f>T25</f>
        <v>684.25574995571208</v>
      </c>
      <c r="X25" s="56">
        <f t="shared" si="6"/>
        <v>0.34689303247442471</v>
      </c>
      <c r="Y25" s="58">
        <f t="shared" si="13"/>
        <v>81.072938940346276</v>
      </c>
      <c r="Z25" s="54">
        <v>1</v>
      </c>
      <c r="AA25" s="3"/>
      <c r="AC25" s="73"/>
      <c r="AD25" s="73"/>
      <c r="AE25" s="73"/>
      <c r="AF25" s="73"/>
    </row>
    <row r="26" spans="1:36" ht="16.8" thickTop="1" thickBot="1">
      <c r="A26" s="21"/>
      <c r="B26" s="3"/>
      <c r="C26" s="2"/>
      <c r="D26" s="46" t="str">
        <f>'[1]Alex Table1'!A24</f>
        <v>Albania</v>
      </c>
      <c r="E26" s="43" t="str">
        <f>'[1]Alex Table1'!B24</f>
        <v>-</v>
      </c>
      <c r="F26" s="47">
        <v>0</v>
      </c>
      <c r="G26" s="48">
        <f>G25</f>
        <v>85.909094061366645</v>
      </c>
      <c r="H26" s="43" t="str">
        <f>'[1]Alex Table1'!C24</f>
        <v>-</v>
      </c>
      <c r="I26" s="47">
        <v>0</v>
      </c>
      <c r="J26" s="49">
        <f t="shared" si="18"/>
        <v>81.737821063186928</v>
      </c>
      <c r="K26" s="43">
        <f>'[1]Alex Table1'!D24</f>
        <v>17.434201280887006</v>
      </c>
      <c r="L26" s="47">
        <f t="shared" si="2"/>
        <v>0.25886636788719153</v>
      </c>
      <c r="M26" s="50">
        <f t="shared" si="9"/>
        <v>81.897567517419731</v>
      </c>
      <c r="N26" s="43" t="str">
        <f>'[1]Alex Table1'!E24</f>
        <v>-</v>
      </c>
      <c r="O26" s="47" t="s">
        <v>13</v>
      </c>
      <c r="P26" s="48">
        <f>P25</f>
        <v>81.01343266301015</v>
      </c>
      <c r="Q26" s="43" t="str">
        <f>'[1]Alex Table1'!F24</f>
        <v>-</v>
      </c>
      <c r="R26" s="47" t="str">
        <f>Q26</f>
        <v>-</v>
      </c>
      <c r="S26" s="48">
        <f>S25</f>
        <v>83.067254517627219</v>
      </c>
      <c r="T26" s="51">
        <f>'[1]Alex Table1'!G24</f>
        <v>577.99114731282032</v>
      </c>
      <c r="U26" s="47">
        <f t="shared" si="5"/>
        <v>0.24999136236427541</v>
      </c>
      <c r="V26" s="52">
        <f t="shared" si="12"/>
        <v>83.105057290255473</v>
      </c>
      <c r="W26" s="43">
        <f>T26</f>
        <v>577.99114731282032</v>
      </c>
      <c r="X26" s="56">
        <f t="shared" si="6"/>
        <v>0.29302070438968686</v>
      </c>
      <c r="Y26" s="58">
        <f t="shared" si="13"/>
        <v>81.365959644735966</v>
      </c>
      <c r="Z26" s="54">
        <v>1</v>
      </c>
      <c r="AA26" s="3"/>
      <c r="AC26" s="73"/>
      <c r="AD26" s="73"/>
      <c r="AE26" s="73"/>
      <c r="AF26" s="73"/>
    </row>
    <row r="27" spans="1:36" ht="16.8" thickTop="1" thickBot="1">
      <c r="A27" s="21"/>
      <c r="B27" s="3"/>
      <c r="C27" s="2"/>
      <c r="D27" s="46" t="str">
        <f>'[1]Alex Table1'!A25</f>
        <v>Bosnia and Herzegovina</v>
      </c>
      <c r="E27" s="43" t="str">
        <f>'[1]Alex Table1'!B25</f>
        <v>-</v>
      </c>
      <c r="F27" s="47">
        <v>0</v>
      </c>
      <c r="G27" s="48">
        <f>G26</f>
        <v>85.909094061366645</v>
      </c>
      <c r="H27" s="43" t="str">
        <f>'[1]Alex Table1'!C25</f>
        <v>-</v>
      </c>
      <c r="I27" s="47">
        <v>0</v>
      </c>
      <c r="J27" s="49">
        <f t="shared" si="18"/>
        <v>81.737821063186928</v>
      </c>
      <c r="K27" s="43">
        <f>'[1]Alex Table1'!D25</f>
        <v>11.643655264426458</v>
      </c>
      <c r="L27" s="47">
        <f t="shared" si="2"/>
        <v>0.17288722888252106</v>
      </c>
      <c r="M27" s="50">
        <f t="shared" si="9"/>
        <v>82.070454746302246</v>
      </c>
      <c r="N27" s="43" t="str">
        <f>'[1]Alex Table1'!E25</f>
        <v>-</v>
      </c>
      <c r="O27" s="47" t="s">
        <v>13</v>
      </c>
      <c r="P27" s="48">
        <f>P26</f>
        <v>81.01343266301015</v>
      </c>
      <c r="Q27" s="43" t="str">
        <f>'[1]Alex Table1'!F25</f>
        <v>-</v>
      </c>
      <c r="R27" s="47" t="str">
        <f>Q27</f>
        <v>-</v>
      </c>
      <c r="S27" s="48">
        <f>S26</f>
        <v>83.067254517627219</v>
      </c>
      <c r="T27" s="51">
        <f>'[1]Alex Table1'!G25</f>
        <v>275.38403454438793</v>
      </c>
      <c r="U27" s="47">
        <f t="shared" si="5"/>
        <v>0.11910845051725798</v>
      </c>
      <c r="V27" s="52">
        <f t="shared" si="12"/>
        <v>83.224165740772733</v>
      </c>
      <c r="W27" s="43">
        <f>T27</f>
        <v>275.38403454438793</v>
      </c>
      <c r="X27" s="56">
        <f t="shared" si="6"/>
        <v>0.13960979187142747</v>
      </c>
      <c r="Y27" s="58">
        <f t="shared" si="13"/>
        <v>81.505569436607388</v>
      </c>
      <c r="Z27" s="54">
        <v>1</v>
      </c>
      <c r="AA27" s="3"/>
      <c r="AC27" s="73"/>
      <c r="AD27" s="73"/>
      <c r="AE27" s="73"/>
      <c r="AF27" s="73"/>
    </row>
    <row r="28" spans="1:36" ht="16.8" thickTop="1" thickBot="1">
      <c r="A28" s="21"/>
      <c r="B28" s="3"/>
      <c r="C28" s="2"/>
      <c r="D28" s="46" t="str">
        <f>'[1]Alex Table1'!A26</f>
        <v>Austria</v>
      </c>
      <c r="E28" s="43">
        <f>'[1]Alex Table1'!B26</f>
        <v>12.954000000000001</v>
      </c>
      <c r="F28" s="47">
        <f>E28/$E$43*100</f>
        <v>0.20969531345665882</v>
      </c>
      <c r="G28" s="48">
        <f>G27+F28</f>
        <v>86.118789374823308</v>
      </c>
      <c r="H28" s="43">
        <f>'[1]Alex Table1'!C26</f>
        <v>100</v>
      </c>
      <c r="I28" s="47">
        <f>H28/$H$43*100</f>
        <v>1.6384954679215358</v>
      </c>
      <c r="J28" s="49">
        <f t="shared" si="18"/>
        <v>83.376316531108458</v>
      </c>
      <c r="K28" s="43">
        <f>'[1]Alex Table1'!D26</f>
        <v>9.5848856823465969</v>
      </c>
      <c r="L28" s="47">
        <f t="shared" si="2"/>
        <v>0.14231822285561976</v>
      </c>
      <c r="M28" s="50">
        <f t="shared" si="9"/>
        <v>82.212772969157868</v>
      </c>
      <c r="N28" s="43">
        <f>'[1]Alex Table1'!E26</f>
        <v>375.7105370857131</v>
      </c>
      <c r="O28" s="47">
        <f>N28/$N$43*100</f>
        <v>0.30738910104282308</v>
      </c>
      <c r="P28" s="48">
        <f>O28+P27</f>
        <v>81.32082176405298</v>
      </c>
      <c r="Q28" s="51">
        <f>'[1]Alex Table1'!F26</f>
        <v>3387.86</v>
      </c>
      <c r="R28" s="47">
        <f>Q28/$Q$43*100</f>
        <v>2.0487299798365926</v>
      </c>
      <c r="S28" s="48">
        <f>R28+S27</f>
        <v>85.115984497463813</v>
      </c>
      <c r="T28" s="43">
        <f>'[1]Alex Table1'!G26</f>
        <v>275.90957659504517</v>
      </c>
      <c r="U28" s="47">
        <f t="shared" si="5"/>
        <v>0.11933575672053519</v>
      </c>
      <c r="V28" s="52">
        <f t="shared" si="12"/>
        <v>83.343501497493264</v>
      </c>
      <c r="W28" s="43">
        <f>Q28</f>
        <v>3387.86</v>
      </c>
      <c r="X28" s="56">
        <f t="shared" si="6"/>
        <v>1.7175230592872186</v>
      </c>
      <c r="Y28" s="58">
        <f t="shared" si="13"/>
        <v>83.223092495894605</v>
      </c>
      <c r="Z28" s="54">
        <f>Q28/T28</f>
        <v>12.278877891115723</v>
      </c>
      <c r="AA28" s="3"/>
      <c r="AC28" s="73"/>
      <c r="AD28" s="73"/>
      <c r="AE28" s="73"/>
      <c r="AF28" s="73"/>
    </row>
    <row r="29" spans="1:36" ht="16.8" thickTop="1" thickBot="1">
      <c r="A29" s="21"/>
      <c r="B29" s="3"/>
      <c r="C29" s="2"/>
      <c r="D29" s="46" t="str">
        <f>'[1]Alex Table1'!A27</f>
        <v>Czech Republic</v>
      </c>
      <c r="E29" s="43">
        <f>'[1]Alex Table1'!B27</f>
        <v>0</v>
      </c>
      <c r="F29" s="47">
        <f>E29/$E$43*100</f>
        <v>0</v>
      </c>
      <c r="G29" s="48">
        <f>G28+F29</f>
        <v>86.118789374823308</v>
      </c>
      <c r="H29" s="43">
        <f>'[1]Alex Table1'!C27</f>
        <v>4.25</v>
      </c>
      <c r="I29" s="47">
        <f>H29/$H$43*100</f>
        <v>6.963605738666527E-2</v>
      </c>
      <c r="J29" s="49">
        <f t="shared" si="18"/>
        <v>83.445952588495118</v>
      </c>
      <c r="K29" s="43">
        <f>'[1]Alex Table1'!D27</f>
        <v>7.9607877607281345</v>
      </c>
      <c r="L29" s="47">
        <f t="shared" si="2"/>
        <v>0.11820330509776319</v>
      </c>
      <c r="M29" s="50">
        <f t="shared" si="9"/>
        <v>82.330976274255633</v>
      </c>
      <c r="N29" s="43">
        <f>'[1]Alex Table1'!E27</f>
        <v>0</v>
      </c>
      <c r="O29" s="47">
        <f>N29/$N$43*100</f>
        <v>0</v>
      </c>
      <c r="P29" s="48">
        <f>O29+P28</f>
        <v>81.32082176405298</v>
      </c>
      <c r="Q29" s="43">
        <f>'[1]Alex Table1'!F27</f>
        <v>113.78</v>
      </c>
      <c r="R29" s="47">
        <f>Q29/$Q$43*100</f>
        <v>6.8805823471397146E-2</v>
      </c>
      <c r="S29" s="48">
        <f>R29+S28</f>
        <v>85.184790320935207</v>
      </c>
      <c r="T29" s="51">
        <f>'[1]Alex Table1'!G27</f>
        <v>215.5773491795953</v>
      </c>
      <c r="U29" s="47">
        <f t="shared" si="5"/>
        <v>9.3241004584311504E-2</v>
      </c>
      <c r="V29" s="52">
        <f t="shared" si="12"/>
        <v>83.436742502077578</v>
      </c>
      <c r="W29" s="43">
        <f>T29</f>
        <v>215.5773491795953</v>
      </c>
      <c r="X29" s="56">
        <f t="shared" si="6"/>
        <v>0.10928995539248004</v>
      </c>
      <c r="Y29" s="58">
        <f t="shared" si="13"/>
        <v>83.332382451287089</v>
      </c>
      <c r="Z29" s="54">
        <v>1</v>
      </c>
      <c r="AA29" s="3"/>
    </row>
    <row r="30" spans="1:36" ht="16.8" thickTop="1" thickBot="1">
      <c r="A30" s="21"/>
      <c r="B30" s="3"/>
      <c r="C30" s="2"/>
      <c r="D30" s="46" t="str">
        <f>'[1]Alex Table1'!A28</f>
        <v>Serbia</v>
      </c>
      <c r="E30" s="43" t="str">
        <f>'[1]Alex Table1'!B28</f>
        <v>-</v>
      </c>
      <c r="F30" s="47">
        <v>0</v>
      </c>
      <c r="G30" s="48">
        <f>G29</f>
        <v>86.118789374823308</v>
      </c>
      <c r="H30" s="43" t="str">
        <f>'[1]Alex Table1'!C28</f>
        <v>-</v>
      </c>
      <c r="I30" s="47">
        <v>0</v>
      </c>
      <c r="J30" s="49">
        <f t="shared" si="18"/>
        <v>83.445952588495118</v>
      </c>
      <c r="K30" s="43">
        <f>'[1]Alex Table1'!D28</f>
        <v>9.8666887137914561</v>
      </c>
      <c r="L30" s="47">
        <f t="shared" si="2"/>
        <v>0.14650248837110999</v>
      </c>
      <c r="M30" s="50">
        <f t="shared" si="9"/>
        <v>82.477478762626745</v>
      </c>
      <c r="N30" s="43" t="str">
        <f>'[1]Alex Table1'!E28</f>
        <v>-</v>
      </c>
      <c r="O30" s="47" t="s">
        <v>13</v>
      </c>
      <c r="P30" s="48">
        <f>P29</f>
        <v>81.32082176405298</v>
      </c>
      <c r="Q30" s="43" t="str">
        <f>'[1]Alex Table1'!F28</f>
        <v>-</v>
      </c>
      <c r="R30" s="47" t="str">
        <f>Q30</f>
        <v>-</v>
      </c>
      <c r="S30" s="48">
        <f>S29</f>
        <v>85.184790320935207</v>
      </c>
      <c r="T30" s="51">
        <f>'[1]Alex Table1'!G28</f>
        <v>142.1065704977147</v>
      </c>
      <c r="U30" s="47">
        <f t="shared" si="5"/>
        <v>6.1463597366157564E-2</v>
      </c>
      <c r="V30" s="52">
        <f t="shared" si="12"/>
        <v>83.498206099443735</v>
      </c>
      <c r="W30" s="43">
        <f>T30</f>
        <v>142.1065704977147</v>
      </c>
      <c r="X30" s="56">
        <f t="shared" si="6"/>
        <v>7.2042915500064864E-2</v>
      </c>
      <c r="Y30" s="58">
        <f t="shared" si="13"/>
        <v>83.404425366787152</v>
      </c>
      <c r="Z30" s="54">
        <v>1</v>
      </c>
      <c r="AA30" s="3"/>
    </row>
    <row r="31" spans="1:36" ht="16.8" thickTop="1" thickBot="1">
      <c r="A31" s="21"/>
      <c r="B31" s="3"/>
      <c r="C31" s="2"/>
      <c r="D31" s="46" t="str">
        <f>'[1]Alex Table1'!A29</f>
        <v>Spain</v>
      </c>
      <c r="E31" s="43">
        <f>'[1]Alex Table1'!B29</f>
        <v>0</v>
      </c>
      <c r="F31" s="47">
        <f>E31/$E$43*100</f>
        <v>0</v>
      </c>
      <c r="G31" s="48">
        <f>G30+F31</f>
        <v>86.118789374823308</v>
      </c>
      <c r="H31" s="43">
        <f>'[1]Alex Table1'!C29</f>
        <v>13</v>
      </c>
      <c r="I31" s="47">
        <f>H31/$H$43*100</f>
        <v>0.21300441082979965</v>
      </c>
      <c r="J31" s="49">
        <f t="shared" si="18"/>
        <v>83.658956999324914</v>
      </c>
      <c r="K31" s="43">
        <f>'[1]Alex Table1'!D29</f>
        <v>7.5395077555843146</v>
      </c>
      <c r="L31" s="47">
        <f t="shared" si="2"/>
        <v>0.1119480586979964</v>
      </c>
      <c r="M31" s="50">
        <f t="shared" si="9"/>
        <v>82.589426821324736</v>
      </c>
      <c r="N31" s="43">
        <f>'[1]Alex Table1'!E29</f>
        <v>0</v>
      </c>
      <c r="O31" s="47">
        <f>N31/$N$43*100</f>
        <v>0</v>
      </c>
      <c r="P31" s="48">
        <f>O31+P30</f>
        <v>81.32082176405298</v>
      </c>
      <c r="Q31" s="51">
        <f>'[1]Alex Table1'!F29</f>
        <v>329.71</v>
      </c>
      <c r="R31" s="47">
        <f>Q31/$Q$43*100</f>
        <v>0.19938449689536256</v>
      </c>
      <c r="S31" s="48">
        <f>R31+S30</f>
        <v>85.384174817830569</v>
      </c>
      <c r="T31" s="43">
        <f>'[1]Alex Table1'!G29</f>
        <v>146.416015313104</v>
      </c>
      <c r="U31" s="47">
        <f t="shared" si="5"/>
        <v>6.3327508233030683E-2</v>
      </c>
      <c r="V31" s="52">
        <f t="shared" si="12"/>
        <v>83.561533607676765</v>
      </c>
      <c r="W31" s="43">
        <f>Q31</f>
        <v>329.71</v>
      </c>
      <c r="X31" s="56">
        <f t="shared" si="6"/>
        <v>0.16715110065870156</v>
      </c>
      <c r="Y31" s="58">
        <f t="shared" si="13"/>
        <v>83.571576467445851</v>
      </c>
      <c r="Z31" s="54">
        <f>Q31/T31</f>
        <v>2.2518711446622155</v>
      </c>
      <c r="AA31" s="3"/>
    </row>
    <row r="32" spans="1:36" ht="16.8" thickTop="1" thickBot="1">
      <c r="A32" s="21"/>
      <c r="B32" s="3"/>
      <c r="C32" s="2"/>
      <c r="D32" s="46" t="str">
        <f>'[1]Alex Table1'!A30</f>
        <v>North Macedonia</v>
      </c>
      <c r="E32" s="43" t="str">
        <f>'[1]Alex Table1'!B30</f>
        <v>-</v>
      </c>
      <c r="F32" s="47">
        <v>0</v>
      </c>
      <c r="G32" s="48">
        <f>G31</f>
        <v>86.118789374823308</v>
      </c>
      <c r="H32" s="43" t="str">
        <f>'[1]Alex Table1'!C30</f>
        <v>-</v>
      </c>
      <c r="I32" s="47">
        <v>0</v>
      </c>
      <c r="J32" s="49">
        <f t="shared" si="18"/>
        <v>83.658956999324914</v>
      </c>
      <c r="K32" s="43">
        <f>'[1]Alex Table1'!D30</f>
        <v>3.6517141237213</v>
      </c>
      <c r="L32" s="47">
        <f t="shared" si="2"/>
        <v>5.4221352417585286E-2</v>
      </c>
      <c r="M32" s="50">
        <f t="shared" si="9"/>
        <v>82.643648173742321</v>
      </c>
      <c r="N32" s="43" t="str">
        <f>'[1]Alex Table1'!E30</f>
        <v>-</v>
      </c>
      <c r="O32" s="47" t="s">
        <v>13</v>
      </c>
      <c r="P32" s="48">
        <f>P31</f>
        <v>81.32082176405298</v>
      </c>
      <c r="Q32" s="43" t="str">
        <f>'[1]Alex Table1'!F30</f>
        <v>-</v>
      </c>
      <c r="R32" s="47" t="str">
        <f>Q32</f>
        <v>-</v>
      </c>
      <c r="S32" s="48">
        <f>S31</f>
        <v>85.384174817830569</v>
      </c>
      <c r="T32" s="51">
        <f>'[1]Alex Table1'!G30</f>
        <v>176.47702061069748</v>
      </c>
      <c r="U32" s="47">
        <f t="shared" si="5"/>
        <v>7.6329423060487095E-2</v>
      </c>
      <c r="V32" s="52">
        <f t="shared" si="12"/>
        <v>83.63786303073725</v>
      </c>
      <c r="W32" s="43">
        <f>T32</f>
        <v>176.47702061069748</v>
      </c>
      <c r="X32" s="56">
        <f t="shared" si="6"/>
        <v>8.9467496393941498E-2</v>
      </c>
      <c r="Y32" s="58">
        <f t="shared" si="13"/>
        <v>83.661043963839788</v>
      </c>
      <c r="Z32" s="54">
        <v>1</v>
      </c>
      <c r="AA32" s="3"/>
    </row>
    <row r="33" spans="1:35" ht="16.8" thickTop="1" thickBot="1">
      <c r="A33" s="21"/>
      <c r="B33" s="3"/>
      <c r="C33" s="2"/>
      <c r="D33" s="46" t="str">
        <f>'[1]Alex Table1'!A31</f>
        <v>Switzerland</v>
      </c>
      <c r="E33" s="43">
        <f>'[1]Alex Table1'!B31</f>
        <v>17.247361111</v>
      </c>
      <c r="F33" s="47">
        <f>E33/$E$43*100</f>
        <v>0.27919490462184127</v>
      </c>
      <c r="G33" s="48">
        <f>G32+F33</f>
        <v>86.397984279445154</v>
      </c>
      <c r="H33" s="43" t="str">
        <f>'[1]Alex Table1'!C31</f>
        <v>-</v>
      </c>
      <c r="I33" s="47">
        <v>0</v>
      </c>
      <c r="J33" s="49">
        <f t="shared" si="18"/>
        <v>83.658956999324914</v>
      </c>
      <c r="K33" s="43">
        <f>'[1]Alex Table1'!D31</f>
        <v>2.0638515118912957</v>
      </c>
      <c r="L33" s="47">
        <f t="shared" si="2"/>
        <v>3.064446349644339E-2</v>
      </c>
      <c r="M33" s="50">
        <f t="shared" si="9"/>
        <v>82.674292637238764</v>
      </c>
      <c r="N33" s="51">
        <f>'[1]Alex Table1'!E31</f>
        <v>714.49011853451793</v>
      </c>
      <c r="O33" s="47">
        <f>N33/$N$43*100</f>
        <v>0.58456299081705243</v>
      </c>
      <c r="P33" s="48">
        <f>O33+P32</f>
        <v>81.905384754870028</v>
      </c>
      <c r="Q33" s="43" t="str">
        <f>'[1]Alex Table1'!F31</f>
        <v>-</v>
      </c>
      <c r="R33" s="47" t="str">
        <f>Q33</f>
        <v>-</v>
      </c>
      <c r="S33" s="48">
        <f>S32</f>
        <v>85.384174817830569</v>
      </c>
      <c r="T33" s="43">
        <f>'[1]Alex Table1'!G31</f>
        <v>63.485479719393254</v>
      </c>
      <c r="U33" s="47">
        <f t="shared" si="5"/>
        <v>2.7458589355886957E-2</v>
      </c>
      <c r="V33" s="52">
        <f t="shared" si="12"/>
        <v>83.665321620093138</v>
      </c>
      <c r="W33" s="43">
        <f>N33</f>
        <v>714.49011853451793</v>
      </c>
      <c r="X33" s="56">
        <f t="shared" si="6"/>
        <v>0.36222076892666538</v>
      </c>
      <c r="Y33" s="58">
        <f t="shared" si="13"/>
        <v>84.023264732766449</v>
      </c>
      <c r="Z33" s="54">
        <f>N33/T33</f>
        <v>11.254386383982206</v>
      </c>
      <c r="AA33" s="3"/>
      <c r="AE33" s="73"/>
      <c r="AF33" s="73"/>
    </row>
    <row r="34" spans="1:35" ht="16.8" thickTop="1" thickBot="1">
      <c r="A34" s="21"/>
      <c r="B34" s="3"/>
      <c r="C34" s="2"/>
      <c r="D34" s="46" t="str">
        <f>'[1]Alex Table1'!A32</f>
        <v>Croatia</v>
      </c>
      <c r="E34" s="43">
        <f>'[1]Alex Table1'!B32</f>
        <v>2.6854874921378498</v>
      </c>
      <c r="F34" s="47">
        <f>E34/$E$43*100</f>
        <v>4.3471834294255288E-2</v>
      </c>
      <c r="G34" s="48">
        <f>G33+F34</f>
        <v>86.441456113739406</v>
      </c>
      <c r="H34" s="43">
        <f>'[1]Alex Table1'!C32</f>
        <v>4.6900000000000004</v>
      </c>
      <c r="I34" s="47">
        <f>H34/$H$43*100</f>
        <v>7.684543744552004E-2</v>
      </c>
      <c r="J34" s="49">
        <f t="shared" si="18"/>
        <v>83.735802436770427</v>
      </c>
      <c r="K34" s="43">
        <f>'[1]Alex Table1'!D32</f>
        <v>1.8066574708260372</v>
      </c>
      <c r="L34" s="47">
        <f t="shared" si="2"/>
        <v>2.6825596994897227E-2</v>
      </c>
      <c r="M34" s="50">
        <f t="shared" si="9"/>
        <v>82.701118234233661</v>
      </c>
      <c r="N34" s="43">
        <f>'[1]Alex Table1'!E32</f>
        <v>106.74270511975737</v>
      </c>
      <c r="O34" s="47">
        <f>N34/$N$43*100</f>
        <v>8.7331977495632152E-2</v>
      </c>
      <c r="P34" s="48">
        <f>O34+P33</f>
        <v>81.992716732365665</v>
      </c>
      <c r="Q34" s="51">
        <f>'[1]Alex Table1'!F32</f>
        <v>161.33000000000001</v>
      </c>
      <c r="R34" s="47">
        <f>Q34/$Q$43*100</f>
        <v>9.7560586224648457E-2</v>
      </c>
      <c r="S34" s="48">
        <f>R34+S33</f>
        <v>85.481735404055215</v>
      </c>
      <c r="T34" s="43">
        <f>'[1]Alex Table1'!G32</f>
        <v>51.398012554276988</v>
      </c>
      <c r="U34" s="47">
        <f t="shared" si="5"/>
        <v>2.2230546680511127E-2</v>
      </c>
      <c r="V34" s="52">
        <f t="shared" si="12"/>
        <v>83.687552166773656</v>
      </c>
      <c r="W34" s="43">
        <f>Q34</f>
        <v>161.33000000000001</v>
      </c>
      <c r="X34" s="56">
        <f t="shared" si="6"/>
        <v>8.1788502227012616E-2</v>
      </c>
      <c r="Y34" s="58">
        <f t="shared" si="13"/>
        <v>84.105053234993463</v>
      </c>
      <c r="Z34" s="54">
        <f>Q34/T34</f>
        <v>3.1388373204048188</v>
      </c>
      <c r="AA34" s="3"/>
      <c r="AC34" s="74"/>
      <c r="AE34" s="75"/>
      <c r="AF34" s="75"/>
    </row>
    <row r="35" spans="1:35" ht="16.8" thickTop="1" thickBot="1">
      <c r="A35" s="21"/>
      <c r="B35" s="3"/>
      <c r="C35" s="2"/>
      <c r="D35" s="46" t="str">
        <f>'[1]Alex Table1'!A33</f>
        <v>Montenegro</v>
      </c>
      <c r="E35" s="43" t="str">
        <f>'[1]Alex Table1'!B33</f>
        <v>-</v>
      </c>
      <c r="F35" s="47">
        <v>0</v>
      </c>
      <c r="G35" s="48">
        <f>G34</f>
        <v>86.441456113739406</v>
      </c>
      <c r="H35" s="43" t="str">
        <f>'[1]Alex Table1'!C33</f>
        <v>-</v>
      </c>
      <c r="I35" s="47">
        <v>0</v>
      </c>
      <c r="J35" s="49">
        <f t="shared" si="18"/>
        <v>83.735802436770427</v>
      </c>
      <c r="K35" s="43">
        <f>'[1]Alex Table1'!D33</f>
        <v>1.509149512359421</v>
      </c>
      <c r="L35" s="47">
        <f t="shared" si="2"/>
        <v>2.2408141707730322E-2</v>
      </c>
      <c r="M35" s="50">
        <f t="shared" si="9"/>
        <v>82.72352637594139</v>
      </c>
      <c r="N35" s="43" t="str">
        <f>'[1]Alex Table1'!E33</f>
        <v>-</v>
      </c>
      <c r="O35" s="47" t="s">
        <v>13</v>
      </c>
      <c r="P35" s="48">
        <f>P34</f>
        <v>81.992716732365665</v>
      </c>
      <c r="Q35" s="43" t="str">
        <f>'[1]Alex Table1'!F33</f>
        <v>-</v>
      </c>
      <c r="R35" s="47" t="str">
        <f>Q35</f>
        <v>-</v>
      </c>
      <c r="S35" s="48">
        <f>S34</f>
        <v>85.481735404055215</v>
      </c>
      <c r="T35" s="51">
        <f>'[1]Alex Table1'!G33</f>
        <v>36.787943546006026</v>
      </c>
      <c r="U35" s="47">
        <f t="shared" si="5"/>
        <v>1.5911434229404695E-2</v>
      </c>
      <c r="V35" s="52">
        <f t="shared" si="12"/>
        <v>83.703463601003065</v>
      </c>
      <c r="W35" s="43">
        <f>T35</f>
        <v>36.787943546006026</v>
      </c>
      <c r="X35" s="56">
        <f t="shared" si="6"/>
        <v>1.8650163036259392E-2</v>
      </c>
      <c r="Y35" s="58">
        <f t="shared" si="13"/>
        <v>84.123703398029718</v>
      </c>
      <c r="Z35" s="54">
        <v>1</v>
      </c>
      <c r="AA35" s="3"/>
    </row>
    <row r="36" spans="1:35" ht="16.8" thickTop="1" thickBot="1">
      <c r="A36" s="21"/>
      <c r="B36" s="3"/>
      <c r="C36" s="2"/>
      <c r="D36" s="46" t="str">
        <f>'[1]Alex Table1'!A34</f>
        <v>Luxembourg</v>
      </c>
      <c r="E36" s="43">
        <f>'[1]Alex Table1'!B34</f>
        <v>0</v>
      </c>
      <c r="F36" s="47">
        <f>E36/$E$43*100</f>
        <v>0</v>
      </c>
      <c r="G36" s="48">
        <f>G35+F36</f>
        <v>86.441456113739406</v>
      </c>
      <c r="H36" s="43">
        <f>'[1]Alex Table1'!C34</f>
        <v>0.18</v>
      </c>
      <c r="I36" s="47">
        <f>H36/$H$43*100</f>
        <v>2.9492918422587642E-3</v>
      </c>
      <c r="J36" s="49">
        <f t="shared" si="18"/>
        <v>83.738751728612684</v>
      </c>
      <c r="K36" s="43">
        <f>'[1]Alex Table1'!D34</f>
        <v>1.0765054126852758</v>
      </c>
      <c r="L36" s="47">
        <f t="shared" si="2"/>
        <v>1.5984159050535032E-2</v>
      </c>
      <c r="M36" s="50">
        <f t="shared" si="9"/>
        <v>82.739510534991922</v>
      </c>
      <c r="N36" s="43">
        <f>'[1]Alex Table1'!E34</f>
        <v>0</v>
      </c>
      <c r="O36" s="47">
        <f>N36/$N$43*100</f>
        <v>0</v>
      </c>
      <c r="P36" s="48">
        <f>O36+P35</f>
        <v>81.992716732365665</v>
      </c>
      <c r="Q36" s="43">
        <f>'[1]Alex Table1'!F34</f>
        <v>5.75</v>
      </c>
      <c r="R36" s="47">
        <f>Q36/$Q$43*100</f>
        <v>3.477179512748581E-3</v>
      </c>
      <c r="S36" s="48">
        <f>R36+S35</f>
        <v>85.485212583567957</v>
      </c>
      <c r="T36" s="51">
        <f>'[1]Alex Table1'!G34</f>
        <v>36.682835135874576</v>
      </c>
      <c r="U36" s="47">
        <f t="shared" si="5"/>
        <v>1.5865972988749252E-2</v>
      </c>
      <c r="V36" s="52">
        <f t="shared" si="12"/>
        <v>83.719329573991814</v>
      </c>
      <c r="W36" s="43">
        <f>T36</f>
        <v>36.682835135874576</v>
      </c>
      <c r="X36" s="56">
        <f t="shared" si="6"/>
        <v>1.8596876856155794E-2</v>
      </c>
      <c r="Y36" s="58">
        <f t="shared" si="13"/>
        <v>84.142300274885869</v>
      </c>
      <c r="Z36" s="54">
        <v>1</v>
      </c>
      <c r="AA36" s="3"/>
      <c r="AG36" s="72"/>
    </row>
    <row r="37" spans="1:35" ht="16.8" thickTop="1" thickBot="1">
      <c r="A37" s="21"/>
      <c r="B37" s="3"/>
      <c r="C37" s="2"/>
      <c r="D37" s="46" t="str">
        <f>'[1]Alex Table1'!A35</f>
        <v>Slovenia</v>
      </c>
      <c r="E37" s="43">
        <f>'[1]Alex Table1'!B35</f>
        <v>3.5008299999999997</v>
      </c>
      <c r="F37" s="47">
        <f>E37/$E$43*100</f>
        <v>5.6670344620076793E-2</v>
      </c>
      <c r="G37" s="48">
        <f>G36+F37</f>
        <v>86.498126458359479</v>
      </c>
      <c r="H37" s="43">
        <f>'[1]Alex Table1'!C35</f>
        <v>8.92</v>
      </c>
      <c r="I37" s="47">
        <f>H37/$H$43*100</f>
        <v>0.14615379573860099</v>
      </c>
      <c r="J37" s="49">
        <f t="shared" si="18"/>
        <v>83.884905524351282</v>
      </c>
      <c r="K37" s="43">
        <f>'[1]Alex Table1'!D35</f>
        <v>1.0194001281645084</v>
      </c>
      <c r="L37" s="47">
        <f t="shared" si="2"/>
        <v>1.5136248822077258E-2</v>
      </c>
      <c r="M37" s="50">
        <f t="shared" si="9"/>
        <v>82.754646783813996</v>
      </c>
      <c r="N37" s="43">
        <f>'[1]Alex Table1'!E35</f>
        <v>88.157360761902936</v>
      </c>
      <c r="O37" s="47">
        <f>N37/$N$43*100</f>
        <v>7.2126302565549333E-2</v>
      </c>
      <c r="P37" s="48">
        <f>O37+P36</f>
        <v>82.064843034931215</v>
      </c>
      <c r="Q37" s="51">
        <f>'[1]Alex Table1'!F35</f>
        <v>292.08</v>
      </c>
      <c r="R37" s="47">
        <f>Q37/$Q$43*100</f>
        <v>0.17662862471019225</v>
      </c>
      <c r="S37" s="48">
        <f>R37+S36</f>
        <v>85.661841208278148</v>
      </c>
      <c r="T37" s="43">
        <f>'[1]Alex Table1'!G35</f>
        <v>25.015801611284097</v>
      </c>
      <c r="U37" s="47">
        <f t="shared" si="5"/>
        <v>1.0819775275995192E-2</v>
      </c>
      <c r="V37" s="52">
        <f t="shared" si="12"/>
        <v>83.730149349267805</v>
      </c>
      <c r="W37" s="43">
        <f>Q37</f>
        <v>292.08</v>
      </c>
      <c r="X37" s="56">
        <f t="shared" si="6"/>
        <v>0.14807404531374102</v>
      </c>
      <c r="Y37" s="58">
        <f t="shared" si="13"/>
        <v>84.290374320199604</v>
      </c>
      <c r="Z37" s="54">
        <f>Q37/T37</f>
        <v>11.675820129155841</v>
      </c>
      <c r="AA37" s="3"/>
      <c r="AD37" s="76"/>
    </row>
    <row r="38" spans="1:35" ht="16.8" thickTop="1" thickBot="1">
      <c r="A38" s="21"/>
      <c r="B38" s="3"/>
      <c r="C38" s="2"/>
      <c r="D38" s="46" t="str">
        <f>'[1]Alex Table1'!A36</f>
        <v>Bulgaria</v>
      </c>
      <c r="E38" s="43">
        <f>'[1]Alex Table1'!B36</f>
        <v>3.2012970000000003</v>
      </c>
      <c r="F38" s="47">
        <f>E38/$E$43*100</f>
        <v>5.1821597798584342E-2</v>
      </c>
      <c r="G38" s="48">
        <f>G37+F38</f>
        <v>86.549948056158058</v>
      </c>
      <c r="H38" s="43">
        <f>'[1]Alex Table1'!C36</f>
        <v>41.27</v>
      </c>
      <c r="I38" s="47">
        <f>H38/$H$43*100</f>
        <v>0.67620707961121795</v>
      </c>
      <c r="J38" s="49">
        <f t="shared" si="18"/>
        <v>84.561112603962499</v>
      </c>
      <c r="K38" s="43">
        <f>'[1]Alex Table1'!D36</f>
        <v>0.71107895301272384</v>
      </c>
      <c r="L38" s="47">
        <f t="shared" si="2"/>
        <v>1.0558236817492192E-2</v>
      </c>
      <c r="M38" s="50">
        <f t="shared" si="9"/>
        <v>82.765205020631484</v>
      </c>
      <c r="N38" s="43">
        <f>'[1]Alex Table1'!E36</f>
        <v>97.892353749143467</v>
      </c>
      <c r="O38" s="47">
        <f>N38/$N$43*100</f>
        <v>8.0091026595430284E-2</v>
      </c>
      <c r="P38" s="48">
        <f>O38+P37</f>
        <v>82.144934061526641</v>
      </c>
      <c r="Q38" s="51">
        <f>'[1]Alex Table1'!F36</f>
        <v>1364.38</v>
      </c>
      <c r="R38" s="47">
        <f>Q38/$Q$43*100</f>
        <v>0.8250772493224191</v>
      </c>
      <c r="S38" s="48">
        <f>R38+S37</f>
        <v>86.486918457600567</v>
      </c>
      <c r="T38" s="43">
        <f>'[1]Alex Table1'!G36</f>
        <v>28.589487555753252</v>
      </c>
      <c r="U38" s="47">
        <f t="shared" si="5"/>
        <v>1.2365457458280219E-2</v>
      </c>
      <c r="V38" s="52">
        <f t="shared" si="12"/>
        <v>83.742514806726092</v>
      </c>
      <c r="W38" s="43">
        <f>Q38</f>
        <v>1364.38</v>
      </c>
      <c r="X38" s="56">
        <f t="shared" si="6"/>
        <v>0.69169154322501381</v>
      </c>
      <c r="Y38" s="58">
        <f t="shared" si="13"/>
        <v>84.982065863424623</v>
      </c>
      <c r="Z38" s="54">
        <f>Q38/T38</f>
        <v>47.723135902288561</v>
      </c>
      <c r="AA38" s="3"/>
    </row>
    <row r="39" spans="1:35" ht="16.8" thickTop="1" thickBot="1">
      <c r="A39" s="21"/>
      <c r="B39" s="3"/>
      <c r="C39" s="2"/>
      <c r="D39" s="46" t="str">
        <f>'[1]Alex Table1'!A37</f>
        <v>Portugal</v>
      </c>
      <c r="E39" s="43">
        <f>'[1]Alex Table1'!B37</f>
        <v>0</v>
      </c>
      <c r="F39" s="47">
        <f>E39/$E$43*100</f>
        <v>0</v>
      </c>
      <c r="G39" s="48">
        <f>G38+F39</f>
        <v>86.549948056158058</v>
      </c>
      <c r="H39" s="43">
        <f>'[1]Alex Table1'!C37</f>
        <v>26.1</v>
      </c>
      <c r="I39" s="47">
        <f>H39/$H$43*100</f>
        <v>0.42764731712752085</v>
      </c>
      <c r="J39" s="49">
        <f t="shared" si="18"/>
        <v>84.988759921090022</v>
      </c>
      <c r="K39" s="43">
        <f>'[1]Alex Table1'!D37</f>
        <v>0.69135409308814055</v>
      </c>
      <c r="L39" s="47">
        <f t="shared" si="2"/>
        <v>1.0265358310269822E-2</v>
      </c>
      <c r="M39" s="50">
        <f t="shared" si="9"/>
        <v>82.775470378941748</v>
      </c>
      <c r="N39" s="43">
        <f>'[1]Alex Table1'!E37</f>
        <v>0</v>
      </c>
      <c r="O39" s="47">
        <f>N39/$N$43*100</f>
        <v>0</v>
      </c>
      <c r="P39" s="48">
        <f>O39+P38</f>
        <v>82.144934061526641</v>
      </c>
      <c r="Q39" s="51">
        <f>'[1]Alex Table1'!F37</f>
        <v>834.12</v>
      </c>
      <c r="R39" s="47">
        <f>Q39/$Q$43*100</f>
        <v>0.5044147782911037</v>
      </c>
      <c r="S39" s="48">
        <f>R39+S38</f>
        <v>86.991333235891673</v>
      </c>
      <c r="T39" s="43">
        <f>'[1]Alex Table1'!G37</f>
        <v>24.280042740363978</v>
      </c>
      <c r="U39" s="47">
        <f t="shared" si="5"/>
        <v>1.0501546591407097E-2</v>
      </c>
      <c r="V39" s="52">
        <f t="shared" si="12"/>
        <v>83.753016353317506</v>
      </c>
      <c r="W39" s="43">
        <f>Q39</f>
        <v>834.12</v>
      </c>
      <c r="X39" s="56">
        <f t="shared" si="6"/>
        <v>0.42286881223328432</v>
      </c>
      <c r="Y39" s="58">
        <f t="shared" si="13"/>
        <v>85.404934675657913</v>
      </c>
      <c r="Z39" s="54">
        <f>Q39/T39</f>
        <v>34.354140514478182</v>
      </c>
      <c r="AA39" s="3"/>
      <c r="AB39" s="73"/>
      <c r="AC39" s="73"/>
    </row>
    <row r="40" spans="1:35" ht="16.8" thickTop="1" thickBot="1">
      <c r="A40" s="21"/>
      <c r="B40" s="3"/>
      <c r="C40" s="2"/>
      <c r="D40" s="46" t="str">
        <f>'[1]Alex Table1'!A38</f>
        <v>Liechtenstein</v>
      </c>
      <c r="E40" s="43">
        <f>'[1]Alex Table1'!B38</f>
        <v>0</v>
      </c>
      <c r="F40" s="47">
        <f>E40/$E$43*100</f>
        <v>0</v>
      </c>
      <c r="G40" s="48">
        <f>G39+F40</f>
        <v>86.549948056158058</v>
      </c>
      <c r="H40" s="43" t="str">
        <f>'[1]Alex Table1'!C38</f>
        <v>-</v>
      </c>
      <c r="I40" s="47">
        <v>0</v>
      </c>
      <c r="J40" s="49">
        <f t="shared" si="18"/>
        <v>84.988759921090022</v>
      </c>
      <c r="K40" s="43">
        <f>'[1]Alex Table1'!D38</f>
        <v>0.16251742453449747</v>
      </c>
      <c r="L40" s="47">
        <f t="shared" si="2"/>
        <v>2.4130899219195934E-3</v>
      </c>
      <c r="M40" s="50">
        <f t="shared" si="9"/>
        <v>82.777883468863664</v>
      </c>
      <c r="N40" s="43">
        <f>'[1]Alex Table1'!E38</f>
        <v>7.5652726905402901</v>
      </c>
      <c r="O40" s="47">
        <f>N40/$N$43*100</f>
        <v>6.1895585615648384E-3</v>
      </c>
      <c r="P40" s="48">
        <f>O40+P39</f>
        <v>82.1511236200882</v>
      </c>
      <c r="Q40" s="43" t="str">
        <f>'[1]Alex Table1'!F38</f>
        <v>-</v>
      </c>
      <c r="R40" s="47" t="str">
        <f>Q40</f>
        <v>-</v>
      </c>
      <c r="S40" s="48">
        <f>S39</f>
        <v>86.991333235891673</v>
      </c>
      <c r="T40" s="51">
        <f>'[1]Alex Table1'!G38</f>
        <v>4.7298784559150606</v>
      </c>
      <c r="U40" s="47">
        <f t="shared" si="5"/>
        <v>2.0457558294948892E-3</v>
      </c>
      <c r="V40" s="52">
        <f t="shared" si="12"/>
        <v>83.755062109147005</v>
      </c>
      <c r="W40" s="43">
        <f>T40</f>
        <v>4.7298784559150606</v>
      </c>
      <c r="X40" s="56">
        <f t="shared" si="6"/>
        <v>2.3978781046619223E-3</v>
      </c>
      <c r="Y40" s="58">
        <f t="shared" si="13"/>
        <v>85.407332553762572</v>
      </c>
      <c r="Z40" s="54">
        <v>1</v>
      </c>
      <c r="AA40" s="3"/>
      <c r="AB40" s="71"/>
      <c r="AC40" s="71"/>
    </row>
    <row r="41" spans="1:35" ht="16.8" thickTop="1" thickBot="1">
      <c r="A41" s="21"/>
      <c r="B41" s="3"/>
      <c r="C41" s="2"/>
      <c r="D41" s="46" t="str">
        <f>'[1]Alex Table1'!A39</f>
        <v>Andorra</v>
      </c>
      <c r="E41" s="43" t="str">
        <f>'[1]Alex Table1'!B39</f>
        <v>-</v>
      </c>
      <c r="F41" s="47">
        <v>0</v>
      </c>
      <c r="G41" s="48">
        <f>G40</f>
        <v>86.549948056158058</v>
      </c>
      <c r="H41" s="43" t="str">
        <f>'[1]Alex Table1'!C39</f>
        <v>-</v>
      </c>
      <c r="I41" s="47">
        <v>0</v>
      </c>
      <c r="J41" s="49">
        <f t="shared" si="18"/>
        <v>84.988759921090022</v>
      </c>
      <c r="K41" s="43">
        <f>'[1]Alex Table1'!D39</f>
        <v>5.2060503722990918E-2</v>
      </c>
      <c r="L41" s="47">
        <f t="shared" si="2"/>
        <v>7.7300435460285173E-4</v>
      </c>
      <c r="M41" s="50">
        <f t="shared" si="9"/>
        <v>82.778656473218263</v>
      </c>
      <c r="N41" s="43" t="str">
        <f>'[1]Alex Table1'!E39</f>
        <v>-</v>
      </c>
      <c r="O41" s="47" t="s">
        <v>13</v>
      </c>
      <c r="P41" s="48">
        <f>P40</f>
        <v>82.1511236200882</v>
      </c>
      <c r="Q41" s="43" t="str">
        <f>'[1]Alex Table1'!F39</f>
        <v>-</v>
      </c>
      <c r="R41" s="47" t="str">
        <f>Q41</f>
        <v>-</v>
      </c>
      <c r="S41" s="48">
        <f>S40</f>
        <v>86.991333235891673</v>
      </c>
      <c r="T41" s="51">
        <f>'[1]Alex Table1'!G39</f>
        <v>2.7328186634175906</v>
      </c>
      <c r="U41" s="47">
        <f t="shared" si="5"/>
        <v>1.1819922570414916E-3</v>
      </c>
      <c r="V41" s="52">
        <f t="shared" si="12"/>
        <v>83.75624410140405</v>
      </c>
      <c r="W41" s="43">
        <f>T41</f>
        <v>2.7328186634175906</v>
      </c>
      <c r="X41" s="56">
        <f t="shared" si="6"/>
        <v>1.3854406826935551E-3</v>
      </c>
      <c r="Y41" s="58">
        <f t="shared" si="13"/>
        <v>85.408717994445269</v>
      </c>
      <c r="Z41" s="54">
        <v>1</v>
      </c>
      <c r="AA41" s="3"/>
    </row>
    <row r="42" spans="1:35" ht="16.8" thickTop="1" thickBot="1">
      <c r="A42" s="21"/>
      <c r="B42" s="77"/>
      <c r="C42" s="78"/>
      <c r="D42" s="79" t="str">
        <f>'[1]Alex Table1'!A40</f>
        <v>Cyprus</v>
      </c>
      <c r="E42" s="80">
        <f>'[1]Alex Table1'!B40</f>
        <v>0</v>
      </c>
      <c r="F42" s="81">
        <f>E42/$E$43*100</f>
        <v>0</v>
      </c>
      <c r="G42" s="82">
        <f>G41+F42</f>
        <v>86.549948056158058</v>
      </c>
      <c r="H42" s="80">
        <f>'[1]Alex Table1'!C40</f>
        <v>0</v>
      </c>
      <c r="I42" s="81">
        <f>H42/$H$43*100</f>
        <v>0</v>
      </c>
      <c r="J42" s="83">
        <f t="shared" si="18"/>
        <v>84.988759921090022</v>
      </c>
      <c r="K42" s="80">
        <f>'[1]Alex Table1'!D40</f>
        <v>5.6302594679991933E-5</v>
      </c>
      <c r="L42" s="81">
        <f t="shared" si="2"/>
        <v>8.3599173559000536E-7</v>
      </c>
      <c r="M42" s="84">
        <f t="shared" si="9"/>
        <v>82.778657309210004</v>
      </c>
      <c r="N42" s="80">
        <f>'[1]Alex Table1'!E40</f>
        <v>0</v>
      </c>
      <c r="O42" s="81">
        <f>N42/$N$43*100</f>
        <v>0</v>
      </c>
      <c r="P42" s="82">
        <f>O42+P41</f>
        <v>82.1511236200882</v>
      </c>
      <c r="Q42" s="80">
        <f>'[1]Alex Table1'!F40</f>
        <v>0</v>
      </c>
      <c r="R42" s="81">
        <f>Q42/$Q$43*100</f>
        <v>0</v>
      </c>
      <c r="S42" s="82">
        <f>R42+S41</f>
        <v>86.991333235891673</v>
      </c>
      <c r="T42" s="85">
        <f>'[1]Alex Table1'!G40</f>
        <v>1.2613009215773494</v>
      </c>
      <c r="U42" s="81">
        <f t="shared" si="5"/>
        <v>5.4553488786530371E-4</v>
      </c>
      <c r="V42" s="86">
        <f t="shared" si="12"/>
        <v>83.756789636291913</v>
      </c>
      <c r="W42" s="43">
        <f>T42</f>
        <v>1.2613009215773494</v>
      </c>
      <c r="X42" s="81">
        <f t="shared" si="6"/>
        <v>6.3943416124317921E-4</v>
      </c>
      <c r="Y42" s="87">
        <f t="shared" si="13"/>
        <v>85.409357428606512</v>
      </c>
      <c r="Z42" s="88">
        <v>1</v>
      </c>
      <c r="AA42" s="3"/>
      <c r="AB42" s="71"/>
      <c r="AC42" s="71"/>
      <c r="AE42" s="71"/>
    </row>
    <row r="43" spans="1:35" ht="15" thickTop="1" thickBot="1">
      <c r="A43" s="21"/>
      <c r="B43" s="89"/>
      <c r="C43" s="90"/>
      <c r="D43" s="91" t="str">
        <f>'[1]Alex Table1'!A41</f>
        <v>Total</v>
      </c>
      <c r="E43" s="92">
        <f>'[1]Alex Table1'!B41</f>
        <v>6177.5343408794952</v>
      </c>
      <c r="F43" s="93">
        <f>E43/$E$43*100</f>
        <v>100</v>
      </c>
      <c r="G43" s="94">
        <f>100</f>
        <v>100</v>
      </c>
      <c r="H43" s="92">
        <f>'[1]Alex Table1'!C41</f>
        <v>6103.16</v>
      </c>
      <c r="I43" s="93">
        <f>H43/$H$43*100</f>
        <v>100</v>
      </c>
      <c r="J43" s="95">
        <v>100</v>
      </c>
      <c r="K43" s="92">
        <f>'[1]Alex Table1'!D41</f>
        <v>6734.8267073784045</v>
      </c>
      <c r="L43" s="93">
        <f t="shared" si="2"/>
        <v>100</v>
      </c>
      <c r="M43" s="96">
        <f>100</f>
        <v>100</v>
      </c>
      <c r="N43" s="92">
        <f>'[1]Alex Table1'!E41</f>
        <v>122226.36905833952</v>
      </c>
      <c r="O43" s="93">
        <f>N43/$N$43*100</f>
        <v>100</v>
      </c>
      <c r="P43" s="94">
        <f>100</f>
        <v>100</v>
      </c>
      <c r="Q43" s="92">
        <f>'[1]Alex Table1'!F41</f>
        <v>165363.90999999995</v>
      </c>
      <c r="R43" s="93">
        <f>Q43/$Q$43*100</f>
        <v>100</v>
      </c>
      <c r="S43" s="94">
        <v>100</v>
      </c>
      <c r="T43" s="92">
        <f>'[1]Alex Table1'!G41</f>
        <v>231204.44716429815</v>
      </c>
      <c r="U43" s="93">
        <f t="shared" si="5"/>
        <v>100</v>
      </c>
      <c r="V43" s="97">
        <v>100</v>
      </c>
      <c r="W43" s="92">
        <f>SUM(W6:W42)</f>
        <v>197252.6646254159</v>
      </c>
      <c r="X43" s="93">
        <f t="shared" si="6"/>
        <v>100</v>
      </c>
      <c r="Y43" s="98">
        <v>100</v>
      </c>
      <c r="Z43" s="99">
        <f>W43/T43</f>
        <v>0.85315255413423996</v>
      </c>
      <c r="AA43" s="3"/>
      <c r="AB43" s="71"/>
      <c r="AC43" s="71"/>
    </row>
    <row r="44" spans="1:35" ht="14.4" thickBot="1">
      <c r="A44" s="2"/>
      <c r="B44" s="33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100"/>
      <c r="W44" s="101"/>
      <c r="X44" s="101"/>
      <c r="Y44" s="101"/>
      <c r="Z44" s="101"/>
      <c r="AA44" s="3"/>
      <c r="AB44" s="71"/>
      <c r="AC44" s="71"/>
      <c r="AE44" s="71"/>
      <c r="AI44" s="102"/>
    </row>
    <row r="45" spans="1:35" ht="15" thickTop="1" thickBot="1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71"/>
      <c r="V45" s="103"/>
      <c r="W45" s="104"/>
      <c r="X45" s="105"/>
      <c r="Y45" s="105"/>
      <c r="Z45" s="105"/>
      <c r="AA45" s="3"/>
    </row>
    <row r="46" spans="1:35" ht="15" thickTop="1" thickBot="1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106"/>
      <c r="O46" s="2"/>
      <c r="P46" s="2"/>
      <c r="Q46" s="2"/>
      <c r="R46" s="2"/>
      <c r="S46" s="2"/>
      <c r="T46" s="2"/>
      <c r="U46" s="71"/>
      <c r="V46" s="103"/>
      <c r="W46" s="106"/>
      <c r="X46" s="105"/>
      <c r="Y46" s="105"/>
      <c r="Z46" s="105"/>
      <c r="AA46" s="3"/>
    </row>
    <row r="47" spans="1:35" ht="15" thickTop="1" thickBot="1">
      <c r="W47" s="105"/>
      <c r="X47" s="105"/>
      <c r="Y47" s="105"/>
      <c r="Z47" s="105"/>
      <c r="AA47" s="3"/>
    </row>
    <row r="48" spans="1:35" ht="15" thickTop="1" thickBot="1">
      <c r="AA48" s="3"/>
    </row>
    <row r="51" spans="16:26">
      <c r="V51" s="71"/>
      <c r="W51" s="71"/>
      <c r="X51" s="71"/>
      <c r="Y51" s="71"/>
      <c r="Z51" s="71"/>
    </row>
    <row r="53" spans="16:26">
      <c r="Y53" s="74"/>
      <c r="Z53" s="107"/>
    </row>
    <row r="54" spans="16:26">
      <c r="Y54" s="71"/>
      <c r="Z54" s="71"/>
    </row>
    <row r="55" spans="16:26">
      <c r="R55" s="71"/>
      <c r="S55" s="71"/>
      <c r="T55" s="71"/>
    </row>
    <row r="56" spans="16:26">
      <c r="S56" s="71"/>
      <c r="T56" s="71"/>
    </row>
    <row r="57" spans="16:26">
      <c r="P57" s="71"/>
    </row>
    <row r="59" spans="16:26">
      <c r="P59" s="71"/>
    </row>
    <row r="61" spans="16:26">
      <c r="P61" s="71"/>
    </row>
  </sheetData>
  <mergeCells count="8">
    <mergeCell ref="W4:Y4"/>
    <mergeCell ref="E3:V3"/>
    <mergeCell ref="E4:G4"/>
    <mergeCell ref="H4:J4"/>
    <mergeCell ref="K4:M4"/>
    <mergeCell ref="N4:P4"/>
    <mergeCell ref="Q4:S4"/>
    <mergeCell ref="T4:V4"/>
  </mergeCells>
  <pageMargins left="0.7" right="0.7" top="0.75" bottom="0.75" header="0.3" footer="0.3"/>
  <pageSetup paperSize="9" orientation="portrait" r:id="rId1"/>
  <ignoredErrors>
    <ignoredError sqref="J14 J16 G1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 S.3</vt:lpstr>
    </vt:vector>
  </TitlesOfParts>
  <Company>Radboud University Nijmegen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Quint van Giersbergen</dc:creator>
  <cp:lastModifiedBy>Quint van Giersbergen</cp:lastModifiedBy>
  <dcterms:created xsi:type="dcterms:W3CDTF">2024-06-19T10:15:26Z</dcterms:created>
  <dcterms:modified xsi:type="dcterms:W3CDTF">2024-06-19T12:12:39Z</dcterms:modified>
</cp:coreProperties>
</file>