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ers\EU\Tables\Table S4\"/>
    </mc:Choice>
  </mc:AlternateContent>
  <xr:revisionPtr revIDLastSave="0" documentId="13_ncr:1_{FE2C81D9-6909-4AAC-A8EC-1CBF5A37F325}" xr6:coauthVersionLast="41" xr6:coauthVersionMax="41" xr10:uidLastSave="{00000000-0000-0000-0000-000000000000}"/>
  <bookViews>
    <workbookView xWindow="-108" yWindow="-108" windowWidth="23256" windowHeight="12456" xr2:uid="{F3ACE470-AE3C-42BF-B51A-386B3B2DB6C4}"/>
  </bookViews>
  <sheets>
    <sheet name="Supplement S.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3" i="1" l="1"/>
  <c r="O28" i="1" s="1"/>
  <c r="M43" i="1"/>
  <c r="K43" i="1"/>
  <c r="L18" i="1" s="1"/>
  <c r="J43" i="1"/>
  <c r="H43" i="1"/>
  <c r="I36" i="1" s="1"/>
  <c r="G43" i="1"/>
  <c r="E43" i="1"/>
  <c r="D43" i="1"/>
  <c r="Q42" i="1"/>
  <c r="T42" i="1" s="1"/>
  <c r="O42" i="1"/>
  <c r="L42" i="1"/>
  <c r="H42" i="1"/>
  <c r="I42" i="1" s="1"/>
  <c r="D42" i="1"/>
  <c r="Q41" i="1"/>
  <c r="O41" i="1"/>
  <c r="H41" i="1"/>
  <c r="I41" i="1" s="1"/>
  <c r="D41" i="1"/>
  <c r="Q40" i="1"/>
  <c r="T40" i="1" s="1"/>
  <c r="O40" i="1"/>
  <c r="L40" i="1"/>
  <c r="I40" i="1"/>
  <c r="H40" i="1"/>
  <c r="D40" i="1"/>
  <c r="Q39" i="1"/>
  <c r="T39" i="1" s="1"/>
  <c r="O39" i="1"/>
  <c r="L39" i="1"/>
  <c r="H39" i="1"/>
  <c r="I39" i="1" s="1"/>
  <c r="D39" i="1"/>
  <c r="Q38" i="1"/>
  <c r="T38" i="1" s="1"/>
  <c r="O38" i="1"/>
  <c r="L38" i="1"/>
  <c r="I38" i="1"/>
  <c r="H38" i="1"/>
  <c r="D38" i="1"/>
  <c r="Q37" i="1"/>
  <c r="O37" i="1"/>
  <c r="L37" i="1"/>
  <c r="H37" i="1"/>
  <c r="I37" i="1" s="1"/>
  <c r="F37" i="1"/>
  <c r="G37" i="1" s="1"/>
  <c r="D37" i="1"/>
  <c r="Q36" i="1"/>
  <c r="T36" i="1" s="1"/>
  <c r="O36" i="1"/>
  <c r="L36" i="1"/>
  <c r="H36" i="1"/>
  <c r="D36" i="1"/>
  <c r="Q35" i="1"/>
  <c r="T35" i="1" s="1"/>
  <c r="O35" i="1"/>
  <c r="H35" i="1"/>
  <c r="I35" i="1" s="1"/>
  <c r="G35" i="1"/>
  <c r="D35" i="1"/>
  <c r="Q34" i="1"/>
  <c r="O34" i="1"/>
  <c r="L34" i="1"/>
  <c r="H34" i="1"/>
  <c r="D34" i="1"/>
  <c r="Q33" i="1"/>
  <c r="T33" i="1" s="1"/>
  <c r="O33" i="1"/>
  <c r="L33" i="1"/>
  <c r="H33" i="1"/>
  <c r="I33" i="1" s="1"/>
  <c r="F33" i="1"/>
  <c r="G33" i="1" s="1"/>
  <c r="D33" i="1"/>
  <c r="T32" i="1"/>
  <c r="Q32" i="1"/>
  <c r="O32" i="1"/>
  <c r="H32" i="1"/>
  <c r="I32" i="1" s="1"/>
  <c r="G32" i="1"/>
  <c r="D32" i="1"/>
  <c r="Q31" i="1"/>
  <c r="O31" i="1"/>
  <c r="L31" i="1"/>
  <c r="H31" i="1"/>
  <c r="I31" i="1" s="1"/>
  <c r="D31" i="1"/>
  <c r="Q30" i="1"/>
  <c r="T30" i="1" s="1"/>
  <c r="O30" i="1"/>
  <c r="H30" i="1"/>
  <c r="I30" i="1" s="1"/>
  <c r="D30" i="1"/>
  <c r="Q29" i="1"/>
  <c r="T29" i="1" s="1"/>
  <c r="O29" i="1"/>
  <c r="H29" i="1"/>
  <c r="I29" i="1" s="1"/>
  <c r="D29" i="1"/>
  <c r="Q28" i="1"/>
  <c r="P28" i="1"/>
  <c r="H28" i="1"/>
  <c r="I28" i="1" s="1"/>
  <c r="D28" i="1"/>
  <c r="H27" i="1"/>
  <c r="I27" i="1" s="1"/>
  <c r="D27" i="1"/>
  <c r="Q26" i="1"/>
  <c r="T26" i="1" s="1"/>
  <c r="O26" i="1"/>
  <c r="H26" i="1"/>
  <c r="I26" i="1" s="1"/>
  <c r="G26" i="1"/>
  <c r="G27" i="1" s="1"/>
  <c r="D26" i="1"/>
  <c r="Q25" i="1"/>
  <c r="T25" i="1" s="1"/>
  <c r="O25" i="1"/>
  <c r="L25" i="1"/>
  <c r="H25" i="1"/>
  <c r="I25" i="1" s="1"/>
  <c r="D25" i="1"/>
  <c r="Q24" i="1"/>
  <c r="T24" i="1" s="1"/>
  <c r="O24" i="1"/>
  <c r="L24" i="1"/>
  <c r="H24" i="1"/>
  <c r="I24" i="1" s="1"/>
  <c r="D24" i="1"/>
  <c r="Q23" i="1"/>
  <c r="T23" i="1" s="1"/>
  <c r="O23" i="1"/>
  <c r="L23" i="1"/>
  <c r="H23" i="1"/>
  <c r="I23" i="1" s="1"/>
  <c r="D23" i="1"/>
  <c r="Q22" i="1"/>
  <c r="T22" i="1" s="1"/>
  <c r="O22" i="1"/>
  <c r="L22" i="1"/>
  <c r="H22" i="1"/>
  <c r="I22" i="1" s="1"/>
  <c r="D22" i="1"/>
  <c r="Q21" i="1"/>
  <c r="O21" i="1"/>
  <c r="L21" i="1"/>
  <c r="H21" i="1"/>
  <c r="I21" i="1" s="1"/>
  <c r="D21" i="1"/>
  <c r="Q20" i="1"/>
  <c r="T20" i="1" s="1"/>
  <c r="O20" i="1"/>
  <c r="L20" i="1"/>
  <c r="H20" i="1"/>
  <c r="I20" i="1" s="1"/>
  <c r="D20" i="1"/>
  <c r="Q19" i="1"/>
  <c r="O19" i="1"/>
  <c r="L19" i="1"/>
  <c r="H19" i="1"/>
  <c r="I19" i="1" s="1"/>
  <c r="F19" i="1"/>
  <c r="D19" i="1"/>
  <c r="Q18" i="1"/>
  <c r="O18" i="1"/>
  <c r="H18" i="1"/>
  <c r="I18" i="1" s="1"/>
  <c r="D18" i="1"/>
  <c r="Q17" i="1"/>
  <c r="T17" i="1" s="1"/>
  <c r="O17" i="1"/>
  <c r="L17" i="1"/>
  <c r="H17" i="1"/>
  <c r="I17" i="1" s="1"/>
  <c r="F17" i="1"/>
  <c r="D17" i="1"/>
  <c r="T16" i="1"/>
  <c r="Q16" i="1"/>
  <c r="H16" i="1"/>
  <c r="I16" i="1" s="1"/>
  <c r="D16" i="1"/>
  <c r="Q15" i="1"/>
  <c r="T15" i="1" s="1"/>
  <c r="O15" i="1"/>
  <c r="L15" i="1"/>
  <c r="H15" i="1"/>
  <c r="I15" i="1" s="1"/>
  <c r="F15" i="1"/>
  <c r="D15" i="1"/>
  <c r="Q14" i="1"/>
  <c r="T14" i="1" s="1"/>
  <c r="O14" i="1"/>
  <c r="L14" i="1"/>
  <c r="H14" i="1"/>
  <c r="I14" i="1" s="1"/>
  <c r="F14" i="1"/>
  <c r="D14" i="1"/>
  <c r="Q13" i="1"/>
  <c r="O13" i="1"/>
  <c r="L13" i="1"/>
  <c r="H13" i="1"/>
  <c r="I13" i="1" s="1"/>
  <c r="D13" i="1"/>
  <c r="Q12" i="1"/>
  <c r="T12" i="1" s="1"/>
  <c r="O12" i="1"/>
  <c r="L12" i="1"/>
  <c r="H12" i="1"/>
  <c r="I12" i="1" s="1"/>
  <c r="F12" i="1"/>
  <c r="D12" i="1"/>
  <c r="Q11" i="1"/>
  <c r="T11" i="1" s="1"/>
  <c r="H11" i="1"/>
  <c r="I11" i="1" s="1"/>
  <c r="D11" i="1"/>
  <c r="Q10" i="1"/>
  <c r="T10" i="1" s="1"/>
  <c r="O10" i="1"/>
  <c r="L10" i="1"/>
  <c r="H10" i="1"/>
  <c r="I10" i="1" s="1"/>
  <c r="D10" i="1"/>
  <c r="T9" i="1"/>
  <c r="Q9" i="1"/>
  <c r="O9" i="1"/>
  <c r="H9" i="1"/>
  <c r="I9" i="1" s="1"/>
  <c r="F9" i="1"/>
  <c r="D9" i="1"/>
  <c r="Q8" i="1"/>
  <c r="O8" i="1"/>
  <c r="L8" i="1"/>
  <c r="H8" i="1"/>
  <c r="I8" i="1" s="1"/>
  <c r="D8" i="1"/>
  <c r="O7" i="1"/>
  <c r="L7" i="1"/>
  <c r="H7" i="1"/>
  <c r="Q7" i="1" s="1"/>
  <c r="F7" i="1"/>
  <c r="D7" i="1"/>
  <c r="Q6" i="1"/>
  <c r="O6" i="1"/>
  <c r="P6" i="1" s="1"/>
  <c r="H6" i="1"/>
  <c r="I6" i="1" s="1"/>
  <c r="J6" i="1" s="1"/>
  <c r="D6" i="1"/>
  <c r="R32" i="1" l="1"/>
  <c r="J8" i="1"/>
  <c r="J9" i="1" s="1"/>
  <c r="R13" i="1"/>
  <c r="R28" i="1"/>
  <c r="S28" i="1" s="1"/>
  <c r="R18" i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R34" i="1"/>
  <c r="T13" i="1"/>
  <c r="T8" i="1"/>
  <c r="Q43" i="1"/>
  <c r="R6" i="1"/>
  <c r="S6" i="1" s="1"/>
  <c r="R19" i="1"/>
  <c r="R22" i="1"/>
  <c r="T28" i="1"/>
  <c r="F8" i="1"/>
  <c r="F18" i="1"/>
  <c r="F6" i="1"/>
  <c r="G6" i="1" s="1"/>
  <c r="G7" i="1" s="1"/>
  <c r="G8" i="1" s="1"/>
  <c r="G9" i="1" s="1"/>
  <c r="G10" i="1" s="1"/>
  <c r="F13" i="1"/>
  <c r="F11" i="1"/>
  <c r="F16" i="1"/>
  <c r="T34" i="1"/>
  <c r="P7" i="1"/>
  <c r="P8" i="1" s="1"/>
  <c r="P9" i="1" s="1"/>
  <c r="P10" i="1" s="1"/>
  <c r="T18" i="1"/>
  <c r="R36" i="1"/>
  <c r="R42" i="1"/>
  <c r="R31" i="1"/>
  <c r="F29" i="1"/>
  <c r="G29" i="1" s="1"/>
  <c r="G30" i="1" s="1"/>
  <c r="F43" i="1"/>
  <c r="M7" i="1"/>
  <c r="M8" i="1" s="1"/>
  <c r="R20" i="1"/>
  <c r="R30" i="1"/>
  <c r="R24" i="1"/>
  <c r="T6" i="1"/>
  <c r="F10" i="1"/>
  <c r="F23" i="1"/>
  <c r="G23" i="1" s="1"/>
  <c r="R37" i="1"/>
  <c r="P29" i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R10" i="1"/>
  <c r="R21" i="1"/>
  <c r="T7" i="1"/>
  <c r="I7" i="1"/>
  <c r="J7" i="1" s="1"/>
  <c r="R12" i="1"/>
  <c r="R33" i="1"/>
  <c r="R14" i="1"/>
  <c r="T19" i="1"/>
  <c r="T21" i="1"/>
  <c r="R23" i="1"/>
  <c r="R25" i="1"/>
  <c r="T41" i="1"/>
  <c r="O43" i="1"/>
  <c r="T31" i="1"/>
  <c r="R35" i="1"/>
  <c r="R39" i="1"/>
  <c r="L11" i="1"/>
  <c r="O16" i="1"/>
  <c r="L28" i="1"/>
  <c r="T37" i="1"/>
  <c r="I43" i="1"/>
  <c r="L9" i="1"/>
  <c r="L43" i="1"/>
  <c r="L16" i="1"/>
  <c r="I34" i="1"/>
  <c r="L6" i="1"/>
  <c r="M6" i="1" s="1"/>
  <c r="O11" i="1"/>
  <c r="G11" i="1" l="1"/>
  <c r="G12" i="1" s="1"/>
  <c r="G13" i="1" s="1"/>
  <c r="G14" i="1" s="1"/>
  <c r="G15" i="1" s="1"/>
  <c r="G16" i="1" s="1"/>
  <c r="G17" i="1" s="1"/>
  <c r="G18" i="1" s="1"/>
  <c r="G19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J34" i="1"/>
  <c r="J35" i="1" s="1"/>
  <c r="J36" i="1" s="1"/>
  <c r="J37" i="1" s="1"/>
  <c r="J38" i="1" s="1"/>
  <c r="J39" i="1" s="1"/>
  <c r="J40" i="1" s="1"/>
  <c r="J41" i="1" s="1"/>
  <c r="J42" i="1" s="1"/>
  <c r="S30" i="1"/>
  <c r="S31" i="1" s="1"/>
  <c r="S32" i="1" s="1"/>
  <c r="S33" i="1" s="1"/>
  <c r="S34" i="1" s="1"/>
  <c r="S35" i="1" s="1"/>
  <c r="S36" i="1" s="1"/>
  <c r="S37" i="1" s="1"/>
  <c r="T43" i="1"/>
  <c r="R43" i="1"/>
  <c r="R9" i="1"/>
  <c r="R16" i="1"/>
  <c r="R8" i="1"/>
  <c r="R7" i="1"/>
  <c r="S7" i="1" s="1"/>
  <c r="R41" i="1"/>
  <c r="R11" i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R38" i="1"/>
  <c r="R29" i="1"/>
  <c r="S29" i="1" s="1"/>
  <c r="R15" i="1"/>
  <c r="R17" i="1"/>
  <c r="R40" i="1"/>
  <c r="R26" i="1"/>
  <c r="S38" i="1" l="1"/>
  <c r="S39" i="1" s="1"/>
  <c r="S40" i="1" s="1"/>
  <c r="S41" i="1" s="1"/>
  <c r="S42" i="1" s="1"/>
  <c r="S8" i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</calcChain>
</file>

<file path=xl/sharedStrings.xml><?xml version="1.0" encoding="utf-8"?>
<sst xmlns="http://schemas.openxmlformats.org/spreadsheetml/2006/main" count="75" uniqueCount="14">
  <si>
    <t>Forestland</t>
  </si>
  <si>
    <t>NIS 2023</t>
  </si>
  <si>
    <t>This Study</t>
  </si>
  <si>
    <t>This study</t>
  </si>
  <si>
    <t>Used hotpot Emissions</t>
  </si>
  <si>
    <t>Country</t>
  </si>
  <si>
    <t>Area [kha]</t>
  </si>
  <si>
    <t>%</t>
  </si>
  <si>
    <t>%cum</t>
  </si>
  <si>
    <t>Emissions [kt]</t>
  </si>
  <si>
    <t>Ratio</t>
  </si>
  <si>
    <t>375.12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</si>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</sst>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212529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6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1" tint="4.9989318521683403E-2"/>
      </bottom>
      <diagonal/>
    </border>
    <border>
      <left/>
      <right/>
      <top style="medium">
        <color theme="0"/>
      </top>
      <bottom style="medium">
        <color theme="1" tint="4.9989318521683403E-2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medium">
        <color indexed="64"/>
      </bottom>
      <diagonal/>
    </border>
    <border>
      <left style="double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 tint="4.9989318521683403E-2"/>
      </bottom>
      <diagonal/>
    </border>
    <border>
      <left style="medium">
        <color theme="0"/>
      </left>
      <right style="medium">
        <color theme="1" tint="4.9989318521683403E-2"/>
      </right>
      <top style="medium">
        <color theme="0"/>
      </top>
      <bottom style="medium">
        <color theme="1" tint="4.9989318521683403E-2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1" tint="4.9989318521683403E-2"/>
      </right>
      <top/>
      <bottom style="medium">
        <color theme="0"/>
      </bottom>
      <diagonal/>
    </border>
    <border>
      <left/>
      <right style="double">
        <color theme="1" tint="4.9989318521683403E-2"/>
      </right>
      <top/>
      <bottom style="medium">
        <color theme="0"/>
      </bottom>
      <diagonal/>
    </border>
    <border>
      <left/>
      <right style="double">
        <color theme="1"/>
      </right>
      <top/>
      <bottom style="medium">
        <color theme="0"/>
      </bottom>
      <diagonal/>
    </border>
    <border>
      <left style="double">
        <color theme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theme="0"/>
      </bottom>
      <diagonal/>
    </border>
    <border>
      <left style="medium">
        <color theme="0"/>
      </left>
      <right style="medium">
        <color theme="1" tint="4.9989318521683403E-2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 style="medium">
        <color theme="0"/>
      </left>
      <right style="double">
        <color theme="1" tint="4.9989318521683403E-2"/>
      </right>
      <top style="medium">
        <color theme="1" tint="4.9989318521683403E-2"/>
      </top>
      <bottom style="double">
        <color indexed="64"/>
      </bottom>
      <diagonal/>
    </border>
    <border>
      <left/>
      <right style="medium">
        <color theme="0"/>
      </right>
      <top style="medium">
        <color theme="0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indexed="64"/>
      </bottom>
      <diagonal/>
    </border>
    <border>
      <left style="medium">
        <color theme="0"/>
      </left>
      <right style="thin">
        <color theme="1" tint="4.9989318521683403E-2"/>
      </right>
      <top style="medium">
        <color theme="0"/>
      </top>
      <bottom style="double">
        <color indexed="64"/>
      </bottom>
      <diagonal/>
    </border>
    <border>
      <left style="medium">
        <color theme="0"/>
      </left>
      <right style="double">
        <color theme="1" tint="4.9989318521683403E-2"/>
      </right>
      <top style="medium">
        <color theme="0"/>
      </top>
      <bottom style="double">
        <color indexed="64"/>
      </bottom>
      <diagonal/>
    </border>
    <border>
      <left style="medium">
        <color theme="0"/>
      </left>
      <right style="double">
        <color theme="1"/>
      </right>
      <top style="medium">
        <color theme="0"/>
      </top>
      <bottom style="double">
        <color indexed="64"/>
      </bottom>
      <diagonal/>
    </border>
    <border>
      <left/>
      <right style="medium">
        <color theme="0"/>
      </right>
      <top style="double">
        <color theme="0"/>
      </top>
      <bottom style="double">
        <color indexed="64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double">
        <color indexed="64"/>
      </bottom>
      <diagonal/>
    </border>
    <border>
      <left/>
      <right style="medium">
        <color indexed="64"/>
      </right>
      <top style="double">
        <color theme="0"/>
      </top>
      <bottom style="double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double">
        <color theme="1" tint="4.9989318521683403E-2"/>
      </right>
      <top/>
      <bottom style="medium">
        <color theme="0"/>
      </bottom>
      <diagonal/>
    </border>
    <border>
      <left style="medium">
        <color theme="0"/>
      </left>
      <right style="thin">
        <color theme="1" tint="4.9989318521683403E-2"/>
      </right>
      <top/>
      <bottom style="medium">
        <color theme="0"/>
      </bottom>
      <diagonal/>
    </border>
    <border>
      <left style="medium">
        <color theme="0"/>
      </left>
      <right style="double">
        <color theme="1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/>
      <right style="medium">
        <color indexed="64"/>
      </right>
      <top style="double">
        <color indexed="64"/>
      </top>
      <bottom style="double">
        <color theme="0"/>
      </bottom>
      <diagonal/>
    </border>
    <border>
      <left style="medium">
        <color theme="0"/>
      </left>
      <right style="double">
        <color theme="1" tint="4.9989318521683403E-2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1" tint="4.9989318521683403E-2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indexed="64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theme="1"/>
      </right>
      <top style="double">
        <color theme="0"/>
      </top>
      <bottom style="double">
        <color theme="0"/>
      </bottom>
      <diagonal/>
    </border>
    <border>
      <left style="medium">
        <color theme="1" tint="4.9989318521683403E-2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double">
        <color theme="1" tint="4.9989318521683403E-2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1" tint="4.9989318521683403E-2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double">
        <color theme="1"/>
      </right>
      <top style="medium">
        <color theme="0"/>
      </top>
      <bottom style="thin">
        <color theme="0"/>
      </bottom>
      <diagonal/>
    </border>
    <border>
      <left style="double">
        <color theme="1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indexed="64"/>
      </right>
      <top style="double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medium">
        <color theme="0"/>
      </left>
      <right style="thin">
        <color theme="1"/>
      </right>
      <top style="medium">
        <color theme="0"/>
      </top>
      <bottom style="double">
        <color indexed="64"/>
      </bottom>
      <diagonal/>
    </border>
    <border>
      <left/>
      <right style="medium">
        <color theme="0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medium">
        <color theme="0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double">
        <color theme="1" tint="4.9989318521683403E-2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thin">
        <color theme="1" tint="4.9989318521683403E-2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double">
        <color theme="1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 style="thin">
        <color theme="1"/>
      </right>
      <top style="double">
        <color indexed="64"/>
      </top>
      <bottom style="medium">
        <color theme="1" tint="4.9989318521683403E-2"/>
      </bottom>
      <diagonal/>
    </border>
    <border>
      <left/>
      <right style="medium">
        <color indexed="64"/>
      </right>
      <top style="double">
        <color indexed="64"/>
      </top>
      <bottom style="medium">
        <color theme="1" tint="4.9989318521683403E-2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17" xfId="0" applyBorder="1"/>
    <xf numFmtId="0" fontId="0" fillId="0" borderId="29" xfId="0" applyBorder="1"/>
    <xf numFmtId="1" fontId="0" fillId="0" borderId="0" xfId="0" applyNumberFormat="1"/>
    <xf numFmtId="0" fontId="0" fillId="0" borderId="30" xfId="0" applyBorder="1"/>
    <xf numFmtId="1" fontId="0" fillId="0" borderId="30" xfId="0" applyNumberFormat="1" applyBorder="1"/>
    <xf numFmtId="0" fontId="0" fillId="0" borderId="61" xfId="0" applyBorder="1"/>
    <xf numFmtId="0" fontId="0" fillId="0" borderId="62" xfId="0" applyBorder="1"/>
    <xf numFmtId="165" fontId="0" fillId="0" borderId="1" xfId="1" applyNumberFormat="1" applyFont="1" applyBorder="1"/>
    <xf numFmtId="0" fontId="0" fillId="0" borderId="63" xfId="0" applyBorder="1"/>
    <xf numFmtId="0" fontId="0" fillId="0" borderId="64" xfId="0" applyBorder="1"/>
    <xf numFmtId="0" fontId="0" fillId="0" borderId="52" xfId="0" applyBorder="1"/>
    <xf numFmtId="1" fontId="0" fillId="0" borderId="52" xfId="0" applyNumberFormat="1" applyBorder="1"/>
    <xf numFmtId="0" fontId="2" fillId="0" borderId="2" xfId="0" applyFont="1" applyBorder="1"/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4" fillId="2" borderId="20" xfId="0" applyFont="1" applyFill="1" applyBorder="1" applyAlignment="1">
      <alignment horizontal="right" vertical="top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3" fillId="0" borderId="31" xfId="0" applyFont="1" applyBorder="1" applyAlignment="1">
      <alignment horizontal="right"/>
    </xf>
    <xf numFmtId="1" fontId="2" fillId="0" borderId="29" xfId="0" applyNumberFormat="1" applyFont="1" applyFill="1" applyBorder="1" applyAlignment="1">
      <alignment horizontal="center"/>
    </xf>
    <xf numFmtId="164" fontId="2" fillId="0" borderId="30" xfId="0" applyNumberFormat="1" applyFont="1" applyFill="1" applyBorder="1" applyAlignment="1">
      <alignment horizontal="center"/>
    </xf>
    <xf numFmtId="2" fontId="5" fillId="0" borderId="32" xfId="0" applyNumberFormat="1" applyFont="1" applyFill="1" applyBorder="1" applyAlignment="1">
      <alignment horizontal="center"/>
    </xf>
    <xf numFmtId="2" fontId="5" fillId="0" borderId="31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2" fontId="5" fillId="0" borderId="33" xfId="0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1" fontId="6" fillId="0" borderId="2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5" fillId="0" borderId="37" xfId="0" applyNumberFormat="1" applyFont="1" applyFill="1" applyBorder="1" applyAlignment="1">
      <alignment horizontal="center"/>
    </xf>
    <xf numFmtId="2" fontId="5" fillId="0" borderId="36" xfId="0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2" fontId="5" fillId="0" borderId="39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0" fontId="3" fillId="0" borderId="45" xfId="0" applyFont="1" applyBorder="1" applyAlignment="1">
      <alignment horizontal="right"/>
    </xf>
    <xf numFmtId="1" fontId="2" fillId="0" borderId="46" xfId="0" applyNumberFormat="1" applyFont="1" applyFill="1" applyBorder="1" applyAlignment="1">
      <alignment horizontal="center"/>
    </xf>
    <xf numFmtId="164" fontId="2" fillId="0" borderId="44" xfId="0" applyNumberFormat="1" applyFont="1" applyFill="1" applyBorder="1" applyAlignment="1">
      <alignment horizontal="center"/>
    </xf>
    <xf numFmtId="2" fontId="5" fillId="0" borderId="47" xfId="0" applyNumberFormat="1" applyFont="1" applyFill="1" applyBorder="1" applyAlignment="1">
      <alignment horizontal="center"/>
    </xf>
    <xf numFmtId="2" fontId="5" fillId="0" borderId="45" xfId="0" applyNumberFormat="1" applyFont="1" applyFill="1" applyBorder="1" applyAlignment="1">
      <alignment horizontal="center"/>
    </xf>
    <xf numFmtId="1" fontId="6" fillId="0" borderId="46" xfId="0" applyNumberFormat="1" applyFont="1" applyFill="1" applyBorder="1" applyAlignment="1">
      <alignment horizontal="center"/>
    </xf>
    <xf numFmtId="1" fontId="7" fillId="0" borderId="46" xfId="0" applyNumberFormat="1" applyFont="1" applyFill="1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1" fontId="2" fillId="0" borderId="49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2" fontId="2" fillId="0" borderId="50" xfId="0" applyNumberFormat="1" applyFont="1" applyBorder="1" applyAlignment="1">
      <alignment horizontal="center"/>
    </xf>
    <xf numFmtId="1" fontId="10" fillId="0" borderId="29" xfId="0" applyNumberFormat="1" applyFont="1" applyFill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2" fontId="2" fillId="0" borderId="51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5" fillId="0" borderId="3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2" fontId="5" fillId="0" borderId="36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3" fillId="0" borderId="24" xfId="0" applyFont="1" applyBorder="1" applyAlignment="1">
      <alignment horizontal="right"/>
    </xf>
    <xf numFmtId="1" fontId="2" fillId="0" borderId="21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1" fontId="10" fillId="0" borderId="21" xfId="0" applyNumberFormat="1" applyFont="1" applyFill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53" xfId="0" applyNumberFormat="1" applyFont="1" applyBorder="1" applyAlignment="1">
      <alignment horizontal="center"/>
    </xf>
    <xf numFmtId="2" fontId="10" fillId="0" borderId="28" xfId="0" applyNumberFormat="1" applyFont="1" applyBorder="1" applyAlignment="1">
      <alignment horizontal="center"/>
    </xf>
    <xf numFmtId="0" fontId="2" fillId="0" borderId="54" xfId="0" applyFont="1" applyBorder="1"/>
    <xf numFmtId="0" fontId="2" fillId="0" borderId="55" xfId="0" applyFont="1" applyBorder="1"/>
    <xf numFmtId="0" fontId="3" fillId="0" borderId="56" xfId="0" applyFont="1" applyBorder="1" applyAlignment="1">
      <alignment horizontal="right"/>
    </xf>
    <xf numFmtId="1" fontId="3" fillId="0" borderId="54" xfId="0" applyNumberFormat="1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2" fontId="11" fillId="0" borderId="57" xfId="0" applyNumberFormat="1" applyFont="1" applyBorder="1" applyAlignment="1">
      <alignment horizontal="center"/>
    </xf>
    <xf numFmtId="2" fontId="11" fillId="0" borderId="56" xfId="0" applyNumberFormat="1" applyFont="1" applyBorder="1" applyAlignment="1">
      <alignment horizontal="center"/>
    </xf>
    <xf numFmtId="2" fontId="11" fillId="0" borderId="58" xfId="0" applyNumberFormat="1" applyFont="1" applyBorder="1" applyAlignment="1">
      <alignment horizontal="center"/>
    </xf>
    <xf numFmtId="1" fontId="3" fillId="0" borderId="54" xfId="0" applyNumberFormat="1" applyFont="1" applyFill="1" applyBorder="1" applyAlignment="1">
      <alignment horizontal="center"/>
    </xf>
    <xf numFmtId="2" fontId="11" fillId="0" borderId="59" xfId="0" applyNumberFormat="1" applyFont="1" applyBorder="1" applyAlignment="1">
      <alignment horizontal="center"/>
    </xf>
    <xf numFmtId="2" fontId="3" fillId="0" borderId="60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BV_EC/paper_quint/Total%20CRF/CRF_total%20new05.06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ex Table1"/>
      <sheetName val="Supplement S.2"/>
      <sheetName val="Supplement SF.2 (2)"/>
      <sheetName val="Supplement SF.2"/>
      <sheetName val="Current and NIS"/>
      <sheetName val="Current work"/>
      <sheetName val="Final NIS data"/>
      <sheetName val="CO2 Equivalent"/>
      <sheetName val="Raw"/>
      <sheetName val="Area_kha"/>
      <sheetName val="Raw_area"/>
    </sheetNames>
    <sheetDataSet>
      <sheetData sheetId="0">
        <row r="4">
          <cell r="A4" t="str">
            <v>Latvia</v>
          </cell>
          <cell r="I4">
            <v>340.04095965206358</v>
          </cell>
        </row>
        <row r="5">
          <cell r="A5" t="str">
            <v>Denmark</v>
          </cell>
          <cell r="I5">
            <v>32.111775495855227</v>
          </cell>
        </row>
        <row r="6">
          <cell r="A6" t="str">
            <v>Germany</v>
          </cell>
          <cell r="I6">
            <v>366.28280488699153</v>
          </cell>
        </row>
        <row r="7">
          <cell r="A7" t="str">
            <v>United Kingdom</v>
          </cell>
          <cell r="I7">
            <v>346.53396887231219</v>
          </cell>
        </row>
        <row r="8">
          <cell r="A8" t="str">
            <v>Poland</v>
          </cell>
          <cell r="I8">
            <v>522.85785133257673</v>
          </cell>
        </row>
        <row r="9">
          <cell r="A9" t="str">
            <v>Finland</v>
          </cell>
          <cell r="I9">
            <v>1073.2713770158441</v>
          </cell>
        </row>
        <row r="10">
          <cell r="A10" t="str">
            <v>Lithuania</v>
          </cell>
          <cell r="I10">
            <v>236.91581420893911</v>
          </cell>
        </row>
        <row r="11">
          <cell r="A11" t="str">
            <v>Estonia</v>
          </cell>
          <cell r="I11">
            <v>653.34046539556175</v>
          </cell>
        </row>
        <row r="12">
          <cell r="A12" t="str">
            <v>Norway</v>
          </cell>
          <cell r="I12">
            <v>577.0027584432089</v>
          </cell>
        </row>
        <row r="13">
          <cell r="A13" t="str">
            <v>Ireland</v>
          </cell>
          <cell r="I13">
            <v>219.04163290413797</v>
          </cell>
        </row>
        <row r="14">
          <cell r="A14" t="str">
            <v>Romania</v>
          </cell>
          <cell r="I14">
            <v>189.25240057468659</v>
          </cell>
        </row>
        <row r="15">
          <cell r="A15" t="str">
            <v>Netherlands</v>
          </cell>
          <cell r="I15">
            <v>15.385858579747651</v>
          </cell>
        </row>
        <row r="16">
          <cell r="A16" t="str">
            <v>Hungary</v>
          </cell>
          <cell r="I16">
            <v>59.690903419997944</v>
          </cell>
        </row>
        <row r="17">
          <cell r="A17" t="str">
            <v>Sweden</v>
          </cell>
          <cell r="I17">
            <v>328.53801995875148</v>
          </cell>
        </row>
        <row r="18">
          <cell r="A18" t="str">
            <v>France</v>
          </cell>
          <cell r="I18">
            <v>38.529216050600624</v>
          </cell>
        </row>
        <row r="19">
          <cell r="A19" t="str">
            <v>Belgium</v>
          </cell>
          <cell r="I19">
            <v>25.168576178357561</v>
          </cell>
        </row>
        <row r="20">
          <cell r="A20" t="str">
            <v>Italy</v>
          </cell>
          <cell r="I20">
            <v>70.452711238849389</v>
          </cell>
        </row>
        <row r="21">
          <cell r="A21" t="str">
            <v>Iceland</v>
          </cell>
          <cell r="I21">
            <v>98.84122667822929</v>
          </cell>
        </row>
        <row r="22">
          <cell r="A22" t="str">
            <v>Slovakia</v>
          </cell>
          <cell r="I22">
            <v>28.466807979488713</v>
          </cell>
        </row>
        <row r="23">
          <cell r="A23" t="str">
            <v>Greece</v>
          </cell>
          <cell r="I23">
            <v>0.82273540453861083</v>
          </cell>
        </row>
        <row r="24">
          <cell r="A24" t="str">
            <v>Albania</v>
          </cell>
          <cell r="I24">
            <v>1.7737188834212607</v>
          </cell>
        </row>
        <row r="25">
          <cell r="A25" t="str">
            <v>Bosnia and Herzegovina</v>
          </cell>
          <cell r="I25">
            <v>2.089281103041432</v>
          </cell>
        </row>
        <row r="26">
          <cell r="A26" t="str">
            <v>Austria</v>
          </cell>
          <cell r="I26">
            <v>6.6416904267848542</v>
          </cell>
        </row>
        <row r="27">
          <cell r="A27" t="str">
            <v>Czech Republic</v>
          </cell>
          <cell r="I27">
            <v>19.572886913941595</v>
          </cell>
        </row>
        <row r="28">
          <cell r="A28" t="str">
            <v>Serbia</v>
          </cell>
          <cell r="I28">
            <v>13.184633057553903</v>
          </cell>
        </row>
        <row r="29">
          <cell r="A29" t="str">
            <v>Spain</v>
          </cell>
          <cell r="I29">
            <v>6.3528682470506554</v>
          </cell>
        </row>
        <row r="30">
          <cell r="A30" t="str">
            <v>North Macedonia</v>
          </cell>
          <cell r="I30">
            <v>0.55846106092956027</v>
          </cell>
        </row>
        <row r="31">
          <cell r="A31" t="str">
            <v>Switzerland</v>
          </cell>
          <cell r="I31">
            <v>2.6471167777236495</v>
          </cell>
        </row>
        <row r="32">
          <cell r="A32" t="str">
            <v>Croatia</v>
          </cell>
          <cell r="I32">
            <v>1.4941857960836478</v>
          </cell>
        </row>
        <row r="33">
          <cell r="A33" t="str">
            <v>Montenegro</v>
          </cell>
          <cell r="I33">
            <v>1.4407429375859524</v>
          </cell>
        </row>
        <row r="34">
          <cell r="A34" t="str">
            <v>Luxembourg</v>
          </cell>
          <cell r="I34">
            <v>0.4186313324250428</v>
          </cell>
        </row>
        <row r="35">
          <cell r="A35" t="str">
            <v>Slovenia</v>
          </cell>
          <cell r="I35">
            <v>2.6400912230554963</v>
          </cell>
        </row>
        <row r="36">
          <cell r="A36" t="str">
            <v>Bulgaria</v>
          </cell>
          <cell r="I36">
            <v>4.2697425365476445</v>
          </cell>
        </row>
        <row r="37">
          <cell r="A37" t="str">
            <v>Portugal</v>
          </cell>
          <cell r="I37">
            <v>0.53150926894235573</v>
          </cell>
        </row>
        <row r="38">
          <cell r="A38" t="str">
            <v>Liechtenstein</v>
          </cell>
          <cell r="I38">
            <v>1.2124854580578357E-2</v>
          </cell>
        </row>
        <row r="39">
          <cell r="A39" t="str">
            <v>Andorra</v>
          </cell>
          <cell r="I39">
            <v>0.14508250213363694</v>
          </cell>
        </row>
        <row r="40">
          <cell r="A40" t="str">
            <v>Cyprus</v>
          </cell>
          <cell r="I40">
            <v>9.4268077721575305E-2</v>
          </cell>
        </row>
        <row r="41">
          <cell r="A41" t="str">
            <v>Total</v>
          </cell>
          <cell r="I41">
            <v>5286.4148992702612</v>
          </cell>
          <cell r="K41">
            <v>73686.671356290622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7163-E8FA-4D2F-BB94-3F9E0875E388}">
  <dimension ref="A2:AF48"/>
  <sheetViews>
    <sheetView tabSelected="1" zoomScale="58" zoomScaleNormal="100" workbookViewId="0">
      <selection activeCell="B3" sqref="B3:T43"/>
    </sheetView>
  </sheetViews>
  <sheetFormatPr defaultRowHeight="14.4"/>
  <cols>
    <col min="5" max="5" width="9.6640625" bestFit="1" customWidth="1"/>
    <col min="6" max="7" width="9" bestFit="1" customWidth="1"/>
    <col min="8" max="8" width="9.6640625" bestFit="1" customWidth="1"/>
    <col min="9" max="10" width="9" bestFit="1" customWidth="1"/>
    <col min="11" max="11" width="12.5546875" bestFit="1" customWidth="1"/>
    <col min="12" max="13" width="9" bestFit="1" customWidth="1"/>
    <col min="14" max="14" width="12.5546875" bestFit="1" customWidth="1"/>
    <col min="15" max="16" width="9" bestFit="1" customWidth="1"/>
    <col min="17" max="17" width="12.5546875" bestFit="1" customWidth="1"/>
    <col min="18" max="19" width="9.5546875" bestFit="1" customWidth="1"/>
    <col min="20" max="20" width="9" bestFit="1" customWidth="1"/>
  </cols>
  <sheetData>
    <row r="2" spans="1:23" ht="15" thickBot="1"/>
    <row r="3" spans="1:23" ht="15.6" thickTop="1" thickBot="1">
      <c r="A3" s="1"/>
      <c r="B3" s="16"/>
      <c r="C3" s="17"/>
      <c r="D3" s="17"/>
      <c r="E3" s="18" t="s">
        <v>0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0"/>
      <c r="S3" s="20"/>
      <c r="T3" s="20"/>
      <c r="U3" s="3"/>
    </row>
    <row r="4" spans="1:23" ht="15" thickBot="1">
      <c r="A4" s="1"/>
      <c r="B4" s="21"/>
      <c r="C4" s="21"/>
      <c r="D4" s="22"/>
      <c r="E4" s="23" t="s">
        <v>1</v>
      </c>
      <c r="F4" s="23"/>
      <c r="G4" s="24"/>
      <c r="H4" s="23" t="s">
        <v>2</v>
      </c>
      <c r="I4" s="23"/>
      <c r="J4" s="25"/>
      <c r="K4" s="23" t="s">
        <v>1</v>
      </c>
      <c r="L4" s="23"/>
      <c r="M4" s="24"/>
      <c r="N4" s="23" t="s">
        <v>3</v>
      </c>
      <c r="O4" s="23"/>
      <c r="P4" s="26"/>
      <c r="Q4" s="27" t="s">
        <v>4</v>
      </c>
      <c r="R4" s="28"/>
      <c r="S4" s="29"/>
      <c r="T4" s="30"/>
      <c r="U4" s="2"/>
    </row>
    <row r="5" spans="1:23" ht="15.6" thickTop="1" thickBot="1">
      <c r="A5" s="4"/>
      <c r="B5" s="31"/>
      <c r="C5" s="32"/>
      <c r="D5" s="33" t="s">
        <v>5</v>
      </c>
      <c r="E5" s="34" t="s">
        <v>6</v>
      </c>
      <c r="F5" s="35" t="s">
        <v>7</v>
      </c>
      <c r="G5" s="36" t="s">
        <v>8</v>
      </c>
      <c r="H5" s="34" t="s">
        <v>6</v>
      </c>
      <c r="I5" s="35" t="s">
        <v>7</v>
      </c>
      <c r="J5" s="37" t="s">
        <v>8</v>
      </c>
      <c r="K5" s="34" t="s">
        <v>9</v>
      </c>
      <c r="L5" s="35" t="s">
        <v>7</v>
      </c>
      <c r="M5" s="36" t="s">
        <v>8</v>
      </c>
      <c r="N5" s="34" t="s">
        <v>9</v>
      </c>
      <c r="O5" s="35" t="s">
        <v>7</v>
      </c>
      <c r="P5" s="38" t="s">
        <v>8</v>
      </c>
      <c r="Q5" s="39" t="s">
        <v>9</v>
      </c>
      <c r="R5" s="35" t="s">
        <v>7</v>
      </c>
      <c r="S5" s="40" t="s">
        <v>8</v>
      </c>
      <c r="T5" s="41" t="s">
        <v>10</v>
      </c>
      <c r="U5" s="2"/>
    </row>
    <row r="6" spans="1:23" ht="15.6" thickTop="1" thickBot="1">
      <c r="A6" s="4"/>
      <c r="B6" s="42"/>
      <c r="C6" s="43"/>
      <c r="D6" s="44" t="str">
        <f>'[1]Alex Table1'!A7</f>
        <v>United Kingdom</v>
      </c>
      <c r="E6" s="45">
        <v>465.06</v>
      </c>
      <c r="F6" s="46">
        <f t="shared" ref="F6:F23" si="0">E6/$E$43*100</f>
        <v>6.2954098012292725</v>
      </c>
      <c r="G6" s="47">
        <f>F6</f>
        <v>6.2954098012292725</v>
      </c>
      <c r="H6" s="45">
        <f>'[1]Alex Table1'!I7</f>
        <v>346.53396887231219</v>
      </c>
      <c r="I6" s="46">
        <f t="shared" ref="I6:I43" si="1">H6/$H$43*100</f>
        <v>6.5551791805094197</v>
      </c>
      <c r="J6" s="48">
        <f>I6</f>
        <v>6.5551791805094197</v>
      </c>
      <c r="K6" s="49">
        <v>2479.2526612670094</v>
      </c>
      <c r="L6" s="46">
        <f t="shared" ref="L6:L25" si="2">K6/$K$43*100</f>
        <v>9.4427548892935302</v>
      </c>
      <c r="M6" s="47">
        <f>L6</f>
        <v>9.4427548892935302</v>
      </c>
      <c r="N6" s="45">
        <v>3902.6</v>
      </c>
      <c r="O6" s="46">
        <f t="shared" ref="O6:O43" si="3">N6/$N$43*100</f>
        <v>5.2962088369144871</v>
      </c>
      <c r="P6" s="50">
        <f>O6</f>
        <v>5.2962088369144871</v>
      </c>
      <c r="Q6" s="51">
        <f>K6</f>
        <v>2479.2526612670094</v>
      </c>
      <c r="R6" s="52">
        <f>Q6/$Q$43*100</f>
        <v>4.7202256292621572</v>
      </c>
      <c r="S6" s="53">
        <f>R6</f>
        <v>4.7202256292621572</v>
      </c>
      <c r="T6" s="54">
        <f>Q6/N6</f>
        <v>0.63528228905524764</v>
      </c>
      <c r="U6" s="2"/>
    </row>
    <row r="7" spans="1:23" ht="16.8" thickTop="1" thickBot="1">
      <c r="A7" s="4"/>
      <c r="B7" s="16"/>
      <c r="C7" s="17"/>
      <c r="D7" s="55" t="str">
        <f>'[1]Alex Table1'!A6</f>
        <v>Germany</v>
      </c>
      <c r="E7" s="56">
        <v>278.08</v>
      </c>
      <c r="F7" s="57">
        <f t="shared" si="0"/>
        <v>3.7643047295528231</v>
      </c>
      <c r="G7" s="58">
        <f t="shared" ref="G7:G23" si="4">G6+F7</f>
        <v>10.059714530782095</v>
      </c>
      <c r="H7" s="51">
        <f>'[1]Alex Table1'!I6</f>
        <v>366.28280488699153</v>
      </c>
      <c r="I7" s="57">
        <f t="shared" si="1"/>
        <v>6.928756290724615</v>
      </c>
      <c r="J7" s="59">
        <f t="shared" ref="J7:J42" si="5">I7+J6</f>
        <v>13.483935471234034</v>
      </c>
      <c r="K7" s="60">
        <v>771.19251079999992</v>
      </c>
      <c r="L7" s="57">
        <f>K7/$K$43*100</f>
        <v>2.9372487789210364</v>
      </c>
      <c r="M7" s="58">
        <f t="shared" ref="M7:M25" si="6">L7+M6</f>
        <v>12.380003668214567</v>
      </c>
      <c r="N7" s="56">
        <v>5277.1</v>
      </c>
      <c r="O7" s="57">
        <f t="shared" si="3"/>
        <v>7.1615393976532165</v>
      </c>
      <c r="P7" s="61">
        <f t="shared" ref="P7:P42" si="7">O7+P6</f>
        <v>12.457748234567703</v>
      </c>
      <c r="Q7" s="51">
        <f>E7/H7*N7</f>
        <v>4006.3468675597569</v>
      </c>
      <c r="R7" s="52">
        <f t="shared" ref="R7:R43" si="8">Q7/$Q$43*100</f>
        <v>7.6276458060976422</v>
      </c>
      <c r="S7" s="62">
        <f>R7+S6</f>
        <v>12.347871435359799</v>
      </c>
      <c r="T7" s="63">
        <f t="shared" ref="T7:T42" si="9">Q7/N7</f>
        <v>0.75919479781693666</v>
      </c>
      <c r="U7" s="2"/>
      <c r="W7" s="6"/>
    </row>
    <row r="8" spans="1:23" ht="16.8" thickTop="1" thickBot="1">
      <c r="A8" s="4"/>
      <c r="B8" s="16"/>
      <c r="C8" s="17"/>
      <c r="D8" s="55" t="str">
        <f>'[1]Alex Table1'!A8</f>
        <v>Poland</v>
      </c>
      <c r="E8" s="56">
        <v>340.45537999999959</v>
      </c>
      <c r="F8" s="57">
        <f t="shared" si="0"/>
        <v>4.6086658412532442</v>
      </c>
      <c r="G8" s="58">
        <f t="shared" si="4"/>
        <v>14.66838037203534</v>
      </c>
      <c r="H8" s="51">
        <f>'[1]Alex Table1'!I8</f>
        <v>522.85785133257673</v>
      </c>
      <c r="I8" s="57">
        <f t="shared" si="1"/>
        <v>9.8905943119362849</v>
      </c>
      <c r="J8" s="59">
        <f t="shared" si="5"/>
        <v>23.374529783170317</v>
      </c>
      <c r="K8" s="51">
        <v>777.52605333333395</v>
      </c>
      <c r="L8" s="57">
        <f t="shared" si="2"/>
        <v>2.9613714069442025</v>
      </c>
      <c r="M8" s="58">
        <f t="shared" si="6"/>
        <v>15.341375075158769</v>
      </c>
      <c r="N8" s="64">
        <v>10783.7</v>
      </c>
      <c r="O8" s="57">
        <f t="shared" si="3"/>
        <v>14.634532679402131</v>
      </c>
      <c r="P8" s="61">
        <f t="shared" si="7"/>
        <v>27.092280913969834</v>
      </c>
      <c r="Q8" s="51">
        <f>E8/H8*N8</f>
        <v>7021.7338650438105</v>
      </c>
      <c r="R8" s="52">
        <f t="shared" si="8"/>
        <v>13.368612513538519</v>
      </c>
      <c r="S8" s="65">
        <f t="shared" ref="S8:S42" si="10">R8+S7</f>
        <v>25.716483948898318</v>
      </c>
      <c r="T8" s="63">
        <f t="shared" si="9"/>
        <v>0.65114328709476432</v>
      </c>
      <c r="U8" s="2"/>
      <c r="W8" s="6"/>
    </row>
    <row r="9" spans="1:23" ht="15.6" thickTop="1" thickBot="1">
      <c r="A9" s="4"/>
      <c r="B9" s="16"/>
      <c r="C9" s="17"/>
      <c r="D9" s="55" t="str">
        <f>'[1]Alex Table1'!A9</f>
        <v>Finland</v>
      </c>
      <c r="E9" s="51">
        <v>4276</v>
      </c>
      <c r="F9" s="57">
        <f t="shared" si="0"/>
        <v>57.883224336765934</v>
      </c>
      <c r="G9" s="58">
        <f t="shared" si="4"/>
        <v>72.551604708801278</v>
      </c>
      <c r="H9" s="51">
        <f>'[1]Alex Table1'!I9</f>
        <v>1073.2713770158441</v>
      </c>
      <c r="I9" s="57">
        <f t="shared" si="1"/>
        <v>20.302443101164815</v>
      </c>
      <c r="J9" s="59">
        <f t="shared" si="5"/>
        <v>43.676972884335129</v>
      </c>
      <c r="K9" s="66">
        <v>8200</v>
      </c>
      <c r="L9" s="57">
        <f t="shared" si="2"/>
        <v>31.231423606755932</v>
      </c>
      <c r="M9" s="58">
        <f t="shared" si="6"/>
        <v>46.572798681914705</v>
      </c>
      <c r="N9" s="67">
        <v>7781.4</v>
      </c>
      <c r="O9" s="57">
        <f t="shared" si="3"/>
        <v>10.560118752515345</v>
      </c>
      <c r="P9" s="61">
        <f t="shared" si="7"/>
        <v>37.652399666485181</v>
      </c>
      <c r="Q9" s="51">
        <f>K9</f>
        <v>8200</v>
      </c>
      <c r="R9" s="52">
        <f t="shared" si="8"/>
        <v>15.611902233542127</v>
      </c>
      <c r="S9" s="68">
        <f t="shared" si="10"/>
        <v>41.328386182440447</v>
      </c>
      <c r="T9" s="63">
        <f>Q9/N9</f>
        <v>1.0537949469247179</v>
      </c>
      <c r="U9" s="2"/>
      <c r="W9" s="6"/>
    </row>
    <row r="10" spans="1:23" ht="16.8" thickTop="1" thickBot="1">
      <c r="A10" s="4"/>
      <c r="B10" s="16"/>
      <c r="C10" s="17"/>
      <c r="D10" s="55" t="str">
        <f>'[1]Alex Table1'!A11</f>
        <v>Estonia</v>
      </c>
      <c r="E10" s="66">
        <v>288.02999999999997</v>
      </c>
      <c r="F10" s="57">
        <f t="shared" si="0"/>
        <v>3.8989955813186836</v>
      </c>
      <c r="G10" s="58">
        <f t="shared" si="4"/>
        <v>76.450600290119965</v>
      </c>
      <c r="H10" s="51">
        <f>'[1]Alex Table1'!I11</f>
        <v>653.34046539556175</v>
      </c>
      <c r="I10" s="57">
        <f t="shared" si="1"/>
        <v>12.358857143160465</v>
      </c>
      <c r="J10" s="59">
        <f t="shared" si="5"/>
        <v>56.035830027495592</v>
      </c>
      <c r="K10" s="51">
        <v>1011.2498618066663</v>
      </c>
      <c r="L10" s="57">
        <f t="shared" si="2"/>
        <v>3.8515576593118772</v>
      </c>
      <c r="M10" s="58">
        <f t="shared" si="6"/>
        <v>50.424356341226584</v>
      </c>
      <c r="N10" s="64">
        <v>10582.7</v>
      </c>
      <c r="O10" s="57">
        <f t="shared" si="3"/>
        <v>14.361756075030735</v>
      </c>
      <c r="P10" s="61">
        <f t="shared" si="7"/>
        <v>52.014155741515914</v>
      </c>
      <c r="Q10" s="51">
        <f>E10/H10*N10</f>
        <v>4665.4619489312081</v>
      </c>
      <c r="R10" s="52">
        <f t="shared" si="8"/>
        <v>8.8825287586615769</v>
      </c>
      <c r="S10" s="68">
        <f t="shared" si="10"/>
        <v>50.210914941102025</v>
      </c>
      <c r="T10" s="63">
        <f t="shared" si="9"/>
        <v>0.44085743231228397</v>
      </c>
      <c r="U10" s="2"/>
      <c r="W10" s="6"/>
    </row>
    <row r="11" spans="1:23" ht="15.6" thickTop="1" thickBot="1">
      <c r="A11" s="4"/>
      <c r="B11" s="16"/>
      <c r="C11" s="17"/>
      <c r="D11" s="55" t="str">
        <f>'[1]Alex Table1'!A4</f>
        <v>Latvia</v>
      </c>
      <c r="E11" s="66" t="s">
        <v>11</v>
      </c>
      <c r="F11" s="57">
        <f t="shared" si="0"/>
        <v>5.0779127954180634</v>
      </c>
      <c r="G11" s="58">
        <f t="shared" si="4"/>
        <v>81.528513085538023</v>
      </c>
      <c r="H11" s="51">
        <f>'[1]Alex Table1'!I4</f>
        <v>340.04095965206358</v>
      </c>
      <c r="I11" s="57">
        <f t="shared" si="1"/>
        <v>6.432354745727638</v>
      </c>
      <c r="J11" s="59">
        <f t="shared" si="5"/>
        <v>62.468184773223228</v>
      </c>
      <c r="K11" s="51">
        <v>1622</v>
      </c>
      <c r="L11" s="57">
        <f t="shared" si="2"/>
        <v>6.1777279378241614</v>
      </c>
      <c r="M11" s="58">
        <f t="shared" si="6"/>
        <v>56.602084279050743</v>
      </c>
      <c r="N11" s="56">
        <v>4925.3999999999996</v>
      </c>
      <c r="O11" s="57">
        <f t="shared" si="3"/>
        <v>6.6842481948799808</v>
      </c>
      <c r="P11" s="61">
        <f t="shared" si="7"/>
        <v>58.698403936395891</v>
      </c>
      <c r="Q11" s="51">
        <f>E11/H11*N11</f>
        <v>5433.5102744402211</v>
      </c>
      <c r="R11" s="52">
        <f t="shared" si="8"/>
        <v>10.34480868164724</v>
      </c>
      <c r="S11" s="68">
        <f t="shared" si="10"/>
        <v>60.555723622749269</v>
      </c>
      <c r="T11" s="63">
        <f t="shared" si="9"/>
        <v>1.1031612202948433</v>
      </c>
      <c r="U11" s="2"/>
      <c r="W11" s="6"/>
    </row>
    <row r="12" spans="1:23" ht="16.8" thickTop="1" thickBot="1">
      <c r="A12" s="4"/>
      <c r="B12" s="16"/>
      <c r="C12" s="17"/>
      <c r="D12" s="55" t="str">
        <f>'[1]Alex Table1'!A5</f>
        <v>Denmark</v>
      </c>
      <c r="E12" s="51">
        <v>18.649999999999999</v>
      </c>
      <c r="F12" s="57">
        <f t="shared" si="0"/>
        <v>0.25246074225460352</v>
      </c>
      <c r="G12" s="58">
        <f t="shared" si="4"/>
        <v>81.780973827792621</v>
      </c>
      <c r="H12" s="51">
        <f>'[1]Alex Table1'!I5</f>
        <v>32.111775495855227</v>
      </c>
      <c r="I12" s="57">
        <f t="shared" si="1"/>
        <v>0.60743956173943037</v>
      </c>
      <c r="J12" s="59">
        <f t="shared" si="5"/>
        <v>63.075624334962662</v>
      </c>
      <c r="K12" s="69">
        <v>221.4870082154896</v>
      </c>
      <c r="L12" s="57">
        <f t="shared" si="2"/>
        <v>0.84357982645987639</v>
      </c>
      <c r="M12" s="58">
        <f t="shared" si="6"/>
        <v>57.445664105510616</v>
      </c>
      <c r="N12" s="60">
        <v>496.5</v>
      </c>
      <c r="O12" s="57">
        <f t="shared" si="3"/>
        <v>0.67379892572337485</v>
      </c>
      <c r="P12" s="61">
        <f t="shared" si="7"/>
        <v>59.372202862119266</v>
      </c>
      <c r="Q12" s="51">
        <f>K12</f>
        <v>221.4870082154896</v>
      </c>
      <c r="R12" s="52">
        <f t="shared" si="8"/>
        <v>0.421687014421947</v>
      </c>
      <c r="S12" s="68">
        <f t="shared" si="10"/>
        <v>60.977410637171218</v>
      </c>
      <c r="T12" s="63">
        <f>Q12/N12</f>
        <v>0.44609669328396695</v>
      </c>
      <c r="U12" s="2"/>
      <c r="W12" s="6"/>
    </row>
    <row r="13" spans="1:23" ht="16.8" thickTop="1" thickBot="1">
      <c r="A13" s="4"/>
      <c r="B13" s="70"/>
      <c r="C13" s="71"/>
      <c r="D13" s="72" t="str">
        <f>'[1]Alex Table1'!A12</f>
        <v>Norway</v>
      </c>
      <c r="E13" s="73">
        <v>241</v>
      </c>
      <c r="F13" s="74">
        <f t="shared" si="0"/>
        <v>3.2623613342283893</v>
      </c>
      <c r="G13" s="75">
        <f t="shared" si="4"/>
        <v>85.043335162021009</v>
      </c>
      <c r="H13" s="73">
        <f>'[1]Alex Table1'!I12</f>
        <v>577.0027584432089</v>
      </c>
      <c r="I13" s="74">
        <f t="shared" si="1"/>
        <v>10.914821659625289</v>
      </c>
      <c r="J13" s="76">
        <f t="shared" si="5"/>
        <v>73.990445994587958</v>
      </c>
      <c r="K13" s="77">
        <v>1443.7393700000002</v>
      </c>
      <c r="L13" s="74">
        <f t="shared" si="2"/>
        <v>5.4987848588074328</v>
      </c>
      <c r="M13" s="75">
        <f t="shared" si="6"/>
        <v>62.944448964318049</v>
      </c>
      <c r="N13" s="78">
        <v>5045.3</v>
      </c>
      <c r="O13" s="74">
        <f t="shared" si="3"/>
        <v>6.8469641892288893</v>
      </c>
      <c r="P13" s="79">
        <f t="shared" si="7"/>
        <v>66.219167051348151</v>
      </c>
      <c r="Q13" s="80">
        <f>K13</f>
        <v>1443.7393700000002</v>
      </c>
      <c r="R13" s="81">
        <f t="shared" si="8"/>
        <v>2.7487216945311839</v>
      </c>
      <c r="S13" s="82">
        <f t="shared" si="10"/>
        <v>63.726132331702402</v>
      </c>
      <c r="T13" s="83">
        <f t="shared" si="9"/>
        <v>0.28615530691931107</v>
      </c>
      <c r="U13" s="2"/>
      <c r="W13" s="6"/>
    </row>
    <row r="14" spans="1:23" ht="16.2" thickBot="1">
      <c r="A14" s="4"/>
      <c r="B14" s="42"/>
      <c r="C14" s="43"/>
      <c r="D14" s="44" t="str">
        <f>'[1]Alex Table1'!A13</f>
        <v>Ireland</v>
      </c>
      <c r="E14" s="45">
        <v>287.79000000000002</v>
      </c>
      <c r="F14" s="46">
        <f t="shared" si="0"/>
        <v>3.895746756753478</v>
      </c>
      <c r="G14" s="47">
        <f t="shared" si="4"/>
        <v>88.939081918774491</v>
      </c>
      <c r="H14" s="45">
        <f>'[1]Alex Table1'!I13</f>
        <v>219.04163290413797</v>
      </c>
      <c r="I14" s="46">
        <f t="shared" si="1"/>
        <v>4.1434816804555874</v>
      </c>
      <c r="J14" s="48">
        <f t="shared" si="5"/>
        <v>78.133927675043552</v>
      </c>
      <c r="K14" s="84">
        <v>1887.7608349907061</v>
      </c>
      <c r="L14" s="46">
        <f t="shared" si="2"/>
        <v>7.1899339397363455</v>
      </c>
      <c r="M14" s="47">
        <f t="shared" si="6"/>
        <v>70.134382904054391</v>
      </c>
      <c r="N14" s="45">
        <v>3010.6</v>
      </c>
      <c r="O14" s="46">
        <f t="shared" si="3"/>
        <v>4.085677836420528</v>
      </c>
      <c r="P14" s="50">
        <f t="shared" si="7"/>
        <v>70.304844887768681</v>
      </c>
      <c r="Q14" s="45">
        <f>K14</f>
        <v>1887.7608349907061</v>
      </c>
      <c r="R14" s="52">
        <f t="shared" si="8"/>
        <v>3.5940899507542388</v>
      </c>
      <c r="S14" s="85">
        <f t="shared" si="10"/>
        <v>67.320222282456641</v>
      </c>
      <c r="T14" s="86">
        <f t="shared" si="9"/>
        <v>0.62703807712439585</v>
      </c>
      <c r="U14" s="2"/>
      <c r="W14" s="6"/>
    </row>
    <row r="15" spans="1:23" ht="16.8" thickTop="1" thickBot="1">
      <c r="A15" s="4"/>
      <c r="B15" s="16"/>
      <c r="C15" s="17"/>
      <c r="D15" s="55" t="str">
        <f>'[1]Alex Table1'!A10</f>
        <v>Lithuania</v>
      </c>
      <c r="E15" s="66">
        <v>153.91999999999999</v>
      </c>
      <c r="F15" s="57">
        <f t="shared" si="0"/>
        <v>2.0835794878192266</v>
      </c>
      <c r="G15" s="58">
        <f t="shared" si="4"/>
        <v>91.022661406593713</v>
      </c>
      <c r="H15" s="51">
        <f>'[1]Alex Table1'!I10</f>
        <v>236.91581420893911</v>
      </c>
      <c r="I15" s="57">
        <f t="shared" si="1"/>
        <v>4.4815970506144547</v>
      </c>
      <c r="J15" s="59">
        <f t="shared" si="5"/>
        <v>82.615524725658005</v>
      </c>
      <c r="K15" s="51">
        <v>378.87375239715692</v>
      </c>
      <c r="L15" s="57">
        <f t="shared" si="2"/>
        <v>1.4430203237313133</v>
      </c>
      <c r="M15" s="58">
        <f t="shared" si="6"/>
        <v>71.577403227785709</v>
      </c>
      <c r="N15" s="64">
        <v>6126.4</v>
      </c>
      <c r="O15" s="57">
        <f t="shared" si="3"/>
        <v>8.3141223334374299</v>
      </c>
      <c r="P15" s="61">
        <f t="shared" si="7"/>
        <v>78.618967221206105</v>
      </c>
      <c r="Q15" s="51">
        <f>E15/H15*N15</f>
        <v>3980.2133561602504</v>
      </c>
      <c r="R15" s="87">
        <f t="shared" si="8"/>
        <v>7.5778904615868807</v>
      </c>
      <c r="S15" s="68">
        <f t="shared" si="10"/>
        <v>74.898112744043516</v>
      </c>
      <c r="T15" s="63">
        <f t="shared" si="9"/>
        <v>0.64968225322542617</v>
      </c>
      <c r="U15" s="2"/>
      <c r="W15" s="6"/>
    </row>
    <row r="16" spans="1:23" ht="16.8" thickTop="1" thickBot="1">
      <c r="A16" s="4"/>
      <c r="B16" s="16"/>
      <c r="C16" s="17"/>
      <c r="D16" s="55" t="str">
        <f>'[1]Alex Table1'!A14</f>
        <v>Romania</v>
      </c>
      <c r="E16" s="51">
        <v>2.5459999999999998</v>
      </c>
      <c r="F16" s="57">
        <f t="shared" si="0"/>
        <v>3.4464613929234347E-2</v>
      </c>
      <c r="G16" s="58">
        <f t="shared" si="4"/>
        <v>91.057126020522944</v>
      </c>
      <c r="H16" s="51">
        <f>'[1]Alex Table1'!I14</f>
        <v>189.25240057468659</v>
      </c>
      <c r="I16" s="57">
        <f t="shared" si="1"/>
        <v>3.5799763011565942</v>
      </c>
      <c r="J16" s="59">
        <f t="shared" si="5"/>
        <v>86.195501026814597</v>
      </c>
      <c r="K16" s="51">
        <v>24.271866666666668</v>
      </c>
      <c r="L16" s="57">
        <f t="shared" si="2"/>
        <v>9.2444506047971442E-2</v>
      </c>
      <c r="M16" s="58">
        <f t="shared" si="6"/>
        <v>71.669847733833677</v>
      </c>
      <c r="N16" s="69">
        <v>2444.8000000000002</v>
      </c>
      <c r="O16" s="57">
        <f t="shared" si="3"/>
        <v>3.3178320515780602</v>
      </c>
      <c r="P16" s="61">
        <f t="shared" si="7"/>
        <v>81.936799272784171</v>
      </c>
      <c r="Q16" s="51">
        <f>N16</f>
        <v>2444.8000000000002</v>
      </c>
      <c r="R16" s="87">
        <f t="shared" si="8"/>
        <v>4.6546315342150972</v>
      </c>
      <c r="S16" s="68">
        <f t="shared" si="10"/>
        <v>79.552744278258615</v>
      </c>
      <c r="T16" s="63">
        <f t="shared" si="9"/>
        <v>1</v>
      </c>
      <c r="U16" s="2"/>
      <c r="W16" s="6"/>
    </row>
    <row r="17" spans="1:32" ht="15.6" thickTop="1" thickBot="1">
      <c r="A17" s="4"/>
      <c r="B17" s="16"/>
      <c r="C17" s="17"/>
      <c r="D17" s="55" t="str">
        <f>'[1]Alex Table1'!A15</f>
        <v>Netherlands</v>
      </c>
      <c r="E17" s="51">
        <v>4.53</v>
      </c>
      <c r="F17" s="57">
        <f t="shared" si="0"/>
        <v>6.1321563668276367E-2</v>
      </c>
      <c r="G17" s="58">
        <f t="shared" si="4"/>
        <v>91.118447584191216</v>
      </c>
      <c r="H17" s="51">
        <f>'[1]Alex Table1'!I15</f>
        <v>15.385858579747651</v>
      </c>
      <c r="I17" s="57">
        <f t="shared" si="1"/>
        <v>0.29104523335600319</v>
      </c>
      <c r="J17" s="59">
        <f t="shared" si="5"/>
        <v>86.486546260170599</v>
      </c>
      <c r="K17" s="66">
        <v>76.045106855200004</v>
      </c>
      <c r="L17" s="57">
        <f t="shared" si="2"/>
        <v>0.28963377383119154</v>
      </c>
      <c r="M17" s="58">
        <f t="shared" si="6"/>
        <v>71.959481507664876</v>
      </c>
      <c r="N17" s="51">
        <v>209.5</v>
      </c>
      <c r="O17" s="57">
        <f t="shared" si="3"/>
        <v>0.28431193341197791</v>
      </c>
      <c r="P17" s="61">
        <f t="shared" si="7"/>
        <v>82.221111206196156</v>
      </c>
      <c r="Q17" s="51">
        <f>K17</f>
        <v>76.045106855200004</v>
      </c>
      <c r="R17" s="87">
        <f t="shared" si="8"/>
        <v>0.14478155775154228</v>
      </c>
      <c r="S17" s="68">
        <f t="shared" si="10"/>
        <v>79.697525836010158</v>
      </c>
      <c r="T17" s="63">
        <f t="shared" si="9"/>
        <v>0.36298380360477328</v>
      </c>
      <c r="U17" s="2"/>
      <c r="W17" s="6"/>
    </row>
    <row r="18" spans="1:32" ht="16.8" thickTop="1" thickBot="1">
      <c r="A18" s="4"/>
      <c r="B18" s="16"/>
      <c r="C18" s="17"/>
      <c r="D18" s="55" t="str">
        <f>'[1]Alex Table1'!A16</f>
        <v>Hungary</v>
      </c>
      <c r="E18" s="51">
        <v>6.4640000000000004</v>
      </c>
      <c r="F18" s="57">
        <f t="shared" si="0"/>
        <v>8.7501674956233649E-2</v>
      </c>
      <c r="G18" s="58">
        <f t="shared" si="4"/>
        <v>91.205949259147445</v>
      </c>
      <c r="H18" s="51">
        <f>'[1]Alex Table1'!I16</f>
        <v>59.690903419997944</v>
      </c>
      <c r="I18" s="57">
        <f t="shared" si="1"/>
        <v>1.1291376964800417</v>
      </c>
      <c r="J18" s="59">
        <f t="shared" si="5"/>
        <v>87.615683956650642</v>
      </c>
      <c r="K18" s="51">
        <v>61.623466666666666</v>
      </c>
      <c r="L18" s="57">
        <f t="shared" si="2"/>
        <v>0.23470592580286226</v>
      </c>
      <c r="M18" s="58">
        <f t="shared" si="6"/>
        <v>72.194187433467732</v>
      </c>
      <c r="N18" s="69">
        <v>790.6</v>
      </c>
      <c r="O18" s="57">
        <f t="shared" si="3"/>
        <v>1.0729213105274928</v>
      </c>
      <c r="P18" s="61">
        <f t="shared" si="7"/>
        <v>83.294032516723647</v>
      </c>
      <c r="Q18" s="51">
        <f>N18</f>
        <v>790.6</v>
      </c>
      <c r="R18" s="87">
        <f t="shared" si="8"/>
        <v>1.5052158421754154</v>
      </c>
      <c r="S18" s="68">
        <f t="shared" si="10"/>
        <v>81.202741678185575</v>
      </c>
      <c r="T18" s="63">
        <f t="shared" si="9"/>
        <v>1</v>
      </c>
      <c r="U18" s="2"/>
      <c r="W18" s="6"/>
    </row>
    <row r="19" spans="1:32" ht="15.6" thickTop="1" thickBot="1">
      <c r="A19" s="4"/>
      <c r="B19" s="16"/>
      <c r="C19" s="17"/>
      <c r="D19" s="55" t="str">
        <f>'[1]Alex Table1'!A17</f>
        <v>Sweden</v>
      </c>
      <c r="E19" s="51">
        <v>1000.02</v>
      </c>
      <c r="F19" s="57">
        <f t="shared" si="0"/>
        <v>13.537039757074995</v>
      </c>
      <c r="G19" s="58">
        <f t="shared" si="4"/>
        <v>104.74298901622244</v>
      </c>
      <c r="H19" s="51">
        <f>'[1]Alex Table1'!I17</f>
        <v>328.53801995875148</v>
      </c>
      <c r="I19" s="57">
        <f t="shared" si="1"/>
        <v>6.2147604041465421</v>
      </c>
      <c r="J19" s="59">
        <f t="shared" si="5"/>
        <v>93.830444360797188</v>
      </c>
      <c r="K19" s="66">
        <v>7376.4698663333338</v>
      </c>
      <c r="L19" s="57">
        <f>K19/$K$43*100</f>
        <v>28.094835989991058</v>
      </c>
      <c r="M19" s="58">
        <f t="shared" si="6"/>
        <v>100.28902342345879</v>
      </c>
      <c r="N19" s="51">
        <v>6029.5</v>
      </c>
      <c r="O19" s="57">
        <f t="shared" si="3"/>
        <v>8.1826195823748016</v>
      </c>
      <c r="P19" s="61">
        <f t="shared" si="7"/>
        <v>91.476652099098445</v>
      </c>
      <c r="Q19" s="51">
        <f>K19</f>
        <v>7376.4698663333338</v>
      </c>
      <c r="R19" s="87">
        <f t="shared" si="8"/>
        <v>14.043991022178728</v>
      </c>
      <c r="S19" s="68">
        <f t="shared" si="10"/>
        <v>95.246732700364305</v>
      </c>
      <c r="T19" s="63">
        <f t="shared" si="9"/>
        <v>1.2233966110512204</v>
      </c>
      <c r="U19" s="2"/>
      <c r="W19" s="6"/>
    </row>
    <row r="20" spans="1:32" ht="15.6" thickTop="1" thickBot="1">
      <c r="A20" s="4"/>
      <c r="B20" s="16"/>
      <c r="C20" s="17"/>
      <c r="D20" s="55" t="str">
        <f>'[1]Alex Table1'!A18</f>
        <v>France</v>
      </c>
      <c r="E20" s="51" t="s">
        <v>12</v>
      </c>
      <c r="F20" s="57" t="s">
        <v>12</v>
      </c>
      <c r="G20" s="58">
        <v>99.796385232605473</v>
      </c>
      <c r="H20" s="51">
        <f>'[1]Alex Table1'!I18</f>
        <v>38.529216050600624</v>
      </c>
      <c r="I20" s="57">
        <f t="shared" si="1"/>
        <v>0.72883450854224874</v>
      </c>
      <c r="J20" s="59">
        <f t="shared" si="5"/>
        <v>94.559278869339437</v>
      </c>
      <c r="K20" s="51">
        <v>-78.492333333333335</v>
      </c>
      <c r="L20" s="57">
        <f>K20/$K$43*100</f>
        <v>-0.29895455027024664</v>
      </c>
      <c r="M20" s="58">
        <f t="shared" si="6"/>
        <v>99.990068873188534</v>
      </c>
      <c r="N20" s="66">
        <v>468</v>
      </c>
      <c r="O20" s="57">
        <f t="shared" si="3"/>
        <v>0.63512164599907239</v>
      </c>
      <c r="P20" s="61">
        <f t="shared" si="7"/>
        <v>92.111773745097523</v>
      </c>
      <c r="Q20" s="51">
        <f>N20</f>
        <v>468</v>
      </c>
      <c r="R20" s="87">
        <f t="shared" si="8"/>
        <v>0.89102076162167265</v>
      </c>
      <c r="S20" s="68">
        <f t="shared" si="10"/>
        <v>96.13775346198598</v>
      </c>
      <c r="T20" s="63">
        <f t="shared" si="9"/>
        <v>1</v>
      </c>
      <c r="U20" s="2"/>
      <c r="W20" s="6"/>
      <c r="Z20" s="6"/>
    </row>
    <row r="21" spans="1:32" ht="16.8" thickTop="1" thickBot="1">
      <c r="A21" s="4"/>
      <c r="B21" s="16"/>
      <c r="C21" s="17"/>
      <c r="D21" s="55" t="str">
        <f>'[1]Alex Table1'!A19</f>
        <v>Belgium</v>
      </c>
      <c r="E21" s="51" t="s">
        <v>12</v>
      </c>
      <c r="F21" s="57" t="s">
        <v>12</v>
      </c>
      <c r="G21" s="58">
        <v>99.796385232605473</v>
      </c>
      <c r="H21" s="51">
        <f>'[1]Alex Table1'!I19</f>
        <v>25.168576178357561</v>
      </c>
      <c r="I21" s="57">
        <f t="shared" si="1"/>
        <v>0.47609914579031321</v>
      </c>
      <c r="J21" s="59">
        <f t="shared" si="5"/>
        <v>95.035378015129751</v>
      </c>
      <c r="K21" s="51">
        <v>0</v>
      </c>
      <c r="L21" s="57">
        <f t="shared" si="2"/>
        <v>0</v>
      </c>
      <c r="M21" s="58">
        <f t="shared" si="6"/>
        <v>99.990068873188534</v>
      </c>
      <c r="N21" s="69">
        <v>385.4</v>
      </c>
      <c r="O21" s="57">
        <f t="shared" si="3"/>
        <v>0.52302538967530454</v>
      </c>
      <c r="P21" s="61">
        <f t="shared" si="7"/>
        <v>92.634799134772834</v>
      </c>
      <c r="Q21" s="51">
        <f>N21</f>
        <v>385.4</v>
      </c>
      <c r="R21" s="87">
        <f t="shared" si="8"/>
        <v>0.73375940497647996</v>
      </c>
      <c r="S21" s="68">
        <f t="shared" si="10"/>
        <v>96.871512866962462</v>
      </c>
      <c r="T21" s="63">
        <f t="shared" si="9"/>
        <v>1</v>
      </c>
      <c r="W21" s="6"/>
    </row>
    <row r="22" spans="1:32" ht="16.8" thickTop="1" thickBot="1">
      <c r="A22" s="4"/>
      <c r="B22" s="16"/>
      <c r="C22" s="17"/>
      <c r="D22" s="55" t="str">
        <f>'[1]Alex Table1'!A20</f>
        <v>Italy</v>
      </c>
      <c r="E22" s="51" t="s">
        <v>12</v>
      </c>
      <c r="F22" s="57" t="s">
        <v>12</v>
      </c>
      <c r="G22" s="58">
        <v>99.796385232605473</v>
      </c>
      <c r="H22" s="51">
        <f>'[1]Alex Table1'!I20</f>
        <v>70.452711238849389</v>
      </c>
      <c r="I22" s="57">
        <f t="shared" si="1"/>
        <v>1.3327124824912004</v>
      </c>
      <c r="J22" s="59">
        <f t="shared" si="5"/>
        <v>96.368090497620955</v>
      </c>
      <c r="K22" s="51">
        <v>0</v>
      </c>
      <c r="L22" s="57">
        <f t="shared" si="2"/>
        <v>0</v>
      </c>
      <c r="M22" s="58">
        <f t="shared" si="6"/>
        <v>99.990068873188534</v>
      </c>
      <c r="N22" s="69">
        <v>614.79999999999995</v>
      </c>
      <c r="O22" s="57">
        <f t="shared" si="3"/>
        <v>0.8343435640175848</v>
      </c>
      <c r="P22" s="61">
        <f t="shared" si="7"/>
        <v>93.469142698790421</v>
      </c>
      <c r="Q22" s="51">
        <f>N22</f>
        <v>614.79999999999995</v>
      </c>
      <c r="R22" s="87">
        <f t="shared" si="8"/>
        <v>1.1705118894124023</v>
      </c>
      <c r="S22" s="68">
        <f t="shared" si="10"/>
        <v>98.042024756374857</v>
      </c>
      <c r="T22" s="63">
        <f t="shared" si="9"/>
        <v>1</v>
      </c>
      <c r="U22" s="2"/>
      <c r="W22" s="6"/>
      <c r="X22" s="6"/>
      <c r="Y22" s="6"/>
      <c r="Z22" s="6"/>
      <c r="AA22" s="6"/>
      <c r="AF22" s="6"/>
    </row>
    <row r="23" spans="1:32" ht="16.8" thickTop="1" thickBot="1">
      <c r="A23" s="4"/>
      <c r="B23" s="16"/>
      <c r="C23" s="17"/>
      <c r="D23" s="55" t="str">
        <f>'[1]Alex Table1'!A21</f>
        <v>Iceland</v>
      </c>
      <c r="E23" s="51">
        <v>4.1410613407941703</v>
      </c>
      <c r="F23" s="57">
        <f t="shared" si="0"/>
        <v>5.6056590874999472E-2</v>
      </c>
      <c r="G23" s="58">
        <f t="shared" si="4"/>
        <v>99.852441823480476</v>
      </c>
      <c r="H23" s="51">
        <f>'[1]Alex Table1'!I21</f>
        <v>98.84122667822929</v>
      </c>
      <c r="I23" s="57">
        <f t="shared" si="1"/>
        <v>1.8697213245951121</v>
      </c>
      <c r="J23" s="59">
        <f t="shared" si="5"/>
        <v>98.237811822216074</v>
      </c>
      <c r="K23" s="69">
        <v>1.3874916439753151</v>
      </c>
      <c r="L23" s="57">
        <f t="shared" si="2"/>
        <v>5.2845535711984453E-3</v>
      </c>
      <c r="M23" s="58">
        <f t="shared" si="6"/>
        <v>99.995353426759735</v>
      </c>
      <c r="N23" s="51">
        <v>169.2</v>
      </c>
      <c r="O23" s="57">
        <f t="shared" si="3"/>
        <v>0.22962090278428002</v>
      </c>
      <c r="P23" s="61">
        <f t="shared" si="7"/>
        <v>93.698763601574697</v>
      </c>
      <c r="Q23" s="51">
        <f>K23</f>
        <v>1.3874916439753151</v>
      </c>
      <c r="R23" s="87">
        <f t="shared" si="8"/>
        <v>2.6416321823901534E-3</v>
      </c>
      <c r="S23" s="68">
        <f t="shared" si="10"/>
        <v>98.044666388557246</v>
      </c>
      <c r="T23" s="63">
        <f t="shared" si="9"/>
        <v>8.2003052244403966E-3</v>
      </c>
      <c r="U23" s="2"/>
      <c r="W23" s="6"/>
    </row>
    <row r="24" spans="1:32" ht="16.8" thickTop="1" thickBot="1">
      <c r="A24" s="4"/>
      <c r="B24" s="16"/>
      <c r="C24" s="17"/>
      <c r="D24" s="55" t="str">
        <f>'[1]Alex Table1'!A22</f>
        <v>Slovakia</v>
      </c>
      <c r="E24" s="51" t="s">
        <v>12</v>
      </c>
      <c r="F24" s="57" t="s">
        <v>12</v>
      </c>
      <c r="G24" s="58">
        <v>99.82692070660886</v>
      </c>
      <c r="H24" s="51">
        <f>'[1]Alex Table1'!I22</f>
        <v>28.466807979488713</v>
      </c>
      <c r="I24" s="57">
        <f t="shared" si="1"/>
        <v>0.5384898560159983</v>
      </c>
      <c r="J24" s="59">
        <f t="shared" si="5"/>
        <v>98.776301678232073</v>
      </c>
      <c r="K24" s="51">
        <v>0</v>
      </c>
      <c r="L24" s="57">
        <f t="shared" si="2"/>
        <v>0</v>
      </c>
      <c r="M24" s="58">
        <f t="shared" si="6"/>
        <v>99.995353426759735</v>
      </c>
      <c r="N24" s="69">
        <v>337.4</v>
      </c>
      <c r="O24" s="57">
        <f t="shared" si="3"/>
        <v>0.45788470803437398</v>
      </c>
      <c r="P24" s="61">
        <f t="shared" si="7"/>
        <v>94.156648309609068</v>
      </c>
      <c r="Q24" s="51">
        <f>N24</f>
        <v>337.4</v>
      </c>
      <c r="R24" s="87">
        <f t="shared" si="8"/>
        <v>0.64237266019476991</v>
      </c>
      <c r="S24" s="68">
        <f t="shared" si="10"/>
        <v>98.687039048752013</v>
      </c>
      <c r="T24" s="63">
        <f t="shared" si="9"/>
        <v>1</v>
      </c>
      <c r="U24" s="2"/>
      <c r="W24" s="6"/>
    </row>
    <row r="25" spans="1:32" ht="16.8" thickTop="1" thickBot="1">
      <c r="A25" s="4"/>
      <c r="B25" s="16"/>
      <c r="C25" s="17"/>
      <c r="D25" s="55" t="str">
        <f>'[1]Alex Table1'!A23</f>
        <v>Greece</v>
      </c>
      <c r="E25" s="51" t="s">
        <v>12</v>
      </c>
      <c r="F25" s="57" t="s">
        <v>12</v>
      </c>
      <c r="G25" s="58">
        <v>99.82692070660886</v>
      </c>
      <c r="H25" s="51">
        <f>'[1]Alex Table1'!I23</f>
        <v>0.82273540453861083</v>
      </c>
      <c r="I25" s="57">
        <f t="shared" si="1"/>
        <v>1.5563201531006989E-2</v>
      </c>
      <c r="J25" s="59">
        <f t="shared" si="5"/>
        <v>98.791864879763082</v>
      </c>
      <c r="K25" s="51">
        <v>0</v>
      </c>
      <c r="L25" s="57">
        <f t="shared" si="2"/>
        <v>0</v>
      </c>
      <c r="M25" s="58">
        <f t="shared" si="6"/>
        <v>99.995353426759735</v>
      </c>
      <c r="N25" s="69">
        <v>10.5</v>
      </c>
      <c r="O25" s="57">
        <f t="shared" si="3"/>
        <v>1.4249524108953549E-2</v>
      </c>
      <c r="P25" s="61">
        <f t="shared" si="7"/>
        <v>94.170897833718016</v>
      </c>
      <c r="Q25" s="51">
        <f>N25</f>
        <v>10.5</v>
      </c>
      <c r="R25" s="87">
        <f t="shared" si="8"/>
        <v>1.9990850420999066E-2</v>
      </c>
      <c r="S25" s="68">
        <f t="shared" si="10"/>
        <v>98.707029899173008</v>
      </c>
      <c r="T25" s="63">
        <f t="shared" si="9"/>
        <v>1</v>
      </c>
      <c r="U25" s="2"/>
      <c r="W25" s="6"/>
    </row>
    <row r="26" spans="1:32" ht="16.8" thickTop="1" thickBot="1">
      <c r="A26" s="4"/>
      <c r="B26" s="16"/>
      <c r="C26" s="17"/>
      <c r="D26" s="55" t="str">
        <f>'[1]Alex Table1'!A24</f>
        <v>Albania</v>
      </c>
      <c r="E26" s="51" t="s">
        <v>12</v>
      </c>
      <c r="F26" s="57">
        <v>0</v>
      </c>
      <c r="G26" s="58">
        <f>G25</f>
        <v>99.82692070660886</v>
      </c>
      <c r="H26" s="51">
        <f>'[1]Alex Table1'!I24</f>
        <v>1.7737188834212607</v>
      </c>
      <c r="I26" s="57">
        <f t="shared" si="1"/>
        <v>3.3552396420230002E-2</v>
      </c>
      <c r="J26" s="59">
        <f t="shared" si="5"/>
        <v>98.825417276183316</v>
      </c>
      <c r="K26" s="51" t="s">
        <v>12</v>
      </c>
      <c r="L26" s="57" t="s">
        <v>12</v>
      </c>
      <c r="M26" s="58">
        <f>M25</f>
        <v>99.995353426759735</v>
      </c>
      <c r="N26" s="69">
        <v>18.8</v>
      </c>
      <c r="O26" s="57">
        <f t="shared" si="3"/>
        <v>2.5513433642697782E-2</v>
      </c>
      <c r="P26" s="61">
        <f t="shared" si="7"/>
        <v>94.196411267360716</v>
      </c>
      <c r="Q26" s="51">
        <f>N26</f>
        <v>18.8</v>
      </c>
      <c r="R26" s="87">
        <f t="shared" si="8"/>
        <v>3.5793141706169755E-2</v>
      </c>
      <c r="S26" s="68">
        <f t="shared" si="10"/>
        <v>98.742823040879173</v>
      </c>
      <c r="T26" s="63">
        <f t="shared" si="9"/>
        <v>1</v>
      </c>
      <c r="U26" s="2"/>
      <c r="W26" s="6"/>
    </row>
    <row r="27" spans="1:32" ht="16.8" thickTop="1" thickBot="1">
      <c r="A27" s="4"/>
      <c r="B27" s="16"/>
      <c r="C27" s="17"/>
      <c r="D27" s="55" t="str">
        <f>'[1]Alex Table1'!A25</f>
        <v>Bosnia and Herzegovina</v>
      </c>
      <c r="E27" s="51" t="s">
        <v>12</v>
      </c>
      <c r="F27" s="88">
        <v>0</v>
      </c>
      <c r="G27" s="89">
        <f>G26</f>
        <v>99.82692070660886</v>
      </c>
      <c r="H27" s="90">
        <f>'[1]Alex Table1'!I25</f>
        <v>2.089281103041432</v>
      </c>
      <c r="I27" s="88">
        <f t="shared" si="1"/>
        <v>3.9521701244634375E-2</v>
      </c>
      <c r="J27" s="91">
        <f t="shared" si="5"/>
        <v>98.864938977427954</v>
      </c>
      <c r="K27" s="51" t="s">
        <v>12</v>
      </c>
      <c r="L27" s="88" t="s">
        <v>12</v>
      </c>
      <c r="M27" s="89">
        <f>M26</f>
        <v>99.995353426759735</v>
      </c>
      <c r="N27" s="69" t="s">
        <v>12</v>
      </c>
      <c r="O27" s="88" t="s">
        <v>12</v>
      </c>
      <c r="P27" s="61">
        <v>99.008350284000883</v>
      </c>
      <c r="Q27" s="51" t="s">
        <v>12</v>
      </c>
      <c r="R27" s="87" t="s">
        <v>12</v>
      </c>
      <c r="S27" s="68">
        <v>98.652139167425162</v>
      </c>
      <c r="T27" s="63" t="s">
        <v>12</v>
      </c>
      <c r="U27" s="2"/>
      <c r="W27" s="6"/>
    </row>
    <row r="28" spans="1:32" ht="15.6" thickTop="1" thickBot="1">
      <c r="A28" s="4"/>
      <c r="B28" s="16"/>
      <c r="C28" s="17"/>
      <c r="D28" s="55" t="str">
        <f>'[1]Alex Table1'!A26</f>
        <v>Austria</v>
      </c>
      <c r="E28" s="51" t="s">
        <v>12</v>
      </c>
      <c r="F28" s="88" t="s">
        <v>12</v>
      </c>
      <c r="G28" s="89">
        <v>99.82692070660886</v>
      </c>
      <c r="H28" s="90">
        <f>'[1]Alex Table1'!I26</f>
        <v>6.6416904267848542</v>
      </c>
      <c r="I28" s="88">
        <f t="shared" si="1"/>
        <v>0.12563694967834771</v>
      </c>
      <c r="J28" s="91">
        <f t="shared" si="5"/>
        <v>98.990575927106306</v>
      </c>
      <c r="K28" s="51">
        <v>0</v>
      </c>
      <c r="L28" s="88">
        <f>K28/$K$43*100</f>
        <v>0</v>
      </c>
      <c r="M28" s="89">
        <f>L28+M27</f>
        <v>99.995353426759735</v>
      </c>
      <c r="N28" s="66">
        <v>85.6</v>
      </c>
      <c r="O28" s="88">
        <f t="shared" si="3"/>
        <v>0.11616754892632605</v>
      </c>
      <c r="P28" s="61">
        <f t="shared" si="7"/>
        <v>99.124517832927211</v>
      </c>
      <c r="Q28" s="51">
        <f t="shared" ref="Q28:Q42" si="11">N28</f>
        <v>85.6</v>
      </c>
      <c r="R28" s="87">
        <f t="shared" si="8"/>
        <v>0.16297302819404952</v>
      </c>
      <c r="S28" s="68">
        <f t="shared" si="10"/>
        <v>98.815112195619207</v>
      </c>
      <c r="T28" s="63">
        <f t="shared" si="9"/>
        <v>1</v>
      </c>
      <c r="U28" s="2"/>
      <c r="W28" s="6"/>
    </row>
    <row r="29" spans="1:32" ht="16.8" thickTop="1" thickBot="1">
      <c r="A29" s="4"/>
      <c r="B29" s="16"/>
      <c r="C29" s="17"/>
      <c r="D29" s="55" t="str">
        <f>'[1]Alex Table1'!A27</f>
        <v>Czech Republic</v>
      </c>
      <c r="E29" s="51">
        <v>18.664999999999999</v>
      </c>
      <c r="F29" s="88">
        <f>E29/$E$43*100</f>
        <v>0.25266379378992893</v>
      </c>
      <c r="G29" s="89">
        <f>G28+F29</f>
        <v>100.07958450039879</v>
      </c>
      <c r="H29" s="90">
        <f>'[1]Alex Table1'!I27</f>
        <v>19.572886913941595</v>
      </c>
      <c r="I29" s="88">
        <f t="shared" si="1"/>
        <v>0.3702487846090825</v>
      </c>
      <c r="J29" s="91">
        <f t="shared" si="5"/>
        <v>99.360824711715395</v>
      </c>
      <c r="K29" s="51" t="s">
        <v>12</v>
      </c>
      <c r="L29" s="88" t="s">
        <v>12</v>
      </c>
      <c r="M29" s="89">
        <f>M28</f>
        <v>99.995353426759735</v>
      </c>
      <c r="N29" s="69">
        <v>258.60000000000002</v>
      </c>
      <c r="O29" s="88">
        <f t="shared" si="3"/>
        <v>0.35094542234051312</v>
      </c>
      <c r="P29" s="61">
        <f t="shared" si="7"/>
        <v>99.475463255267726</v>
      </c>
      <c r="Q29" s="51">
        <f t="shared" si="11"/>
        <v>258.60000000000002</v>
      </c>
      <c r="R29" s="87">
        <f t="shared" si="8"/>
        <v>0.49234608751146275</v>
      </c>
      <c r="S29" s="68">
        <f t="shared" si="10"/>
        <v>99.307458283130671</v>
      </c>
      <c r="T29" s="63">
        <f t="shared" si="9"/>
        <v>1</v>
      </c>
      <c r="U29" s="2"/>
      <c r="W29" s="6"/>
    </row>
    <row r="30" spans="1:32" ht="16.8" thickTop="1" thickBot="1">
      <c r="A30" s="4"/>
      <c r="B30" s="16"/>
      <c r="C30" s="17"/>
      <c r="D30" s="55" t="str">
        <f>'[1]Alex Table1'!A28</f>
        <v>Serbia</v>
      </c>
      <c r="E30" s="51" t="s">
        <v>12</v>
      </c>
      <c r="F30" s="88">
        <v>0</v>
      </c>
      <c r="G30" s="89">
        <f>G29</f>
        <v>100.07958450039879</v>
      </c>
      <c r="H30" s="90">
        <f>'[1]Alex Table1'!I28</f>
        <v>13.184633057553903</v>
      </c>
      <c r="I30" s="88">
        <f t="shared" si="1"/>
        <v>0.24940594540496464</v>
      </c>
      <c r="J30" s="91">
        <f t="shared" si="5"/>
        <v>99.610230657120354</v>
      </c>
      <c r="K30" s="51" t="s">
        <v>12</v>
      </c>
      <c r="L30" s="88" t="s">
        <v>12</v>
      </c>
      <c r="M30" s="89">
        <f>M29</f>
        <v>99.995353426759735</v>
      </c>
      <c r="N30" s="69">
        <v>113.1</v>
      </c>
      <c r="O30" s="88">
        <f t="shared" si="3"/>
        <v>0.15348773111644248</v>
      </c>
      <c r="P30" s="61">
        <f t="shared" si="7"/>
        <v>99.628950986384169</v>
      </c>
      <c r="Q30" s="51">
        <f t="shared" si="11"/>
        <v>113.1</v>
      </c>
      <c r="R30" s="87">
        <f t="shared" si="8"/>
        <v>0.21533001739190419</v>
      </c>
      <c r="S30" s="68">
        <f t="shared" si="10"/>
        <v>99.522788300522578</v>
      </c>
      <c r="T30" s="63">
        <f t="shared" si="9"/>
        <v>1</v>
      </c>
      <c r="U30" s="2"/>
      <c r="W30" s="6"/>
    </row>
    <row r="31" spans="1:32" ht="15.6" thickTop="1" thickBot="1">
      <c r="A31" s="4"/>
      <c r="B31" s="16"/>
      <c r="C31" s="17"/>
      <c r="D31" s="55" t="str">
        <f>'[1]Alex Table1'!A29</f>
        <v>Spain</v>
      </c>
      <c r="E31" s="51" t="s">
        <v>12</v>
      </c>
      <c r="F31" s="88" t="s">
        <v>12</v>
      </c>
      <c r="G31" s="89">
        <v>99.964553205953536</v>
      </c>
      <c r="H31" s="90">
        <f>'[1]Alex Table1'!I29</f>
        <v>6.3528682470506554</v>
      </c>
      <c r="I31" s="88">
        <f t="shared" si="1"/>
        <v>0.12017347045400481</v>
      </c>
      <c r="J31" s="91">
        <f t="shared" si="5"/>
        <v>99.73040412757436</v>
      </c>
      <c r="K31" s="51">
        <v>0</v>
      </c>
      <c r="L31" s="88">
        <f>K31/$K$43*100</f>
        <v>0</v>
      </c>
      <c r="M31" s="89">
        <f>L31+M30</f>
        <v>99.995353426759735</v>
      </c>
      <c r="N31" s="66">
        <v>59</v>
      </c>
      <c r="O31" s="88">
        <f t="shared" si="3"/>
        <v>8.0068754516977078E-2</v>
      </c>
      <c r="P31" s="61">
        <f t="shared" si="7"/>
        <v>99.709019740901141</v>
      </c>
      <c r="Q31" s="51">
        <f t="shared" si="11"/>
        <v>59</v>
      </c>
      <c r="R31" s="87">
        <f t="shared" si="8"/>
        <v>0.11232954046085189</v>
      </c>
      <c r="S31" s="68">
        <f t="shared" si="10"/>
        <v>99.635117840983426</v>
      </c>
      <c r="T31" s="63">
        <f t="shared" si="9"/>
        <v>1</v>
      </c>
      <c r="U31" s="2"/>
      <c r="W31" s="6"/>
    </row>
    <row r="32" spans="1:32" ht="16.8" thickTop="1" thickBot="1">
      <c r="A32" s="4"/>
      <c r="B32" s="16"/>
      <c r="C32" s="17"/>
      <c r="D32" s="55" t="str">
        <f>'[1]Alex Table1'!A30</f>
        <v>North Macedonia</v>
      </c>
      <c r="E32" s="51" t="s">
        <v>12</v>
      </c>
      <c r="F32" s="88">
        <v>0</v>
      </c>
      <c r="G32" s="89">
        <f>G31</f>
        <v>99.964553205953536</v>
      </c>
      <c r="H32" s="90">
        <f>'[1]Alex Table1'!I30</f>
        <v>0.55846106092956027</v>
      </c>
      <c r="I32" s="88">
        <f t="shared" si="1"/>
        <v>1.0564079278125719E-2</v>
      </c>
      <c r="J32" s="91">
        <f t="shared" si="5"/>
        <v>99.740968206852486</v>
      </c>
      <c r="K32" s="51" t="s">
        <v>12</v>
      </c>
      <c r="L32" s="88" t="s">
        <v>12</v>
      </c>
      <c r="M32" s="89">
        <f>M31</f>
        <v>99.995353426759735</v>
      </c>
      <c r="N32" s="69">
        <v>10.6</v>
      </c>
      <c r="O32" s="88">
        <f t="shared" si="3"/>
        <v>1.4385233862372152E-2</v>
      </c>
      <c r="P32" s="61">
        <f t="shared" si="7"/>
        <v>99.723404974763511</v>
      </c>
      <c r="Q32" s="51">
        <f t="shared" si="11"/>
        <v>10.6</v>
      </c>
      <c r="R32" s="87">
        <f t="shared" si="8"/>
        <v>2.0181239472627628E-2</v>
      </c>
      <c r="S32" s="68">
        <f t="shared" si="10"/>
        <v>99.655299080456061</v>
      </c>
      <c r="T32" s="63">
        <f t="shared" si="9"/>
        <v>1</v>
      </c>
      <c r="U32" s="2"/>
      <c r="W32" s="6"/>
    </row>
    <row r="33" spans="1:23" ht="16.8" thickTop="1" thickBot="1">
      <c r="A33" s="4"/>
      <c r="B33" s="16"/>
      <c r="C33" s="17"/>
      <c r="D33" s="55" t="str">
        <f>'[1]Alex Table1'!A31</f>
        <v>Switzerland</v>
      </c>
      <c r="E33" s="51">
        <v>1.1599999999999999</v>
      </c>
      <c r="F33" s="88">
        <f>E33/$E$43*100</f>
        <v>1.570265206516569E-2</v>
      </c>
      <c r="G33" s="89">
        <f>G32+F33</f>
        <v>99.980255858018708</v>
      </c>
      <c r="H33" s="90">
        <f>'[1]Alex Table1'!I31</f>
        <v>2.6471167777236495</v>
      </c>
      <c r="I33" s="88">
        <f t="shared" si="1"/>
        <v>5.0073950459110929E-2</v>
      </c>
      <c r="J33" s="91">
        <f t="shared" si="5"/>
        <v>99.791042157311594</v>
      </c>
      <c r="K33" s="69">
        <v>1.2199860323333336</v>
      </c>
      <c r="L33" s="88">
        <f>K33/$K$43*100</f>
        <v>4.6465732402594852E-3</v>
      </c>
      <c r="M33" s="89">
        <f>L33+M32</f>
        <v>100</v>
      </c>
      <c r="N33" s="51">
        <v>36.1</v>
      </c>
      <c r="O33" s="88">
        <f t="shared" si="3"/>
        <v>4.8991220984116485E-2</v>
      </c>
      <c r="P33" s="61">
        <f t="shared" si="7"/>
        <v>99.772396195747632</v>
      </c>
      <c r="Q33" s="51">
        <f>K33</f>
        <v>1.2199860323333336</v>
      </c>
      <c r="R33" s="87">
        <f t="shared" si="8"/>
        <v>2.3227198369603621E-3</v>
      </c>
      <c r="S33" s="68">
        <f t="shared" si="10"/>
        <v>99.657621800293015</v>
      </c>
      <c r="T33" s="63">
        <f t="shared" si="9"/>
        <v>3.3794626934441373E-2</v>
      </c>
      <c r="U33" s="2"/>
      <c r="W33" s="6"/>
    </row>
    <row r="34" spans="1:23" ht="15.6" thickTop="1" thickBot="1">
      <c r="A34" s="4"/>
      <c r="B34" s="16"/>
      <c r="C34" s="17"/>
      <c r="D34" s="55" t="str">
        <f>'[1]Alex Table1'!A32</f>
        <v>Croatia</v>
      </c>
      <c r="E34" s="51" t="s">
        <v>12</v>
      </c>
      <c r="F34" s="88" t="s">
        <v>12</v>
      </c>
      <c r="G34" s="89">
        <v>99.99427997415529</v>
      </c>
      <c r="H34" s="90">
        <f>'[1]Alex Table1'!I32</f>
        <v>1.4941857960836478</v>
      </c>
      <c r="I34" s="88">
        <f t="shared" si="1"/>
        <v>2.8264633490835269E-2</v>
      </c>
      <c r="J34" s="91">
        <f t="shared" si="5"/>
        <v>99.819306790802429</v>
      </c>
      <c r="K34" s="51">
        <v>0</v>
      </c>
      <c r="L34" s="88">
        <f>K34/$K$43*100</f>
        <v>0</v>
      </c>
      <c r="M34" s="89">
        <f>L34+M33</f>
        <v>100</v>
      </c>
      <c r="N34" s="66">
        <v>18.2</v>
      </c>
      <c r="O34" s="88">
        <f t="shared" si="3"/>
        <v>2.4699175122186147E-2</v>
      </c>
      <c r="P34" s="61">
        <f t="shared" si="7"/>
        <v>99.797095370869812</v>
      </c>
      <c r="Q34" s="51">
        <f t="shared" si="11"/>
        <v>18.2</v>
      </c>
      <c r="R34" s="87">
        <f t="shared" si="8"/>
        <v>3.4650807396398378E-2</v>
      </c>
      <c r="S34" s="68">
        <f t="shared" si="10"/>
        <v>99.692272607689418</v>
      </c>
      <c r="T34" s="63">
        <f t="shared" si="9"/>
        <v>1</v>
      </c>
      <c r="U34" s="2"/>
      <c r="W34" s="6"/>
    </row>
    <row r="35" spans="1:23" ht="16.8" thickTop="1" thickBot="1">
      <c r="A35" s="4"/>
      <c r="B35" s="16"/>
      <c r="C35" s="17"/>
      <c r="D35" s="55" t="str">
        <f>'[1]Alex Table1'!A33</f>
        <v>Montenegro</v>
      </c>
      <c r="E35" s="51" t="s">
        <v>12</v>
      </c>
      <c r="F35" s="88">
        <v>0</v>
      </c>
      <c r="G35" s="89">
        <f>G34</f>
        <v>99.99427997415529</v>
      </c>
      <c r="H35" s="90">
        <f>'[1]Alex Table1'!I33</f>
        <v>1.4407429375859524</v>
      </c>
      <c r="I35" s="88">
        <f t="shared" si="1"/>
        <v>2.7253686383655457E-2</v>
      </c>
      <c r="J35" s="91">
        <f t="shared" si="5"/>
        <v>99.846560477186088</v>
      </c>
      <c r="K35" s="51" t="s">
        <v>12</v>
      </c>
      <c r="L35" s="88" t="s">
        <v>12</v>
      </c>
      <c r="M35" s="89">
        <f>M34</f>
        <v>100</v>
      </c>
      <c r="N35" s="69">
        <v>17.899999999999999</v>
      </c>
      <c r="O35" s="88">
        <f t="shared" si="3"/>
        <v>2.4292045861930331E-2</v>
      </c>
      <c r="P35" s="61">
        <f t="shared" si="7"/>
        <v>99.821387416731739</v>
      </c>
      <c r="Q35" s="51">
        <f t="shared" si="11"/>
        <v>17.899999999999999</v>
      </c>
      <c r="R35" s="87">
        <f t="shared" si="8"/>
        <v>3.4079640241512686E-2</v>
      </c>
      <c r="S35" s="68">
        <f t="shared" si="10"/>
        <v>99.726352247930933</v>
      </c>
      <c r="T35" s="63">
        <f t="shared" si="9"/>
        <v>1</v>
      </c>
      <c r="U35" s="2"/>
      <c r="W35" s="6"/>
    </row>
    <row r="36" spans="1:23" ht="16.8" thickTop="1" thickBot="1">
      <c r="A36" s="4"/>
      <c r="B36" s="16"/>
      <c r="C36" s="17"/>
      <c r="D36" s="55" t="str">
        <f>'[1]Alex Table1'!A34</f>
        <v>Luxembourg</v>
      </c>
      <c r="E36" s="51" t="s">
        <v>12</v>
      </c>
      <c r="F36" s="88" t="s">
        <v>12</v>
      </c>
      <c r="G36" s="89">
        <v>99.99427997415529</v>
      </c>
      <c r="H36" s="90">
        <f>'[1]Alex Table1'!I34</f>
        <v>0.4186313324250428</v>
      </c>
      <c r="I36" s="88">
        <f t="shared" si="1"/>
        <v>7.9190025830706331E-3</v>
      </c>
      <c r="J36" s="91">
        <f t="shared" si="5"/>
        <v>99.854479479769154</v>
      </c>
      <c r="K36" s="51">
        <v>0</v>
      </c>
      <c r="L36" s="88">
        <f>K36/$K$43*100</f>
        <v>0</v>
      </c>
      <c r="M36" s="89">
        <f>L36+M35</f>
        <v>100</v>
      </c>
      <c r="N36" s="69">
        <v>7.1</v>
      </c>
      <c r="O36" s="88">
        <f t="shared" si="3"/>
        <v>9.6353924927209695E-3</v>
      </c>
      <c r="P36" s="61">
        <f t="shared" si="7"/>
        <v>99.831022809224464</v>
      </c>
      <c r="Q36" s="51">
        <f t="shared" si="11"/>
        <v>7.1</v>
      </c>
      <c r="R36" s="87">
        <f t="shared" si="8"/>
        <v>1.351762266562794E-2</v>
      </c>
      <c r="S36" s="68">
        <f t="shared" si="10"/>
        <v>99.739869870596564</v>
      </c>
      <c r="T36" s="63">
        <f t="shared" si="9"/>
        <v>1</v>
      </c>
      <c r="U36" s="2"/>
      <c r="W36" s="6"/>
    </row>
    <row r="37" spans="1:23" ht="15.6" thickTop="1" thickBot="1">
      <c r="A37" s="4"/>
      <c r="B37" s="16"/>
      <c r="C37" s="17"/>
      <c r="D37" s="55" t="str">
        <f>'[1]Alex Table1'!A35</f>
        <v>Slovenia</v>
      </c>
      <c r="E37" s="66">
        <v>0.77571999999999997</v>
      </c>
      <c r="F37" s="88">
        <f>E37/$E$43*100</f>
        <v>1.0500742465508904E-2</v>
      </c>
      <c r="G37" s="89">
        <f>G36+F37</f>
        <v>100.0047807166208</v>
      </c>
      <c r="H37" s="90">
        <f>'[1]Alex Table1'!I35</f>
        <v>2.6400912230554963</v>
      </c>
      <c r="I37" s="88">
        <f t="shared" si="1"/>
        <v>4.9941052175453263E-2</v>
      </c>
      <c r="J37" s="91">
        <f t="shared" si="5"/>
        <v>99.904420531944609</v>
      </c>
      <c r="K37" s="51">
        <v>0</v>
      </c>
      <c r="L37" s="88">
        <f>K37/$K$43*100</f>
        <v>0</v>
      </c>
      <c r="M37" s="89">
        <f>L37+M36</f>
        <v>100</v>
      </c>
      <c r="N37" s="66">
        <v>31.1</v>
      </c>
      <c r="O37" s="88">
        <f t="shared" si="3"/>
        <v>4.2205733313186222E-2</v>
      </c>
      <c r="P37" s="61">
        <f t="shared" si="7"/>
        <v>99.873228542537646</v>
      </c>
      <c r="Q37" s="51">
        <f t="shared" si="11"/>
        <v>31.1</v>
      </c>
      <c r="R37" s="87">
        <f t="shared" si="8"/>
        <v>5.9210995056482946E-2</v>
      </c>
      <c r="S37" s="68">
        <f t="shared" si="10"/>
        <v>99.799080865653053</v>
      </c>
      <c r="T37" s="63">
        <f t="shared" si="9"/>
        <v>1</v>
      </c>
      <c r="U37" s="2"/>
      <c r="W37" s="6"/>
    </row>
    <row r="38" spans="1:23" ht="15.6" thickTop="1" thickBot="1">
      <c r="A38" s="4"/>
      <c r="B38" s="16"/>
      <c r="C38" s="17"/>
      <c r="D38" s="55" t="str">
        <f>'[1]Alex Table1'!A36</f>
        <v>Bulgaria</v>
      </c>
      <c r="E38" s="51" t="s">
        <v>12</v>
      </c>
      <c r="F38" s="88" t="s">
        <v>12</v>
      </c>
      <c r="G38" s="89">
        <v>100.00000000000001</v>
      </c>
      <c r="H38" s="90">
        <f>'[1]Alex Table1'!I36</f>
        <v>4.2697425365476445</v>
      </c>
      <c r="I38" s="88">
        <f t="shared" si="1"/>
        <v>8.07682071480436E-2</v>
      </c>
      <c r="J38" s="91">
        <f t="shared" si="5"/>
        <v>99.985188739092649</v>
      </c>
      <c r="K38" s="51">
        <v>0</v>
      </c>
      <c r="L38" s="88">
        <f>K38/$K$43*100</f>
        <v>0</v>
      </c>
      <c r="M38" s="89">
        <f>L38+M37</f>
        <v>100</v>
      </c>
      <c r="N38" s="66">
        <v>49.6</v>
      </c>
      <c r="O38" s="88">
        <f t="shared" si="3"/>
        <v>6.7312037695628185E-2</v>
      </c>
      <c r="P38" s="61">
        <f t="shared" si="7"/>
        <v>99.940540580233275</v>
      </c>
      <c r="Q38" s="51">
        <f t="shared" si="11"/>
        <v>49.6</v>
      </c>
      <c r="R38" s="87">
        <f t="shared" si="8"/>
        <v>9.4432969607767009E-2</v>
      </c>
      <c r="S38" s="68">
        <f t="shared" si="10"/>
        <v>99.893513835260819</v>
      </c>
      <c r="T38" s="63">
        <f t="shared" si="9"/>
        <v>1</v>
      </c>
      <c r="U38" s="2"/>
      <c r="W38" s="6"/>
    </row>
    <row r="39" spans="1:23" ht="15.6" thickTop="1" thickBot="1">
      <c r="A39" s="4"/>
      <c r="B39" s="16"/>
      <c r="C39" s="17"/>
      <c r="D39" s="55" t="str">
        <f>'[1]Alex Table1'!A37</f>
        <v>Portugal</v>
      </c>
      <c r="E39" s="51" t="s">
        <v>12</v>
      </c>
      <c r="F39" s="88" t="s">
        <v>12</v>
      </c>
      <c r="G39" s="89">
        <v>100.00000000000001</v>
      </c>
      <c r="H39" s="90">
        <f>'[1]Alex Table1'!I37</f>
        <v>0.53150926894235573</v>
      </c>
      <c r="I39" s="88">
        <f t="shared" si="1"/>
        <v>1.0054248088165109E-2</v>
      </c>
      <c r="J39" s="91">
        <f t="shared" si="5"/>
        <v>99.995242987180816</v>
      </c>
      <c r="K39" s="51">
        <v>0</v>
      </c>
      <c r="L39" s="88">
        <f>K39/$K$43*100</f>
        <v>0</v>
      </c>
      <c r="M39" s="89">
        <f>L39+M38</f>
        <v>100</v>
      </c>
      <c r="N39" s="66">
        <v>6.5</v>
      </c>
      <c r="O39" s="88">
        <f t="shared" si="3"/>
        <v>8.8211339722093392E-3</v>
      </c>
      <c r="P39" s="61">
        <f t="shared" si="7"/>
        <v>99.94936171420548</v>
      </c>
      <c r="Q39" s="51">
        <f t="shared" si="11"/>
        <v>6.5</v>
      </c>
      <c r="R39" s="87">
        <f t="shared" si="8"/>
        <v>1.2375288355856565E-2</v>
      </c>
      <c r="S39" s="68">
        <f t="shared" si="10"/>
        <v>99.905889123616674</v>
      </c>
      <c r="T39" s="63">
        <f t="shared" si="9"/>
        <v>1</v>
      </c>
      <c r="U39" s="2"/>
      <c r="W39" s="6"/>
    </row>
    <row r="40" spans="1:23" ht="16.8" thickTop="1" thickBot="1">
      <c r="A40" s="4"/>
      <c r="B40" s="16"/>
      <c r="C40" s="17"/>
      <c r="D40" s="55" t="str">
        <f>'[1]Alex Table1'!A38</f>
        <v>Liechtenstein</v>
      </c>
      <c r="E40" s="51" t="s">
        <v>13</v>
      </c>
      <c r="F40" s="88" t="s">
        <v>12</v>
      </c>
      <c r="G40" s="89">
        <v>100.00000000000001</v>
      </c>
      <c r="H40" s="90">
        <f>'[1]Alex Table1'!I38</f>
        <v>1.2124854580578357E-2</v>
      </c>
      <c r="I40" s="88">
        <f t="shared" si="1"/>
        <v>2.2935873955432586E-4</v>
      </c>
      <c r="J40" s="91">
        <f t="shared" si="5"/>
        <v>99.995472345920376</v>
      </c>
      <c r="K40" s="51">
        <v>0</v>
      </c>
      <c r="L40" s="88">
        <f>K40/$K$43*100</f>
        <v>0</v>
      </c>
      <c r="M40" s="89">
        <f>L40+M39</f>
        <v>100</v>
      </c>
      <c r="N40" s="69">
        <v>0.2</v>
      </c>
      <c r="O40" s="88">
        <f t="shared" si="3"/>
        <v>2.714195068372104E-4</v>
      </c>
      <c r="P40" s="61">
        <f t="shared" si="7"/>
        <v>99.949633133712311</v>
      </c>
      <c r="Q40" s="51">
        <f t="shared" si="11"/>
        <v>0.2</v>
      </c>
      <c r="R40" s="87">
        <f t="shared" si="8"/>
        <v>3.8077810325712509E-4</v>
      </c>
      <c r="S40" s="68">
        <f t="shared" si="10"/>
        <v>99.906269901719938</v>
      </c>
      <c r="T40" s="63">
        <f t="shared" si="9"/>
        <v>1</v>
      </c>
      <c r="U40" s="2"/>
      <c r="W40" s="6"/>
    </row>
    <row r="41" spans="1:23" ht="16.8" thickTop="1" thickBot="1">
      <c r="A41" s="4"/>
      <c r="B41" s="16"/>
      <c r="C41" s="17"/>
      <c r="D41" s="55" t="str">
        <f>'[1]Alex Table1'!A39</f>
        <v>Andorra</v>
      </c>
      <c r="E41" s="51" t="s">
        <v>12</v>
      </c>
      <c r="F41" s="88">
        <v>0</v>
      </c>
      <c r="G41" s="89">
        <v>100.00000000000001</v>
      </c>
      <c r="H41" s="90">
        <f>'[1]Alex Table1'!I39</f>
        <v>0.14508250213363694</v>
      </c>
      <c r="I41" s="88">
        <f t="shared" si="1"/>
        <v>2.7444403229429492E-3</v>
      </c>
      <c r="J41" s="91">
        <f t="shared" si="5"/>
        <v>99.998216786243319</v>
      </c>
      <c r="K41" s="51" t="s">
        <v>12</v>
      </c>
      <c r="L41" s="88" t="s">
        <v>12</v>
      </c>
      <c r="M41" s="89">
        <f>M40</f>
        <v>100</v>
      </c>
      <c r="N41" s="69">
        <v>0.8</v>
      </c>
      <c r="O41" s="88">
        <f t="shared" si="3"/>
        <v>1.0856780273488416E-3</v>
      </c>
      <c r="P41" s="61">
        <f t="shared" si="7"/>
        <v>99.950718811739662</v>
      </c>
      <c r="Q41" s="51">
        <f t="shared" si="11"/>
        <v>0.8</v>
      </c>
      <c r="R41" s="87">
        <f t="shared" si="8"/>
        <v>1.5231124130285004E-3</v>
      </c>
      <c r="S41" s="68">
        <f t="shared" si="10"/>
        <v>99.907793014132963</v>
      </c>
      <c r="T41" s="63">
        <f t="shared" si="9"/>
        <v>1</v>
      </c>
      <c r="U41" s="2"/>
      <c r="W41" s="6"/>
    </row>
    <row r="42" spans="1:23" ht="16.8" thickTop="1" thickBot="1">
      <c r="A42" s="4"/>
      <c r="B42" s="92"/>
      <c r="C42" s="93"/>
      <c r="D42" s="94" t="str">
        <f>'[1]Alex Table1'!A40</f>
        <v>Cyprus</v>
      </c>
      <c r="E42" s="95" t="s">
        <v>12</v>
      </c>
      <c r="F42" s="96" t="s">
        <v>12</v>
      </c>
      <c r="G42" s="89">
        <v>100.00000000000001</v>
      </c>
      <c r="H42" s="97">
        <f>'[1]Alex Table1'!I40</f>
        <v>9.4268077721575305E-2</v>
      </c>
      <c r="I42" s="96">
        <f t="shared" si="1"/>
        <v>1.7832137567293119E-3</v>
      </c>
      <c r="J42" s="98">
        <f t="shared" si="5"/>
        <v>100.00000000000004</v>
      </c>
      <c r="K42" s="95">
        <v>0</v>
      </c>
      <c r="L42" s="96">
        <f>K42/$K$43*100</f>
        <v>0</v>
      </c>
      <c r="M42" s="99">
        <f>L42+M41</f>
        <v>100</v>
      </c>
      <c r="N42" s="100">
        <v>0.8</v>
      </c>
      <c r="O42" s="96">
        <f t="shared" si="3"/>
        <v>1.0856780273488416E-3</v>
      </c>
      <c r="P42" s="101">
        <f t="shared" si="7"/>
        <v>99.951804489767014</v>
      </c>
      <c r="Q42" s="51">
        <f t="shared" si="11"/>
        <v>0.8</v>
      </c>
      <c r="R42" s="96">
        <f t="shared" si="8"/>
        <v>1.5231124130285004E-3</v>
      </c>
      <c r="S42" s="102">
        <f t="shared" si="10"/>
        <v>99.909316126545988</v>
      </c>
      <c r="T42" s="103">
        <f t="shared" si="9"/>
        <v>1</v>
      </c>
      <c r="U42" s="2"/>
      <c r="W42" s="6"/>
    </row>
    <row r="43" spans="1:23" ht="15.6" thickTop="1" thickBot="1">
      <c r="A43" s="4"/>
      <c r="B43" s="104"/>
      <c r="C43" s="105"/>
      <c r="D43" s="106" t="str">
        <f>'[1]Alex Table1'!A41</f>
        <v>Total</v>
      </c>
      <c r="E43" s="107">
        <f>SUM(E6:E19,E23,E29,E37,E33)</f>
        <v>7387.2871613407933</v>
      </c>
      <c r="F43" s="108">
        <f>E43/$E$43*100</f>
        <v>100</v>
      </c>
      <c r="G43" s="109">
        <f>100</f>
        <v>100</v>
      </c>
      <c r="H43" s="107">
        <f>'[1]Alex Table1'!I41</f>
        <v>5286.4148992702612</v>
      </c>
      <c r="I43" s="108">
        <f t="shared" si="1"/>
        <v>100</v>
      </c>
      <c r="J43" s="110">
        <f>100</f>
        <v>100</v>
      </c>
      <c r="K43" s="107">
        <f>SUM(K6:K42)</f>
        <v>26255.607503675204</v>
      </c>
      <c r="L43" s="108">
        <f>K43/$K$43*100</f>
        <v>100</v>
      </c>
      <c r="M43" s="109">
        <f>100</f>
        <v>100</v>
      </c>
      <c r="N43" s="107">
        <f>'[1]Alex Table1'!K41</f>
        <v>73686.671356290622</v>
      </c>
      <c r="O43" s="108">
        <f t="shared" si="3"/>
        <v>100</v>
      </c>
      <c r="P43" s="111">
        <v>100</v>
      </c>
      <c r="Q43" s="112">
        <f>SUM(Q6:Q42)</f>
        <v>52524.028637473297</v>
      </c>
      <c r="R43" s="108">
        <f t="shared" si="8"/>
        <v>100</v>
      </c>
      <c r="S43" s="113">
        <v>100</v>
      </c>
      <c r="T43" s="114">
        <f>Q43/N43</f>
        <v>0.712802297494326</v>
      </c>
      <c r="U43" s="2"/>
      <c r="W43" s="6"/>
    </row>
    <row r="44" spans="1:23" ht="15" thickBot="1">
      <c r="A44" s="1"/>
      <c r="B44" s="5"/>
      <c r="C44" s="7"/>
      <c r="D44" s="7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9"/>
      <c r="Q44" s="10"/>
      <c r="R44" s="10"/>
      <c r="S44" s="10"/>
      <c r="T44" s="10"/>
      <c r="U44" s="2"/>
      <c r="W44" s="6"/>
    </row>
    <row r="45" spans="1:23" ht="15.6" thickTop="1" thickBot="1">
      <c r="B45" s="1"/>
      <c r="C45" s="1"/>
      <c r="D45" s="1"/>
      <c r="E45" s="1"/>
      <c r="F45" s="1"/>
      <c r="G45" s="1"/>
      <c r="H45" s="11"/>
      <c r="I45" s="1"/>
      <c r="J45" s="1"/>
      <c r="K45" s="1"/>
      <c r="L45" s="1"/>
      <c r="M45" s="1"/>
      <c r="N45" s="1"/>
      <c r="O45" s="1"/>
      <c r="P45" s="12"/>
      <c r="Q45" s="13"/>
      <c r="R45" s="14"/>
      <c r="S45" s="14"/>
      <c r="T45" s="14"/>
      <c r="U45" s="2"/>
      <c r="W45" s="6"/>
    </row>
    <row r="46" spans="1:23" ht="15.6" thickTop="1" thickBot="1">
      <c r="B46" s="1"/>
      <c r="C46" s="1"/>
      <c r="D46" s="1"/>
      <c r="E46" s="1"/>
      <c r="F46" s="1"/>
      <c r="G46" s="1"/>
      <c r="H46" s="1"/>
      <c r="I46" s="1"/>
      <c r="J46" s="1"/>
      <c r="K46" s="15"/>
      <c r="L46" s="1"/>
      <c r="M46" s="1"/>
      <c r="N46" s="1"/>
      <c r="O46" s="6"/>
      <c r="P46" s="12"/>
      <c r="Q46" s="15"/>
      <c r="R46" s="14"/>
      <c r="S46" s="14"/>
      <c r="T46" s="6"/>
      <c r="U46" s="2"/>
    </row>
    <row r="47" spans="1:23" ht="15.6" thickTop="1" thickBot="1">
      <c r="Q47" s="14"/>
      <c r="R47" s="14"/>
      <c r="S47" s="14"/>
      <c r="T47" s="14"/>
      <c r="U47" s="2"/>
    </row>
    <row r="48" spans="1:23" ht="15" thickTop="1"/>
  </sheetData>
  <mergeCells count="6">
    <mergeCell ref="Q4:S4"/>
    <mergeCell ref="E3:P3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 S.4</vt:lpstr>
    </vt:vector>
  </TitlesOfParts>
  <Company>Radboud University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 van Giersbergen</dc:creator>
  <cp:lastModifiedBy>Quint van Giersbergen</cp:lastModifiedBy>
  <dcterms:created xsi:type="dcterms:W3CDTF">2024-06-19T10:19:27Z</dcterms:created>
  <dcterms:modified xsi:type="dcterms:W3CDTF">2024-06-19T12:26:07Z</dcterms:modified>
</cp:coreProperties>
</file>