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work\Manuscripts\MsGenome_quick\"/>
    </mc:Choice>
  </mc:AlternateContent>
  <xr:revisionPtr revIDLastSave="0" documentId="13_ncr:1_{6A41D954-3497-49EC-A2FA-83AEC3ECC284}" xr6:coauthVersionLast="47" xr6:coauthVersionMax="47" xr10:uidLastSave="{00000000-0000-0000-0000-000000000000}"/>
  <bookViews>
    <workbookView xWindow="-120" yWindow="-120" windowWidth="38640" windowHeight="23640" xr2:uid="{28B06FB0-7D73-4AA9-B390-8AF027137C9B}"/>
  </bookViews>
  <sheets>
    <sheet name="Libraries" sheetId="5" r:id="rId1"/>
    <sheet name="metrics" sheetId="2" r:id="rId2"/>
    <sheet name="graphs" sheetId="4" r:id="rId3"/>
  </sheets>
  <definedNames>
    <definedName name="_xlnm._FilterDatabase" localSheetId="2" hidden="1">graphs!$H$64:$J$72</definedName>
    <definedName name="_xlnm._FilterDatabase" localSheetId="0" hidden="1">Libraries!$J$26:$J$55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5" l="1"/>
  <c r="O2" i="5"/>
  <c r="P2" i="5" l="1"/>
  <c r="O3" i="5"/>
  <c r="O4" i="5"/>
  <c r="P4" i="5" s="1"/>
  <c r="O5" i="5"/>
  <c r="P5" i="5" s="1"/>
  <c r="O6" i="5"/>
  <c r="P6" i="5" s="1"/>
  <c r="O7" i="5"/>
  <c r="P7" i="5" s="1"/>
  <c r="O8" i="5"/>
  <c r="P8" i="5" s="1"/>
  <c r="O9" i="5"/>
  <c r="P9" i="5" s="1"/>
  <c r="O10" i="5"/>
  <c r="P10" i="5" s="1"/>
  <c r="O11" i="5"/>
  <c r="P11" i="5" s="1"/>
  <c r="O12" i="5"/>
  <c r="P12" i="5" s="1"/>
  <c r="O13" i="5"/>
  <c r="P13" i="5" s="1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C52" i="4"/>
  <c r="D52" i="4"/>
  <c r="E52" i="4"/>
  <c r="C53" i="4"/>
  <c r="D53" i="4"/>
  <c r="E53" i="4"/>
  <c r="S10" i="5" l="1"/>
  <c r="P3" i="5"/>
  <c r="P15" i="5" s="1"/>
  <c r="O15" i="5"/>
  <c r="S12" i="5"/>
  <c r="I53" i="2"/>
  <c r="C53" i="2"/>
  <c r="M53" i="4" l="1"/>
  <c r="L53" i="4"/>
  <c r="K53" i="4"/>
  <c r="J53" i="4"/>
  <c r="I53" i="4"/>
  <c r="H53" i="4"/>
  <c r="G53" i="4"/>
  <c r="F53" i="4"/>
  <c r="M52" i="4"/>
  <c r="L52" i="4"/>
  <c r="K52" i="4"/>
  <c r="J52" i="4"/>
  <c r="I52" i="4"/>
  <c r="H52" i="4"/>
  <c r="G52" i="4"/>
  <c r="F52" i="4"/>
  <c r="M51" i="4"/>
  <c r="L51" i="4"/>
  <c r="K51" i="4"/>
  <c r="J51" i="4"/>
  <c r="I51" i="4"/>
  <c r="H51" i="4"/>
  <c r="G51" i="4"/>
  <c r="F51" i="4"/>
  <c r="M50" i="4"/>
  <c r="L50" i="4"/>
  <c r="K50" i="4"/>
  <c r="J50" i="4"/>
  <c r="I50" i="4"/>
  <c r="H50" i="4"/>
  <c r="G50" i="4"/>
  <c r="F50" i="4"/>
  <c r="M49" i="4"/>
  <c r="L49" i="4"/>
  <c r="K49" i="4"/>
  <c r="J49" i="4"/>
  <c r="I49" i="4"/>
  <c r="H49" i="4"/>
  <c r="G49" i="4"/>
  <c r="F49" i="4"/>
  <c r="M48" i="4"/>
  <c r="L48" i="4"/>
  <c r="K48" i="4"/>
  <c r="J48" i="4"/>
  <c r="I48" i="4"/>
  <c r="H48" i="4"/>
  <c r="G48" i="4"/>
  <c r="F48" i="4"/>
  <c r="M47" i="4"/>
  <c r="L47" i="4"/>
  <c r="K47" i="4"/>
  <c r="J47" i="4"/>
  <c r="I47" i="4"/>
  <c r="H47" i="4"/>
  <c r="G47" i="4"/>
  <c r="F47" i="4"/>
  <c r="M46" i="4"/>
  <c r="M54" i="4" s="1"/>
  <c r="L46" i="4"/>
  <c r="K46" i="4"/>
  <c r="J46" i="4"/>
  <c r="I46" i="4"/>
  <c r="H46" i="4"/>
  <c r="H54" i="4" s="1"/>
  <c r="G46" i="4"/>
  <c r="F46" i="4"/>
  <c r="D54" i="4"/>
  <c r="C54" i="4"/>
  <c r="L53" i="2"/>
  <c r="O53" i="2"/>
  <c r="R53" i="2"/>
  <c r="U53" i="2"/>
  <c r="X53" i="2"/>
  <c r="AA53" i="2"/>
  <c r="AD53" i="2"/>
  <c r="AG53" i="2"/>
  <c r="F54" i="4" l="1"/>
  <c r="G54" i="4"/>
  <c r="I54" i="4"/>
  <c r="J54" i="4"/>
  <c r="K54" i="4"/>
  <c r="L54" i="4"/>
  <c r="E54" i="4"/>
</calcChain>
</file>

<file path=xl/sharedStrings.xml><?xml version="1.0" encoding="utf-8"?>
<sst xmlns="http://schemas.openxmlformats.org/spreadsheetml/2006/main" count="292" uniqueCount="134">
  <si>
    <t>sampling location</t>
  </si>
  <si>
    <t>tissue</t>
  </si>
  <si>
    <t>sequencer</t>
  </si>
  <si>
    <t>read_length</t>
  </si>
  <si>
    <t>coverage</t>
  </si>
  <si>
    <t>CR130114</t>
  </si>
  <si>
    <t>colony-wide</t>
  </si>
  <si>
    <t>HiSeq</t>
  </si>
  <si>
    <t>PE</t>
  </si>
  <si>
    <t>May2014</t>
  </si>
  <si>
    <t>Apr2013</t>
  </si>
  <si>
    <t>miSeq</t>
  </si>
  <si>
    <t>May2013</t>
  </si>
  <si>
    <t>July2013</t>
  </si>
  <si>
    <t>MP_nextera</t>
  </si>
  <si>
    <t>PacBio</t>
  </si>
  <si>
    <t>====================</t>
  </si>
  <si>
    <t xml:space="preserve">Non-gapped Ns Count:  </t>
  </si>
  <si>
    <t xml:space="preserve">n95    </t>
  </si>
  <si>
    <t xml:space="preserve">n90    </t>
  </si>
  <si>
    <t xml:space="preserve">n50    </t>
  </si>
  <si>
    <t>na</t>
  </si>
  <si>
    <t xml:space="preserve">Total  </t>
  </si>
  <si>
    <t xml:space="preserve">Max    </t>
  </si>
  <si>
    <t>3rd Qu.</t>
  </si>
  <si>
    <t xml:space="preserve">Mean   </t>
  </si>
  <si>
    <t xml:space="preserve">Median </t>
  </si>
  <si>
    <t>1st Qu.</t>
  </si>
  <si>
    <t xml:space="preserve">Min    </t>
  </si>
  <si>
    <t xml:space="preserve">#Seqs  </t>
  </si>
  <si>
    <t>Gaps</t>
  </si>
  <si>
    <t xml:space="preserve"> withoutNs</t>
  </si>
  <si>
    <t xml:space="preserve"> withNs </t>
  </si>
  <si>
    <t xml:space="preserve">Contigs </t>
  </si>
  <si>
    <t xml:space="preserve"> withoutGaps</t>
  </si>
  <si>
    <t xml:space="preserve"> withGaps </t>
  </si>
  <si>
    <t xml:space="preserve">Scaffolds </t>
  </si>
  <si>
    <t>number contigs (&gt;=1000000)</t>
  </si>
  <si>
    <t>number contigs (&gt;=500000)</t>
  </si>
  <si>
    <t>number contigs (&gt;=100000)</t>
  </si>
  <si>
    <t>number contigs (&gt;=50000)</t>
  </si>
  <si>
    <t>number contigs (&gt;=10000)</t>
  </si>
  <si>
    <t>number contigs (&gt;=5000)</t>
  </si>
  <si>
    <t>number contigs (&gt;=1000)</t>
  </si>
  <si>
    <t>number contigs (&gt;=500)</t>
  </si>
  <si>
    <t>Scaffold distribution</t>
  </si>
  <si>
    <t>9_Final-Pillon = Crub Genome(V152)</t>
  </si>
  <si>
    <t>8_V152s-GapCloser</t>
  </si>
  <si>
    <t>7_V152s-Pillon</t>
  </si>
  <si>
    <t>6_Metassembler_Canu16-V151-152</t>
  </si>
  <si>
    <t>5_Metassembler_V151-152</t>
  </si>
  <si>
    <t>4_V152-Sspace</t>
  </si>
  <si>
    <t>3_V152-Rascaf</t>
  </si>
  <si>
    <t>2_V152-LRNA_scaffolder</t>
  </si>
  <si>
    <t>1_Masurca_hybrid_V152 (illumina+PacBio)</t>
  </si>
  <si>
    <t xml:space="preserve">Canu16 (PacBio) </t>
  </si>
  <si>
    <t>MasurCa_V151 (Illumina only)</t>
  </si>
  <si>
    <t>assembling</t>
  </si>
  <si>
    <t>scaffolding</t>
  </si>
  <si>
    <t>metassembling</t>
  </si>
  <si>
    <t>polishing</t>
  </si>
  <si>
    <t>V151</t>
  </si>
  <si>
    <t>Canu16</t>
  </si>
  <si>
    <t>1_v152</t>
  </si>
  <si>
    <t>&gt;=500</t>
  </si>
  <si>
    <t>Scaffolds</t>
  </si>
  <si>
    <t>Scaff_n50</t>
  </si>
  <si>
    <t>&gt;=1000</t>
  </si>
  <si>
    <t>Scaff_n90</t>
  </si>
  <si>
    <t>&gt;=5000</t>
  </si>
  <si>
    <t>&gt;=10000</t>
  </si>
  <si>
    <t>contigs</t>
  </si>
  <si>
    <t xml:space="preserve">Contig_n50    </t>
  </si>
  <si>
    <t>&gt;=50000</t>
  </si>
  <si>
    <t>Contig_n90</t>
  </si>
  <si>
    <t>&gt;=100000</t>
  </si>
  <si>
    <t>&gt;=500000</t>
  </si>
  <si>
    <t>#sequences</t>
  </si>
  <si>
    <t>&gt;=1000000</t>
  </si>
  <si>
    <t>Total</t>
  </si>
  <si>
    <t>% Ns</t>
  </si>
  <si>
    <t>v152</t>
  </si>
  <si>
    <t>p4</t>
  </si>
  <si>
    <t>p1</t>
  </si>
  <si>
    <t>p2</t>
  </si>
  <si>
    <t>p3</t>
  </si>
  <si>
    <t>m1</t>
  </si>
  <si>
    <t>m2</t>
  </si>
  <si>
    <t>m3</t>
  </si>
  <si>
    <t>j5</t>
  </si>
  <si>
    <t>j4</t>
  </si>
  <si>
    <t>j3</t>
  </si>
  <si>
    <t>j2</t>
  </si>
  <si>
    <t>j1</t>
  </si>
  <si>
    <t>JUMP</t>
  </si>
  <si>
    <t>Type</t>
  </si>
  <si>
    <t>insert size</t>
  </si>
  <si>
    <t xml:space="preserve"> +/-</t>
  </si>
  <si>
    <t>reads_1(or2)</t>
  </si>
  <si>
    <t>total_bases</t>
  </si>
  <si>
    <t>KAUST</t>
  </si>
  <si>
    <t>EMBL</t>
  </si>
  <si>
    <t>technology</t>
  </si>
  <si>
    <t>date</t>
  </si>
  <si>
    <t>Fev2013</t>
  </si>
  <si>
    <t>Apr2015</t>
  </si>
  <si>
    <t>colony</t>
  </si>
  <si>
    <t>Banuyls_sur_mer</t>
  </si>
  <si>
    <t xml:space="preserve"> Aug2014</t>
  </si>
  <si>
    <t>SRA_name</t>
  </si>
  <si>
    <t xml:space="preserve">  June2016</t>
  </si>
  <si>
    <t>PacBioRS II/P6_C4</t>
  </si>
  <si>
    <t>Crub130114_kaust_PE1_1/2</t>
  </si>
  <si>
    <t>Crub130114_EMBL_PE2_1/2</t>
  </si>
  <si>
    <t>Crub130114_EMBL_PE1_1/2</t>
  </si>
  <si>
    <t>Crub130114_EMBL_PE3_1/2</t>
  </si>
  <si>
    <t>Crub130114_EMBL_miseq1_1/2</t>
  </si>
  <si>
    <t>Crub130114_EMBL_miseq2_1/2</t>
  </si>
  <si>
    <t>Crub130114_EMBL_miseq3_1/2</t>
  </si>
  <si>
    <t>withGaps</t>
  </si>
  <si>
    <t>withoutGaps</t>
  </si>
  <si>
    <t>withNs</t>
  </si>
  <si>
    <t>withoutNs</t>
  </si>
  <si>
    <t>assembly step</t>
  </si>
  <si>
    <t>total base</t>
  </si>
  <si>
    <t>CSM_Crub_V152</t>
  </si>
  <si>
    <t>1500-70000</t>
  </si>
  <si>
    <t>Crub130114_EMBL_MP3_1/2</t>
  </si>
  <si>
    <t>Crub130114_kaustMPr4_1/2</t>
  </si>
  <si>
    <t>Crub130114_kaustMPr3_1/2</t>
  </si>
  <si>
    <t>Crub130114_kaustMPr2_1/2</t>
  </si>
  <si>
    <t>Crub130114_kaustMPr1_1/2</t>
  </si>
  <si>
    <t>Crub130114_Kaust_PacBio_min1500</t>
  </si>
  <si>
    <t>MaSurCa_prefix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</si>
</sst>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E+00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center" vertical="center"/>
    </xf>
    <xf numFmtId="10" fontId="3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2" fontId="1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2" xfId="0" applyBorder="1"/>
    <xf numFmtId="0" fontId="4" fillId="0" borderId="0" xfId="0" applyFont="1"/>
    <xf numFmtId="0" fontId="0" fillId="0" borderId="1" xfId="0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3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4" xfId="0" applyBorder="1"/>
    <xf numFmtId="10" fontId="0" fillId="0" borderId="5" xfId="0" applyNumberFormat="1" applyBorder="1" applyAlignment="1">
      <alignment horizontal="right"/>
    </xf>
    <xf numFmtId="9" fontId="0" fillId="0" borderId="5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3" fontId="5" fillId="0" borderId="1" xfId="0" applyNumberFormat="1" applyFont="1" applyBorder="1"/>
    <xf numFmtId="0" fontId="0" fillId="2" borderId="0" xfId="0" applyFill="1" applyAlignment="1">
      <alignment horizontal="left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1" fontId="0" fillId="0" borderId="0" xfId="0" applyNumberFormat="1"/>
    <xf numFmtId="11" fontId="3" fillId="0" borderId="0" xfId="0" applyNumberFormat="1" applyFon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Scaffold distibution </a:t>
            </a:r>
            <a:r>
              <a:rPr lang="fr-FR" baseline="0"/>
              <a:t>along the assembly pipeline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graphs!$B$46</c:f>
              <c:strCache>
                <c:ptCount val="1"/>
                <c:pt idx="0">
                  <c:v>&gt;=1000000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graphs!$C$45:$M$45</c15:sqref>
                  </c15:fullRef>
                </c:ext>
              </c:extLst>
              <c:f>graphs!$D$45:$M$45</c:f>
              <c:strCache>
                <c:ptCount val="10"/>
                <c:pt idx="0">
                  <c:v>Canu16</c:v>
                </c:pt>
                <c:pt idx="1">
                  <c:v>1_v152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graphs!$C$46:$M$46</c15:sqref>
                  </c15:fullRef>
                </c:ext>
              </c:extLst>
              <c:f>graphs!$D$46:$M$46</c:f>
              <c:numCache>
                <c:formatCode>General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46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66</c:v>
                </c:pt>
                <c:pt idx="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4-49A4-A3AD-CA84496E9841}"/>
            </c:ext>
          </c:extLst>
        </c:ser>
        <c:ser>
          <c:idx val="1"/>
          <c:order val="1"/>
          <c:tx>
            <c:strRef>
              <c:f>graphs!$B$47</c:f>
              <c:strCache>
                <c:ptCount val="1"/>
                <c:pt idx="0">
                  <c:v>&gt;=500000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graphs!$C$45:$M$45</c15:sqref>
                  </c15:fullRef>
                </c:ext>
              </c:extLst>
              <c:f>graphs!$D$45:$M$45</c:f>
              <c:strCache>
                <c:ptCount val="10"/>
                <c:pt idx="0">
                  <c:v>Canu16</c:v>
                </c:pt>
                <c:pt idx="1">
                  <c:v>1_v152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graphs!$C$47:$M$47</c15:sqref>
                  </c15:fullRef>
                </c:ext>
              </c:extLst>
              <c:f>graphs!$D$47:$M$47</c:f>
              <c:numCache>
                <c:formatCode>General</c:formatCode>
                <c:ptCount val="10"/>
                <c:pt idx="0">
                  <c:v>1</c:v>
                </c:pt>
                <c:pt idx="1">
                  <c:v>113</c:v>
                </c:pt>
                <c:pt idx="2">
                  <c:v>130</c:v>
                </c:pt>
                <c:pt idx="3">
                  <c:v>222</c:v>
                </c:pt>
                <c:pt idx="4">
                  <c:v>276</c:v>
                </c:pt>
                <c:pt idx="5">
                  <c:v>276</c:v>
                </c:pt>
                <c:pt idx="6">
                  <c:v>278</c:v>
                </c:pt>
                <c:pt idx="7">
                  <c:v>279</c:v>
                </c:pt>
                <c:pt idx="8">
                  <c:v>280</c:v>
                </c:pt>
                <c:pt idx="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4-49A4-A3AD-CA84496E9841}"/>
            </c:ext>
          </c:extLst>
        </c:ser>
        <c:ser>
          <c:idx val="2"/>
          <c:order val="2"/>
          <c:tx>
            <c:strRef>
              <c:f>graphs!$B$48</c:f>
              <c:strCache>
                <c:ptCount val="1"/>
                <c:pt idx="0">
                  <c:v>&gt;=100000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graphs!$C$45:$M$45</c15:sqref>
                  </c15:fullRef>
                </c:ext>
              </c:extLst>
              <c:f>graphs!$D$45:$M$45</c:f>
              <c:strCache>
                <c:ptCount val="10"/>
                <c:pt idx="0">
                  <c:v>Canu16</c:v>
                </c:pt>
                <c:pt idx="1">
                  <c:v>1_v152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graphs!$C$48:$M$48</c15:sqref>
                  </c15:fullRef>
                </c:ext>
              </c:extLst>
              <c:f>graphs!$D$48:$M$48</c:f>
              <c:numCache>
                <c:formatCode>General</c:formatCode>
                <c:ptCount val="10"/>
                <c:pt idx="0">
                  <c:v>282</c:v>
                </c:pt>
                <c:pt idx="1">
                  <c:v>2100</c:v>
                </c:pt>
                <c:pt idx="2">
                  <c:v>2003</c:v>
                </c:pt>
                <c:pt idx="3">
                  <c:v>1521</c:v>
                </c:pt>
                <c:pt idx="4">
                  <c:v>1369</c:v>
                </c:pt>
                <c:pt idx="5">
                  <c:v>1367</c:v>
                </c:pt>
                <c:pt idx="6">
                  <c:v>1351</c:v>
                </c:pt>
                <c:pt idx="7">
                  <c:v>1349</c:v>
                </c:pt>
                <c:pt idx="8">
                  <c:v>1350</c:v>
                </c:pt>
                <c:pt idx="9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4-49A4-A3AD-CA84496E9841}"/>
            </c:ext>
          </c:extLst>
        </c:ser>
        <c:ser>
          <c:idx val="3"/>
          <c:order val="3"/>
          <c:tx>
            <c:strRef>
              <c:f>graphs!$B$49</c:f>
              <c:strCache>
                <c:ptCount val="1"/>
                <c:pt idx="0">
                  <c:v>&gt;=50000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graphs!$C$45:$M$45</c15:sqref>
                  </c15:fullRef>
                </c:ext>
              </c:extLst>
              <c:f>graphs!$D$45:$M$45</c:f>
              <c:strCache>
                <c:ptCount val="10"/>
                <c:pt idx="0">
                  <c:v>Canu16</c:v>
                </c:pt>
                <c:pt idx="1">
                  <c:v>1_v152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graphs!$C$49:$M$49</c15:sqref>
                  </c15:fullRef>
                </c:ext>
              </c:extLst>
              <c:f>graphs!$D$49:$M$49</c:f>
              <c:numCache>
                <c:formatCode>General</c:formatCode>
                <c:ptCount val="10"/>
                <c:pt idx="0">
                  <c:v>1353</c:v>
                </c:pt>
                <c:pt idx="1">
                  <c:v>1391</c:v>
                </c:pt>
                <c:pt idx="2">
                  <c:v>1227</c:v>
                </c:pt>
                <c:pt idx="3">
                  <c:v>935</c:v>
                </c:pt>
                <c:pt idx="4">
                  <c:v>702</c:v>
                </c:pt>
                <c:pt idx="5">
                  <c:v>699</c:v>
                </c:pt>
                <c:pt idx="6">
                  <c:v>587</c:v>
                </c:pt>
                <c:pt idx="7">
                  <c:v>590</c:v>
                </c:pt>
                <c:pt idx="8">
                  <c:v>588</c:v>
                </c:pt>
                <c:pt idx="9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F4-49A4-A3AD-CA84496E9841}"/>
            </c:ext>
          </c:extLst>
        </c:ser>
        <c:ser>
          <c:idx val="4"/>
          <c:order val="4"/>
          <c:tx>
            <c:strRef>
              <c:f>graphs!$B$50</c:f>
              <c:strCache>
                <c:ptCount val="1"/>
                <c:pt idx="0">
                  <c:v>&gt;=10000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graphs!$C$45:$M$45</c15:sqref>
                  </c15:fullRef>
                </c:ext>
              </c:extLst>
              <c:f>graphs!$D$45:$M$45</c:f>
              <c:strCache>
                <c:ptCount val="10"/>
                <c:pt idx="0">
                  <c:v>Canu16</c:v>
                </c:pt>
                <c:pt idx="1">
                  <c:v>1_v152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graphs!$C$50:$M$50</c15:sqref>
                  </c15:fullRef>
                </c:ext>
              </c:extLst>
              <c:f>graphs!$D$50:$M$50</c:f>
              <c:numCache>
                <c:formatCode>General</c:formatCode>
                <c:ptCount val="10"/>
                <c:pt idx="0">
                  <c:v>10332</c:v>
                </c:pt>
                <c:pt idx="1">
                  <c:v>2786</c:v>
                </c:pt>
                <c:pt idx="2">
                  <c:v>2662</c:v>
                </c:pt>
                <c:pt idx="3">
                  <c:v>2385</c:v>
                </c:pt>
                <c:pt idx="4">
                  <c:v>1441</c:v>
                </c:pt>
                <c:pt idx="5">
                  <c:v>1195</c:v>
                </c:pt>
                <c:pt idx="6">
                  <c:v>576</c:v>
                </c:pt>
                <c:pt idx="7">
                  <c:v>574</c:v>
                </c:pt>
                <c:pt idx="8">
                  <c:v>574</c:v>
                </c:pt>
                <c:pt idx="9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F4-49A4-A3AD-CA84496E9841}"/>
            </c:ext>
          </c:extLst>
        </c:ser>
        <c:ser>
          <c:idx val="5"/>
          <c:order val="5"/>
          <c:tx>
            <c:strRef>
              <c:f>graphs!$B$51</c:f>
              <c:strCache>
                <c:ptCount val="1"/>
                <c:pt idx="0">
                  <c:v>&gt;=5000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graphs!$C$45:$M$45</c15:sqref>
                  </c15:fullRef>
                </c:ext>
              </c:extLst>
              <c:f>graphs!$D$45:$M$45</c:f>
              <c:strCache>
                <c:ptCount val="10"/>
                <c:pt idx="0">
                  <c:v>Canu16</c:v>
                </c:pt>
                <c:pt idx="1">
                  <c:v>1_v152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graphs!$C$51:$M$51</c15:sqref>
                  </c15:fullRef>
                </c:ext>
              </c:extLst>
              <c:f>graphs!$D$51:$M$51</c:f>
              <c:numCache>
                <c:formatCode>General</c:formatCode>
                <c:ptCount val="10"/>
                <c:pt idx="0">
                  <c:v>1026</c:v>
                </c:pt>
                <c:pt idx="1">
                  <c:v>972</c:v>
                </c:pt>
                <c:pt idx="2">
                  <c:v>950</c:v>
                </c:pt>
                <c:pt idx="3">
                  <c:v>934</c:v>
                </c:pt>
                <c:pt idx="4">
                  <c:v>499</c:v>
                </c:pt>
                <c:pt idx="5">
                  <c:v>260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F4-49A4-A3AD-CA84496E9841}"/>
            </c:ext>
          </c:extLst>
        </c:ser>
        <c:ser>
          <c:idx val="6"/>
          <c:order val="6"/>
          <c:tx>
            <c:strRef>
              <c:f>graphs!$B$52</c:f>
              <c:strCache>
                <c:ptCount val="1"/>
                <c:pt idx="0">
                  <c:v>&gt;=1000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graphs!$C$45:$M$45</c15:sqref>
                  </c15:fullRef>
                </c:ext>
              </c:extLst>
              <c:f>graphs!$D$45:$M$45</c:f>
              <c:strCache>
                <c:ptCount val="10"/>
                <c:pt idx="0">
                  <c:v>Canu16</c:v>
                </c:pt>
                <c:pt idx="1">
                  <c:v>1_v152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graphs!$C$52:$M$52</c15:sqref>
                  </c15:fullRef>
                </c:ext>
              </c:extLst>
              <c:f>graphs!$D$52:$M$52</c:f>
              <c:numCache>
                <c:formatCode>General</c:formatCode>
                <c:ptCount val="10"/>
                <c:pt idx="0">
                  <c:v>335</c:v>
                </c:pt>
                <c:pt idx="1">
                  <c:v>1952</c:v>
                </c:pt>
                <c:pt idx="2">
                  <c:v>1932</c:v>
                </c:pt>
                <c:pt idx="3">
                  <c:v>1858</c:v>
                </c:pt>
                <c:pt idx="4">
                  <c:v>1231</c:v>
                </c:pt>
                <c:pt idx="5">
                  <c:v>259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F4-49A4-A3AD-CA84496E9841}"/>
            </c:ext>
          </c:extLst>
        </c:ser>
        <c:ser>
          <c:idx val="7"/>
          <c:order val="7"/>
          <c:tx>
            <c:strRef>
              <c:f>graphs!$B$53</c:f>
              <c:strCache>
                <c:ptCount val="1"/>
                <c:pt idx="0">
                  <c:v>&gt;=500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graphs!$C$45:$M$45</c15:sqref>
                  </c15:fullRef>
                </c:ext>
              </c:extLst>
              <c:f>graphs!$D$45:$M$45</c:f>
              <c:strCache>
                <c:ptCount val="10"/>
                <c:pt idx="0">
                  <c:v>Canu16</c:v>
                </c:pt>
                <c:pt idx="1">
                  <c:v>1_v152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graphs!$C$53:$M$53</c15:sqref>
                  </c15:fullRef>
                </c:ext>
              </c:extLst>
              <c:f>graphs!$D$53:$M$53</c:f>
              <c:numCache>
                <c:formatCode>General</c:formatCode>
                <c:ptCount val="10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11</c:v>
                </c:pt>
                <c:pt idx="4">
                  <c:v>7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F4-49A4-A3AD-CA84496E9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8584560"/>
        <c:axId val="2098581200"/>
      </c:barChart>
      <c:catAx>
        <c:axId val="209858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8581200"/>
        <c:crosses val="autoZero"/>
        <c:auto val="1"/>
        <c:lblAlgn val="ctr"/>
        <c:lblOffset val="100"/>
        <c:noMultiLvlLbl val="0"/>
      </c:catAx>
      <c:valAx>
        <c:axId val="209858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858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Metrics evolution along the assembly pipeline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graphs!$S$3:$T$3</c:f>
              <c:strCache>
                <c:ptCount val="2"/>
                <c:pt idx="0">
                  <c:v>Scaffolds</c:v>
                </c:pt>
                <c:pt idx="1">
                  <c:v>Scaff_n50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graphs!$U$2:$AE$2</c:f>
              <c:strCache>
                <c:ptCount val="11"/>
                <c:pt idx="0">
                  <c:v>V151</c:v>
                </c:pt>
                <c:pt idx="1">
                  <c:v>Canu16</c:v>
                </c:pt>
                <c:pt idx="2">
                  <c:v>1_v152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strCache>
            </c:strRef>
          </c:cat>
          <c:val>
            <c:numRef>
              <c:f>graphs!$U$3:$AE$3</c:f>
              <c:numCache>
                <c:formatCode>General</c:formatCode>
                <c:ptCount val="11"/>
                <c:pt idx="0">
                  <c:v>21384</c:v>
                </c:pt>
                <c:pt idx="1">
                  <c:v>35852</c:v>
                </c:pt>
                <c:pt idx="2" formatCode="#,##0">
                  <c:v>188714</c:v>
                </c:pt>
                <c:pt idx="3">
                  <c:v>215138</c:v>
                </c:pt>
                <c:pt idx="4">
                  <c:v>311590</c:v>
                </c:pt>
                <c:pt idx="5">
                  <c:v>392659</c:v>
                </c:pt>
                <c:pt idx="6">
                  <c:v>401311</c:v>
                </c:pt>
                <c:pt idx="7">
                  <c:v>421147</c:v>
                </c:pt>
                <c:pt idx="8">
                  <c:v>421858</c:v>
                </c:pt>
                <c:pt idx="9">
                  <c:v>421861</c:v>
                </c:pt>
                <c:pt idx="10">
                  <c:v>421555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F-4EC0-BF09-1D58C825B313}"/>
            </c:ext>
          </c:extLst>
        </c:ser>
        <c:ser>
          <c:idx val="3"/>
          <c:order val="1"/>
          <c:tx>
            <c:strRef>
              <c:f>graphs!$S$6:$T$6</c:f>
              <c:strCache>
                <c:ptCount val="2"/>
                <c:pt idx="0">
                  <c:v>contigs</c:v>
                </c:pt>
                <c:pt idx="1">
                  <c:v>Contig_n50   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graphs!$U$2:$AE$2</c:f>
              <c:strCache>
                <c:ptCount val="11"/>
                <c:pt idx="0">
                  <c:v>V151</c:v>
                </c:pt>
                <c:pt idx="1">
                  <c:v>Canu16</c:v>
                </c:pt>
                <c:pt idx="2">
                  <c:v>1_v152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strCache>
            </c:strRef>
          </c:cat>
          <c:val>
            <c:numRef>
              <c:f>graphs!$U$6:$AE$6</c:f>
              <c:numCache>
                <c:formatCode>General</c:formatCode>
                <c:ptCount val="11"/>
                <c:pt idx="0">
                  <c:v>3603</c:v>
                </c:pt>
                <c:pt idx="1">
                  <c:v>35852</c:v>
                </c:pt>
                <c:pt idx="2" formatCode="#,##0">
                  <c:v>114393</c:v>
                </c:pt>
                <c:pt idx="3">
                  <c:v>114393</c:v>
                </c:pt>
                <c:pt idx="4">
                  <c:v>150922</c:v>
                </c:pt>
                <c:pt idx="5">
                  <c:v>154294</c:v>
                </c:pt>
                <c:pt idx="6">
                  <c:v>154140</c:v>
                </c:pt>
                <c:pt idx="7">
                  <c:v>159155</c:v>
                </c:pt>
                <c:pt idx="8">
                  <c:v>161409</c:v>
                </c:pt>
                <c:pt idx="9">
                  <c:v>216293</c:v>
                </c:pt>
                <c:pt idx="10">
                  <c:v>216279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F-4EC0-BF09-1D58C825B313}"/>
            </c:ext>
          </c:extLst>
        </c:ser>
        <c:ser>
          <c:idx val="1"/>
          <c:order val="2"/>
          <c:tx>
            <c:strRef>
              <c:f>graphs!$S$4:$T$4</c:f>
              <c:strCache>
                <c:ptCount val="2"/>
                <c:pt idx="0">
                  <c:v>Scaffolds</c:v>
                </c:pt>
                <c:pt idx="1">
                  <c:v>Scaff_n90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graphs!$U$2:$AE$2</c:f>
              <c:strCache>
                <c:ptCount val="11"/>
                <c:pt idx="0">
                  <c:v>V151</c:v>
                </c:pt>
                <c:pt idx="1">
                  <c:v>Canu16</c:v>
                </c:pt>
                <c:pt idx="2">
                  <c:v>1_v152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strCache>
            </c:strRef>
          </c:cat>
          <c:val>
            <c:numRef>
              <c:f>graphs!$U$4:$AE$4</c:f>
              <c:numCache>
                <c:formatCode>General</c:formatCode>
                <c:ptCount val="11"/>
                <c:pt idx="0">
                  <c:v>1147</c:v>
                </c:pt>
                <c:pt idx="1">
                  <c:v>14069</c:v>
                </c:pt>
                <c:pt idx="2" formatCode="#,##0">
                  <c:v>42464</c:v>
                </c:pt>
                <c:pt idx="3">
                  <c:v>44964</c:v>
                </c:pt>
                <c:pt idx="4">
                  <c:v>50187</c:v>
                </c:pt>
                <c:pt idx="5">
                  <c:v>76746</c:v>
                </c:pt>
                <c:pt idx="6">
                  <c:v>83100</c:v>
                </c:pt>
                <c:pt idx="7">
                  <c:v>104028</c:v>
                </c:pt>
                <c:pt idx="8">
                  <c:v>104847</c:v>
                </c:pt>
                <c:pt idx="9">
                  <c:v>104936</c:v>
                </c:pt>
                <c:pt idx="10">
                  <c:v>104816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F-4EC0-BF09-1D58C825B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9758704"/>
        <c:axId val="1679759184"/>
        <c:extLst>
          <c:ext xmlns:c15="http://schemas.microsoft.com/office/drawing/2012/chart" uri="{02D57815-91ED-43cb-92C2-25804820EDAC}">
            <c15:filteredBar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graphs!$S$5:$T$5</c15:sqref>
                        </c15:formulaRef>
                      </c:ext>
                    </c:extLst>
                    <c:strCache>
                      <c:ptCount val="2"/>
                      <c:pt idx="0">
                        <c:v>Scaffolds</c:v>
                      </c:pt>
                      <c:pt idx="1">
                        <c:v>Scaff_n90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graphs!$U$2:$AE$2</c15:sqref>
                        </c15:formulaRef>
                      </c:ext>
                    </c:extLst>
                    <c:strCache>
                      <c:ptCount val="11"/>
                      <c:pt idx="0">
                        <c:v>V151</c:v>
                      </c:pt>
                      <c:pt idx="1">
                        <c:v>Canu16</c:v>
                      </c:pt>
                      <c:pt idx="2">
                        <c:v>1_v152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4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7</c:v>
                      </c:pt>
                      <c:pt idx="9">
                        <c:v>8</c:v>
                      </c:pt>
                      <c:pt idx="10">
                        <c:v>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graphs!$U$5:$AE$5</c15:sqref>
                        </c15:formulaRef>
                      </c:ext>
                    </c:extLst>
                    <c:numCache>
                      <c:formatCode>General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03F-4EC0-BF09-1D58C825B31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graphs!$S$7:$T$7</c15:sqref>
                        </c15:formulaRef>
                      </c:ext>
                    </c:extLst>
                    <c:strCache>
                      <c:ptCount val="2"/>
                      <c:pt idx="0">
                        <c:v>contigs</c:v>
                      </c:pt>
                      <c:pt idx="1">
                        <c:v>Contig_n90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graphs!$U$2:$AE$2</c15:sqref>
                        </c15:formulaRef>
                      </c:ext>
                    </c:extLst>
                    <c:strCache>
                      <c:ptCount val="11"/>
                      <c:pt idx="0">
                        <c:v>V151</c:v>
                      </c:pt>
                      <c:pt idx="1">
                        <c:v>Canu16</c:v>
                      </c:pt>
                      <c:pt idx="2">
                        <c:v>1_v152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4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7</c:v>
                      </c:pt>
                      <c:pt idx="9">
                        <c:v>8</c:v>
                      </c:pt>
                      <c:pt idx="10">
                        <c:v>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graphs!$U$7:$AE$7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680</c:v>
                      </c:pt>
                      <c:pt idx="1">
                        <c:v>14069</c:v>
                      </c:pt>
                      <c:pt idx="2" formatCode="#,##0">
                        <c:v>24799</c:v>
                      </c:pt>
                      <c:pt idx="3">
                        <c:v>24799</c:v>
                      </c:pt>
                      <c:pt idx="4">
                        <c:v>27829</c:v>
                      </c:pt>
                      <c:pt idx="5">
                        <c:v>29284</c:v>
                      </c:pt>
                      <c:pt idx="6">
                        <c:v>31713</c:v>
                      </c:pt>
                      <c:pt idx="7">
                        <c:v>36610</c:v>
                      </c:pt>
                      <c:pt idx="8">
                        <c:v>36999</c:v>
                      </c:pt>
                      <c:pt idx="9">
                        <c:v>50022</c:v>
                      </c:pt>
                      <c:pt idx="10">
                        <c:v>50075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03F-4EC0-BF09-1D58C825B31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graphs!$T$9</c:f>
              <c:strCache>
                <c:ptCount val="1"/>
                <c:pt idx="0">
                  <c:v>#sequences</c:v>
                </c:pt>
              </c:strCache>
            </c:strRef>
          </c:tx>
          <c:spPr>
            <a:ln w="25400" cap="rnd">
              <a:solidFill>
                <a:srgbClr val="92D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graphs!$U$2:$AE$2</c:f>
              <c:strCache>
                <c:ptCount val="11"/>
                <c:pt idx="0">
                  <c:v>V151</c:v>
                </c:pt>
                <c:pt idx="1">
                  <c:v>Canu16</c:v>
                </c:pt>
                <c:pt idx="2">
                  <c:v>1_v152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strCache>
            </c:strRef>
          </c:cat>
          <c:val>
            <c:numRef>
              <c:f>graphs!$U$9:$AE$9</c:f>
              <c:numCache>
                <c:formatCode>General</c:formatCode>
                <c:ptCount val="11"/>
                <c:pt idx="1">
                  <c:v>13329</c:v>
                </c:pt>
                <c:pt idx="2">
                  <c:v>9364</c:v>
                </c:pt>
                <c:pt idx="3">
                  <c:v>8921</c:v>
                </c:pt>
                <c:pt idx="4">
                  <c:v>7912</c:v>
                </c:pt>
                <c:pt idx="5">
                  <c:v>5591</c:v>
                </c:pt>
                <c:pt idx="6">
                  <c:v>4127</c:v>
                </c:pt>
                <c:pt idx="7">
                  <c:v>2910</c:v>
                </c:pt>
                <c:pt idx="8">
                  <c:v>2910</c:v>
                </c:pt>
                <c:pt idx="9">
                  <c:v>2910</c:v>
                </c:pt>
                <c:pt idx="10">
                  <c:v>2910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3F-4EC0-BF09-1D58C825B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122048"/>
        <c:axId val="1680121568"/>
      </c:lineChart>
      <c:catAx>
        <c:axId val="167975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9759184"/>
        <c:crosses val="autoZero"/>
        <c:auto val="1"/>
        <c:lblAlgn val="ctr"/>
        <c:lblOffset val="100"/>
        <c:noMultiLvlLbl val="0"/>
      </c:catAx>
      <c:valAx>
        <c:axId val="167975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9758704"/>
        <c:crosses val="autoZero"/>
        <c:crossBetween val="between"/>
      </c:valAx>
      <c:valAx>
        <c:axId val="1680121568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0122048"/>
        <c:crosses val="max"/>
        <c:crossBetween val="between"/>
      </c:valAx>
      <c:catAx>
        <c:axId val="1680122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80121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Long</a:t>
            </a:r>
            <a:r>
              <a:rPr lang="fr-FR" baseline="0"/>
              <a:t> Reads</a:t>
            </a:r>
            <a:r>
              <a:rPr lang="fr-FR"/>
              <a:t> impact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graphs!$B$46</c:f>
              <c:strCache>
                <c:ptCount val="1"/>
                <c:pt idx="0">
                  <c:v>&gt;=1000000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graphs!$C$45:$E$45</c15:sqref>
                  </c15:fullRef>
                </c:ext>
              </c:extLst>
              <c:f>(graphs!$C$45,graphs!$E$45)</c:f>
              <c:strCache>
                <c:ptCount val="2"/>
                <c:pt idx="0">
                  <c:v>V151</c:v>
                </c:pt>
                <c:pt idx="1">
                  <c:v>1_v152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graphs!$C$46:$E$46</c15:sqref>
                  </c15:fullRef>
                </c:ext>
              </c:extLst>
              <c:f>(graphs!$C$46,graphs!$E$46)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9-4CA4-B642-DB283390CEBD}"/>
            </c:ext>
          </c:extLst>
        </c:ser>
        <c:ser>
          <c:idx val="1"/>
          <c:order val="1"/>
          <c:tx>
            <c:strRef>
              <c:f>graphs!$B$47</c:f>
              <c:strCache>
                <c:ptCount val="1"/>
                <c:pt idx="0">
                  <c:v>&gt;=500000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graphs!$C$45:$E$45</c15:sqref>
                  </c15:fullRef>
                </c:ext>
              </c:extLst>
              <c:f>(graphs!$C$45,graphs!$E$45)</c:f>
              <c:strCache>
                <c:ptCount val="2"/>
                <c:pt idx="0">
                  <c:v>V151</c:v>
                </c:pt>
                <c:pt idx="1">
                  <c:v>1_v152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graphs!$C$47:$E$47</c15:sqref>
                  </c15:fullRef>
                </c:ext>
              </c:extLst>
              <c:f>(graphs!$C$47,graphs!$E$47)</c:f>
              <c:numCache>
                <c:formatCode>General</c:formatCode>
                <c:ptCount val="2"/>
                <c:pt idx="0">
                  <c:v>0</c:v>
                </c:pt>
                <c:pt idx="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9-4CA4-B642-DB283390CEBD}"/>
            </c:ext>
          </c:extLst>
        </c:ser>
        <c:ser>
          <c:idx val="2"/>
          <c:order val="2"/>
          <c:tx>
            <c:strRef>
              <c:f>graphs!$B$48</c:f>
              <c:strCache>
                <c:ptCount val="1"/>
                <c:pt idx="0">
                  <c:v>&gt;=100000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graphs!$C$45:$E$45</c15:sqref>
                  </c15:fullRef>
                </c:ext>
              </c:extLst>
              <c:f>(graphs!$C$45,graphs!$E$45)</c:f>
              <c:strCache>
                <c:ptCount val="2"/>
                <c:pt idx="0">
                  <c:v>V151</c:v>
                </c:pt>
                <c:pt idx="1">
                  <c:v>1_v152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graphs!$C$48:$E$48</c15:sqref>
                  </c15:fullRef>
                </c:ext>
              </c:extLst>
              <c:f>(graphs!$C$48,graphs!$E$48)</c:f>
              <c:numCache>
                <c:formatCode>General</c:formatCode>
                <c:ptCount val="2"/>
                <c:pt idx="0">
                  <c:v>25</c:v>
                </c:pt>
                <c:pt idx="1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D9-4CA4-B642-DB283390CEBD}"/>
            </c:ext>
          </c:extLst>
        </c:ser>
        <c:ser>
          <c:idx val="3"/>
          <c:order val="3"/>
          <c:tx>
            <c:strRef>
              <c:f>graphs!$B$49</c:f>
              <c:strCache>
                <c:ptCount val="1"/>
                <c:pt idx="0">
                  <c:v>&gt;=50000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graphs!$C$45:$E$45</c15:sqref>
                  </c15:fullRef>
                </c:ext>
              </c:extLst>
              <c:f>(graphs!$C$45,graphs!$E$45)</c:f>
              <c:strCache>
                <c:ptCount val="2"/>
                <c:pt idx="0">
                  <c:v>V151</c:v>
                </c:pt>
                <c:pt idx="1">
                  <c:v>1_v152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graphs!$C$49:$E$49</c15:sqref>
                  </c15:fullRef>
                </c:ext>
              </c:extLst>
              <c:f>(graphs!$C$49,graphs!$E$49)</c:f>
              <c:numCache>
                <c:formatCode>General</c:formatCode>
                <c:ptCount val="2"/>
                <c:pt idx="0">
                  <c:v>333</c:v>
                </c:pt>
                <c:pt idx="1">
                  <c:v>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D9-4CA4-B642-DB283390CEBD}"/>
            </c:ext>
          </c:extLst>
        </c:ser>
        <c:ser>
          <c:idx val="4"/>
          <c:order val="4"/>
          <c:tx>
            <c:strRef>
              <c:f>graphs!$B$50</c:f>
              <c:strCache>
                <c:ptCount val="1"/>
                <c:pt idx="0">
                  <c:v>&gt;=10000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graphs!$C$45:$E$45</c15:sqref>
                  </c15:fullRef>
                </c:ext>
              </c:extLst>
              <c:f>(graphs!$C$45,graphs!$E$45)</c:f>
              <c:strCache>
                <c:ptCount val="2"/>
                <c:pt idx="0">
                  <c:v>V151</c:v>
                </c:pt>
                <c:pt idx="1">
                  <c:v>1_v152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graphs!$C$50:$E$50</c15:sqref>
                  </c15:fullRef>
                </c:ext>
              </c:extLst>
              <c:f>(graphs!$C$50,graphs!$E$50)</c:f>
              <c:numCache>
                <c:formatCode>General</c:formatCode>
                <c:ptCount val="2"/>
                <c:pt idx="0">
                  <c:v>32775</c:v>
                </c:pt>
                <c:pt idx="1">
                  <c:v>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D9-4CA4-B642-DB283390CEBD}"/>
            </c:ext>
          </c:extLst>
        </c:ser>
        <c:ser>
          <c:idx val="5"/>
          <c:order val="5"/>
          <c:tx>
            <c:strRef>
              <c:f>graphs!$B$51</c:f>
              <c:strCache>
                <c:ptCount val="1"/>
                <c:pt idx="0">
                  <c:v>&gt;=5000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graphs!$C$45:$E$45</c15:sqref>
                  </c15:fullRef>
                </c:ext>
              </c:extLst>
              <c:f>(graphs!$C$45,graphs!$E$45)</c:f>
              <c:strCache>
                <c:ptCount val="2"/>
                <c:pt idx="0">
                  <c:v>V151</c:v>
                </c:pt>
                <c:pt idx="1">
                  <c:v>1_v152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graphs!$C$51:$E$51</c15:sqref>
                  </c15:fullRef>
                </c:ext>
              </c:extLst>
              <c:f>(graphs!$C$51,graphs!$E$51)</c:f>
              <c:numCache>
                <c:formatCode>General</c:formatCode>
                <c:ptCount val="2"/>
                <c:pt idx="0">
                  <c:v>8600</c:v>
                </c:pt>
                <c:pt idx="1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D9-4CA4-B642-DB283390CEBD}"/>
            </c:ext>
          </c:extLst>
        </c:ser>
        <c:ser>
          <c:idx val="6"/>
          <c:order val="6"/>
          <c:tx>
            <c:strRef>
              <c:f>graphs!$B$52</c:f>
              <c:strCache>
                <c:ptCount val="1"/>
                <c:pt idx="0">
                  <c:v>&gt;=1000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graphs!$C$45:$E$45</c15:sqref>
                  </c15:fullRef>
                </c:ext>
              </c:extLst>
              <c:f>(graphs!$C$45,graphs!$E$45)</c:f>
              <c:strCache>
                <c:ptCount val="2"/>
                <c:pt idx="0">
                  <c:v>V151</c:v>
                </c:pt>
                <c:pt idx="1">
                  <c:v>1_v152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graphs!$C$52:$E$52</c15:sqref>
                  </c15:fullRef>
                </c:ext>
              </c:extLst>
              <c:f>(graphs!$C$52,graphs!$E$52)</c:f>
              <c:numCache>
                <c:formatCode>General</c:formatCode>
                <c:ptCount val="2"/>
                <c:pt idx="0">
                  <c:v>20082</c:v>
                </c:pt>
                <c:pt idx="1">
                  <c:v>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D9-4CA4-B642-DB283390CEBD}"/>
            </c:ext>
          </c:extLst>
        </c:ser>
        <c:ser>
          <c:idx val="7"/>
          <c:order val="7"/>
          <c:tx>
            <c:strRef>
              <c:f>graphs!$B$53</c:f>
              <c:strCache>
                <c:ptCount val="1"/>
                <c:pt idx="0">
                  <c:v>&gt;=500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graphs!$C$45:$E$45</c15:sqref>
                  </c15:fullRef>
                </c:ext>
              </c:extLst>
              <c:f>(graphs!$C$45,graphs!$E$45)</c:f>
              <c:strCache>
                <c:ptCount val="2"/>
                <c:pt idx="0">
                  <c:v>V151</c:v>
                </c:pt>
                <c:pt idx="1">
                  <c:v>1_v152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graphs!$C$53:$E$53</c15:sqref>
                  </c15:fullRef>
                </c:ext>
              </c:extLst>
              <c:f>(graphs!$C$53,graphs!$E$53)</c:f>
              <c:numCache>
                <c:formatCode>General</c:formatCode>
                <c:ptCount val="2"/>
                <c:pt idx="0">
                  <c:v>123549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D9-4CA4-B642-DB283390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100"/>
        <c:axId val="2036598352"/>
        <c:axId val="2036599312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graphs!$B$54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graphs!$C$45:$E$45</c15:sqref>
                        </c15:fullRef>
                        <c15:formulaRef>
                          <c15:sqref>(graphs!$C$45,graphs!$E$45)</c15:sqref>
                        </c15:formulaRef>
                      </c:ext>
                    </c:extLst>
                    <c:strCache>
                      <c:ptCount val="2"/>
                      <c:pt idx="0">
                        <c:v>V151</c:v>
                      </c:pt>
                      <c:pt idx="1">
                        <c:v>1_v152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graphs!$C$54:$E$54</c15:sqref>
                        </c15:fullRef>
                        <c15:formulaRef>
                          <c15:sqref>(graphs!$C$54,graphs!$E$54)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185364</c:v>
                      </c:pt>
                      <c:pt idx="1">
                        <c:v>9326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B0D9-4CA4-B642-DB283390CEB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598352"/>
        <c:axId val="2036599312"/>
        <c:extLst>
          <c:ext xmlns:c15="http://schemas.microsoft.com/office/drawing/2012/chart" uri="{02D57815-91ED-43cb-92C2-25804820EDAC}">
            <c15:filteredLineSeries>
              <c15:ser>
                <c:idx val="9"/>
                <c:order val="9"/>
                <c:tx>
                  <c:strRef>
                    <c:extLst>
                      <c:ext uri="{02D57815-91ED-43cb-92C2-25804820EDAC}">
                        <c15:formulaRef>
                          <c15:sqref>graphs!$B$55</c15:sqref>
                        </c15:formulaRef>
                      </c:ext>
                    </c:extLst>
                    <c:strCache>
                      <c:ptCount val="1"/>
                      <c:pt idx="0">
                        <c:v>% Ns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graphs!$C$45:$E$45</c15:sqref>
                        </c15:fullRef>
                        <c15:formulaRef>
                          <c15:sqref>(graphs!$C$45,graphs!$E$45)</c15:sqref>
                        </c15:formulaRef>
                      </c:ext>
                    </c:extLst>
                    <c:strCache>
                      <c:ptCount val="2"/>
                      <c:pt idx="0">
                        <c:v>V151</c:v>
                      </c:pt>
                      <c:pt idx="1">
                        <c:v>1_v152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graphs!$C$55:$E$55</c15:sqref>
                        </c15:fullRef>
                        <c15:formulaRef>
                          <c15:sqref>(graphs!$C$55,graphs!$E$55)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 formatCode="0.00%">
                        <c:v>0.37599519346095706</c:v>
                      </c:pt>
                      <c:pt idx="1" formatCode="0.00%">
                        <c:v>1.5620550742282597E-2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B0D9-4CA4-B642-DB283390CEBD}"/>
                  </c:ext>
                </c:extLst>
              </c15:ser>
            </c15:filteredLineSeries>
          </c:ext>
        </c:extLst>
      </c:lineChart>
      <c:catAx>
        <c:axId val="203659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6599312"/>
        <c:crosses val="autoZero"/>
        <c:auto val="1"/>
        <c:lblAlgn val="ctr"/>
        <c:lblOffset val="100"/>
        <c:noMultiLvlLbl val="0"/>
      </c:catAx>
      <c:valAx>
        <c:axId val="203659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659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13</xdr:row>
      <xdr:rowOff>147636</xdr:rowOff>
    </xdr:from>
    <xdr:to>
      <xdr:col>14</xdr:col>
      <xdr:colOff>257175</xdr:colOff>
      <xdr:row>40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1BC933B-A4C2-4C09-BADE-8C88688FC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428625</xdr:colOff>
      <xdr:row>13</xdr:row>
      <xdr:rowOff>133350</xdr:rowOff>
    </xdr:from>
    <xdr:to>
      <xdr:col>26</xdr:col>
      <xdr:colOff>466725</xdr:colOff>
      <xdr:row>45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831180F-7F66-4032-869D-F089CBEE2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12</xdr:row>
      <xdr:rowOff>176211</xdr:rowOff>
    </xdr:from>
    <xdr:to>
      <xdr:col>4</xdr:col>
      <xdr:colOff>152400</xdr:colOff>
      <xdr:row>42</xdr:row>
      <xdr:rowOff>47624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5E3DEE5-630A-40C9-977D-39543D86F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C763-4046-4D06-BBD7-C37541759EA4}">
  <dimension ref="B1:S45"/>
  <sheetViews>
    <sheetView tabSelected="1" workbookViewId="0">
      <selection activeCell="B1" sqref="B1"/>
    </sheetView>
  </sheetViews>
  <sheetFormatPr baseColWidth="10" defaultRowHeight="15" x14ac:dyDescent="0.25"/>
  <cols>
    <col min="2" max="2" width="8" customWidth="1"/>
    <col min="3" max="3" width="15" style="2" bestFit="1" customWidth="1"/>
    <col min="4" max="4" width="13.140625" style="2" customWidth="1"/>
    <col min="5" max="5" width="7.7109375" style="2" customWidth="1"/>
    <col min="6" max="6" width="41" style="3" customWidth="1"/>
    <col min="7" max="7" width="12.7109375" customWidth="1"/>
    <col min="8" max="8" width="20.28515625" customWidth="1"/>
    <col min="9" max="9" width="19.5703125" customWidth="1"/>
    <col min="10" max="10" width="13" customWidth="1"/>
    <col min="11" max="11" width="18.28515625" style="37" customWidth="1"/>
    <col min="12" max="12" width="14.140625" customWidth="1"/>
    <col min="14" max="15" width="11.42578125" style="36"/>
    <col min="18" max="18" width="15.28515625" bestFit="1" customWidth="1"/>
    <col min="19" max="19" width="16.42578125" bestFit="1" customWidth="1"/>
  </cols>
  <sheetData>
    <row r="1" spans="2:19" x14ac:dyDescent="0.25">
      <c r="B1" t="s">
        <v>95</v>
      </c>
      <c r="C1" s="2" t="s">
        <v>133</v>
      </c>
      <c r="D1" s="2" t="s">
        <v>96</v>
      </c>
      <c r="E1" s="2" t="s">
        <v>97</v>
      </c>
      <c r="F1" s="37" t="s">
        <v>109</v>
      </c>
      <c r="G1" s="32" t="s">
        <v>106</v>
      </c>
      <c r="H1" s="32" t="s">
        <v>0</v>
      </c>
      <c r="I1" s="32" t="s">
        <v>1</v>
      </c>
      <c r="J1" s="32" t="s">
        <v>2</v>
      </c>
      <c r="K1" s="47" t="s">
        <v>102</v>
      </c>
      <c r="L1" s="33" t="s">
        <v>103</v>
      </c>
      <c r="M1" s="33" t="s">
        <v>3</v>
      </c>
      <c r="N1" s="34" t="s">
        <v>98</v>
      </c>
      <c r="O1" s="34" t="s">
        <v>99</v>
      </c>
      <c r="P1" s="60" t="s">
        <v>4</v>
      </c>
    </row>
    <row r="2" spans="2:19" x14ac:dyDescent="0.25">
      <c r="B2" t="s">
        <v>8</v>
      </c>
      <c r="C2" s="2" t="s">
        <v>82</v>
      </c>
      <c r="D2" s="2">
        <v>190</v>
      </c>
      <c r="E2" s="2">
        <v>40</v>
      </c>
      <c r="F2" t="s">
        <v>112</v>
      </c>
      <c r="G2" t="s">
        <v>5</v>
      </c>
      <c r="H2" t="s">
        <v>107</v>
      </c>
      <c r="I2" t="s">
        <v>6</v>
      </c>
      <c r="J2" t="s">
        <v>100</v>
      </c>
      <c r="K2" s="37" t="s">
        <v>7</v>
      </c>
      <c r="L2" s="38" t="s">
        <v>105</v>
      </c>
      <c r="M2" s="2">
        <v>101</v>
      </c>
      <c r="N2" s="35">
        <v>95138707</v>
      </c>
      <c r="O2" s="35">
        <f t="shared" ref="O2:O13" si="0">N2*M2*2</f>
        <v>19218018814</v>
      </c>
      <c r="P2" s="4">
        <f>O2/$S$11</f>
        <v>29.327399689048988</v>
      </c>
    </row>
    <row r="3" spans="2:19" x14ac:dyDescent="0.25">
      <c r="B3" t="s">
        <v>8</v>
      </c>
      <c r="C3" s="2" t="s">
        <v>83</v>
      </c>
      <c r="D3" s="2">
        <v>400</v>
      </c>
      <c r="E3" s="2">
        <v>100</v>
      </c>
      <c r="F3" t="s">
        <v>113</v>
      </c>
      <c r="G3" t="s">
        <v>5</v>
      </c>
      <c r="H3" t="s">
        <v>107</v>
      </c>
      <c r="I3" t="s">
        <v>6</v>
      </c>
      <c r="J3" t="s">
        <v>101</v>
      </c>
      <c r="K3" s="37" t="s">
        <v>7</v>
      </c>
      <c r="L3" s="2" t="s">
        <v>13</v>
      </c>
      <c r="M3" s="2">
        <v>101</v>
      </c>
      <c r="N3" s="35">
        <v>27478793</v>
      </c>
      <c r="O3" s="35">
        <f t="shared" si="0"/>
        <v>5550716186</v>
      </c>
      <c r="P3" s="4">
        <f t="shared" ref="P3:P14" si="1">O3/$S$11</f>
        <v>8.470595940342573</v>
      </c>
    </row>
    <row r="4" spans="2:19" x14ac:dyDescent="0.25">
      <c r="B4" t="s">
        <v>8</v>
      </c>
      <c r="C4" s="2" t="s">
        <v>84</v>
      </c>
      <c r="D4" s="2">
        <v>280</v>
      </c>
      <c r="E4" s="2">
        <v>50</v>
      </c>
      <c r="F4" t="s">
        <v>114</v>
      </c>
      <c r="G4" t="s">
        <v>5</v>
      </c>
      <c r="H4" t="s">
        <v>107</v>
      </c>
      <c r="I4" t="s">
        <v>6</v>
      </c>
      <c r="J4" t="s">
        <v>101</v>
      </c>
      <c r="K4" s="37" t="s">
        <v>7</v>
      </c>
      <c r="L4" s="2" t="s">
        <v>104</v>
      </c>
      <c r="M4" s="2">
        <v>104</v>
      </c>
      <c r="N4" s="35">
        <v>141868055</v>
      </c>
      <c r="O4" s="35">
        <f t="shared" si="0"/>
        <v>29508555440</v>
      </c>
      <c r="P4" s="4">
        <f t="shared" si="1"/>
        <v>45.031134999457123</v>
      </c>
    </row>
    <row r="5" spans="2:19" x14ac:dyDescent="0.25">
      <c r="B5" t="s">
        <v>8</v>
      </c>
      <c r="C5" s="2" t="s">
        <v>85</v>
      </c>
      <c r="D5" s="2">
        <v>280</v>
      </c>
      <c r="E5" s="2">
        <v>50</v>
      </c>
      <c r="F5" t="s">
        <v>115</v>
      </c>
      <c r="G5" t="s">
        <v>5</v>
      </c>
      <c r="H5" t="s">
        <v>107</v>
      </c>
      <c r="I5" t="s">
        <v>6</v>
      </c>
      <c r="J5" t="s">
        <v>101</v>
      </c>
      <c r="K5" s="37" t="s">
        <v>7</v>
      </c>
      <c r="L5" s="2" t="s">
        <v>9</v>
      </c>
      <c r="M5" s="2">
        <v>101</v>
      </c>
      <c r="N5" s="35">
        <v>148167711</v>
      </c>
      <c r="O5" s="35">
        <f t="shared" si="0"/>
        <v>29929877622</v>
      </c>
      <c r="P5" s="4">
        <f t="shared" si="1"/>
        <v>45.674088060798432</v>
      </c>
    </row>
    <row r="6" spans="2:19" x14ac:dyDescent="0.25">
      <c r="B6" t="s">
        <v>8</v>
      </c>
      <c r="C6" s="2" t="s">
        <v>86</v>
      </c>
      <c r="D6" s="2">
        <v>380</v>
      </c>
      <c r="E6" s="2">
        <v>90</v>
      </c>
      <c r="F6" t="s">
        <v>116</v>
      </c>
      <c r="G6" t="s">
        <v>5</v>
      </c>
      <c r="H6" t="s">
        <v>107</v>
      </c>
      <c r="I6" t="s">
        <v>6</v>
      </c>
      <c r="J6" t="s">
        <v>101</v>
      </c>
      <c r="K6" s="37" t="s">
        <v>11</v>
      </c>
      <c r="L6" s="2" t="s">
        <v>10</v>
      </c>
      <c r="M6" s="2">
        <v>251</v>
      </c>
      <c r="N6" s="35">
        <v>5798437</v>
      </c>
      <c r="O6" s="35">
        <f t="shared" si="0"/>
        <v>2910815374</v>
      </c>
      <c r="P6" s="4">
        <f t="shared" si="1"/>
        <v>4.4420107358901353</v>
      </c>
    </row>
    <row r="7" spans="2:19" x14ac:dyDescent="0.25">
      <c r="B7" t="s">
        <v>8</v>
      </c>
      <c r="C7" s="2" t="s">
        <v>87</v>
      </c>
      <c r="D7" s="2">
        <v>380</v>
      </c>
      <c r="E7" s="2">
        <v>90</v>
      </c>
      <c r="F7" t="s">
        <v>117</v>
      </c>
      <c r="G7" t="s">
        <v>5</v>
      </c>
      <c r="H7" t="s">
        <v>107</v>
      </c>
      <c r="I7" t="s">
        <v>6</v>
      </c>
      <c r="J7" t="s">
        <v>101</v>
      </c>
      <c r="K7" s="37" t="s">
        <v>11</v>
      </c>
      <c r="L7" s="2" t="s">
        <v>12</v>
      </c>
      <c r="M7" s="2">
        <v>251</v>
      </c>
      <c r="N7" s="35">
        <v>6626822</v>
      </c>
      <c r="O7" s="35">
        <f t="shared" si="0"/>
        <v>3326664644</v>
      </c>
      <c r="P7" s="4">
        <f t="shared" si="1"/>
        <v>5.0766119333249531</v>
      </c>
    </row>
    <row r="8" spans="2:19" x14ac:dyDescent="0.25">
      <c r="B8" t="s">
        <v>8</v>
      </c>
      <c r="C8" s="2" t="s">
        <v>88</v>
      </c>
      <c r="D8" s="2">
        <v>400</v>
      </c>
      <c r="E8" s="2">
        <v>100</v>
      </c>
      <c r="F8" t="s">
        <v>118</v>
      </c>
      <c r="G8" t="s">
        <v>5</v>
      </c>
      <c r="H8" t="s">
        <v>107</v>
      </c>
      <c r="I8" t="s">
        <v>6</v>
      </c>
      <c r="J8" t="s">
        <v>101</v>
      </c>
      <c r="K8" s="37" t="s">
        <v>11</v>
      </c>
      <c r="L8" s="2" t="s">
        <v>13</v>
      </c>
      <c r="M8" s="2">
        <v>301</v>
      </c>
      <c r="N8" s="35">
        <v>4682762</v>
      </c>
      <c r="O8" s="35">
        <f t="shared" si="0"/>
        <v>2819022724</v>
      </c>
      <c r="P8" s="4">
        <f t="shared" si="1"/>
        <v>4.3019317942925825</v>
      </c>
    </row>
    <row r="9" spans="2:19" x14ac:dyDescent="0.25">
      <c r="B9" t="s">
        <v>94</v>
      </c>
      <c r="C9" s="2" t="s">
        <v>89</v>
      </c>
      <c r="D9" s="2">
        <v>4400</v>
      </c>
      <c r="E9" s="2">
        <v>650</v>
      </c>
      <c r="F9" t="s">
        <v>127</v>
      </c>
      <c r="G9" t="s">
        <v>5</v>
      </c>
      <c r="H9" t="s">
        <v>107</v>
      </c>
      <c r="I9" t="s">
        <v>6</v>
      </c>
      <c r="J9" t="s">
        <v>101</v>
      </c>
      <c r="K9" s="37" t="s">
        <v>14</v>
      </c>
      <c r="L9" s="2" t="s">
        <v>108</v>
      </c>
      <c r="M9" s="2">
        <v>101</v>
      </c>
      <c r="N9" s="35">
        <v>21919527</v>
      </c>
      <c r="O9" s="35">
        <f t="shared" si="0"/>
        <v>4427744454</v>
      </c>
      <c r="P9" s="4">
        <f t="shared" si="1"/>
        <v>6.7568999999537613</v>
      </c>
    </row>
    <row r="10" spans="2:19" x14ac:dyDescent="0.25">
      <c r="B10" t="s">
        <v>94</v>
      </c>
      <c r="C10" s="2" t="s">
        <v>90</v>
      </c>
      <c r="D10" s="2">
        <v>3600</v>
      </c>
      <c r="E10" s="2">
        <v>600</v>
      </c>
      <c r="F10" s="37" t="s">
        <v>128</v>
      </c>
      <c r="G10" t="s">
        <v>5</v>
      </c>
      <c r="H10" t="s">
        <v>107</v>
      </c>
      <c r="I10" t="s">
        <v>6</v>
      </c>
      <c r="J10" t="s">
        <v>100</v>
      </c>
      <c r="K10" s="37" t="s">
        <v>14</v>
      </c>
      <c r="L10" s="2" t="s">
        <v>105</v>
      </c>
      <c r="M10" s="2">
        <v>101</v>
      </c>
      <c r="N10" s="35">
        <v>49511831</v>
      </c>
      <c r="O10" s="35">
        <f t="shared" si="0"/>
        <v>10001389862</v>
      </c>
      <c r="P10" s="4">
        <f t="shared" si="1"/>
        <v>15.262486771799894</v>
      </c>
      <c r="R10" s="69" t="s">
        <v>124</v>
      </c>
      <c r="S10" s="54">
        <f>SUM(O2:O14)</f>
        <v>151974442220</v>
      </c>
    </row>
    <row r="11" spans="2:19" ht="15.75" x14ac:dyDescent="0.25">
      <c r="B11" t="s">
        <v>94</v>
      </c>
      <c r="C11" s="2" t="s">
        <v>91</v>
      </c>
      <c r="D11" s="2">
        <v>6000</v>
      </c>
      <c r="E11" s="2">
        <v>900</v>
      </c>
      <c r="F11" s="37" t="s">
        <v>129</v>
      </c>
      <c r="G11" t="s">
        <v>5</v>
      </c>
      <c r="H11" t="s">
        <v>107</v>
      </c>
      <c r="I11" t="s">
        <v>6</v>
      </c>
      <c r="J11" t="s">
        <v>100</v>
      </c>
      <c r="K11" s="37" t="s">
        <v>14</v>
      </c>
      <c r="L11" s="2" t="s">
        <v>105</v>
      </c>
      <c r="M11" s="2">
        <v>101</v>
      </c>
      <c r="N11" s="35">
        <v>45285965</v>
      </c>
      <c r="O11" s="35">
        <f t="shared" si="0"/>
        <v>9147764930</v>
      </c>
      <c r="P11" s="4">
        <f t="shared" si="1"/>
        <v>13.959823900689372</v>
      </c>
      <c r="R11" s="69" t="s">
        <v>125</v>
      </c>
      <c r="S11" s="55">
        <v>655292287</v>
      </c>
    </row>
    <row r="12" spans="2:19" x14ac:dyDescent="0.25">
      <c r="B12" t="s">
        <v>94</v>
      </c>
      <c r="C12" s="2" t="s">
        <v>92</v>
      </c>
      <c r="D12" s="2">
        <v>8500</v>
      </c>
      <c r="E12" s="2">
        <v>1200</v>
      </c>
      <c r="F12" s="37" t="s">
        <v>130</v>
      </c>
      <c r="G12" t="s">
        <v>5</v>
      </c>
      <c r="H12" t="s">
        <v>107</v>
      </c>
      <c r="I12" t="s">
        <v>6</v>
      </c>
      <c r="J12" t="s">
        <v>100</v>
      </c>
      <c r="K12" s="37" t="s">
        <v>14</v>
      </c>
      <c r="L12" s="2" t="s">
        <v>105</v>
      </c>
      <c r="M12" s="2">
        <v>101</v>
      </c>
      <c r="N12" s="35">
        <v>52282693</v>
      </c>
      <c r="O12" s="35">
        <f t="shared" si="0"/>
        <v>10561103986</v>
      </c>
      <c r="P12" s="4">
        <f t="shared" si="1"/>
        <v>16.116630998893477</v>
      </c>
      <c r="R12" s="37" t="s">
        <v>4</v>
      </c>
      <c r="S12" s="59">
        <f>S10/S11</f>
        <v>231.91855792436635</v>
      </c>
    </row>
    <row r="13" spans="2:19" x14ac:dyDescent="0.25">
      <c r="B13" t="s">
        <v>94</v>
      </c>
      <c r="C13" s="2" t="s">
        <v>93</v>
      </c>
      <c r="D13" s="2">
        <v>11000</v>
      </c>
      <c r="E13" s="2">
        <v>2000</v>
      </c>
      <c r="F13" s="37" t="s">
        <v>131</v>
      </c>
      <c r="G13" t="s">
        <v>5</v>
      </c>
      <c r="H13" t="s">
        <v>107</v>
      </c>
      <c r="I13" t="s">
        <v>6</v>
      </c>
      <c r="J13" t="s">
        <v>100</v>
      </c>
      <c r="K13" s="37" t="s">
        <v>14</v>
      </c>
      <c r="L13" s="2" t="s">
        <v>105</v>
      </c>
      <c r="M13" s="2">
        <v>101</v>
      </c>
      <c r="N13" s="35">
        <v>38456260</v>
      </c>
      <c r="O13" s="35">
        <f t="shared" si="0"/>
        <v>7768164520</v>
      </c>
      <c r="P13" s="4">
        <f t="shared" si="1"/>
        <v>11.854503210412425</v>
      </c>
    </row>
    <row r="14" spans="2:19" x14ac:dyDescent="0.25">
      <c r="B14" t="s">
        <v>15</v>
      </c>
      <c r="D14" s="68"/>
      <c r="F14" s="37" t="s">
        <v>132</v>
      </c>
      <c r="G14" t="s">
        <v>5</v>
      </c>
      <c r="H14" t="s">
        <v>107</v>
      </c>
      <c r="I14" t="s">
        <v>6</v>
      </c>
      <c r="J14" t="s">
        <v>100</v>
      </c>
      <c r="K14" s="37" t="s">
        <v>111</v>
      </c>
      <c r="L14" s="2" t="s">
        <v>110</v>
      </c>
      <c r="M14" s="2" t="s">
        <v>126</v>
      </c>
      <c r="N14" s="35">
        <v>1828519</v>
      </c>
      <c r="O14" s="35">
        <v>16804603664</v>
      </c>
      <c r="P14" s="4">
        <f t="shared" si="1"/>
        <v>25.644439889462639</v>
      </c>
    </row>
    <row r="15" spans="2:19" x14ac:dyDescent="0.25">
      <c r="O15" s="35">
        <f>SUM(O2:O14)</f>
        <v>151974442220</v>
      </c>
      <c r="P15" s="58">
        <f>SUM(P2:P14)</f>
        <v>231.91855792436635</v>
      </c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34" spans="11:15" x14ac:dyDescent="0.25">
      <c r="K34" s="56"/>
      <c r="L34" s="56"/>
      <c r="M34" s="56"/>
      <c r="N34" s="56"/>
      <c r="O34" s="57"/>
    </row>
    <row r="35" spans="11:15" x14ac:dyDescent="0.25">
      <c r="K35" s="56"/>
      <c r="L35" s="56"/>
      <c r="M35" s="56"/>
      <c r="N35" s="56"/>
      <c r="O35" s="57"/>
    </row>
    <row r="36" spans="11:15" x14ac:dyDescent="0.25">
      <c r="K36" s="56"/>
      <c r="L36" s="56"/>
      <c r="M36" s="56"/>
      <c r="N36" s="56"/>
      <c r="O36" s="57"/>
    </row>
    <row r="37" spans="11:15" x14ac:dyDescent="0.25">
      <c r="K37" s="56"/>
      <c r="L37" s="56"/>
      <c r="M37" s="56"/>
      <c r="N37" s="56"/>
      <c r="O37" s="57"/>
    </row>
    <row r="38" spans="11:15" x14ac:dyDescent="0.25">
      <c r="K38" s="56"/>
      <c r="L38" s="56"/>
      <c r="M38" s="56"/>
      <c r="N38" s="56"/>
      <c r="O38" s="57"/>
    </row>
    <row r="39" spans="11:15" x14ac:dyDescent="0.25">
      <c r="K39" s="56"/>
      <c r="L39" s="56"/>
      <c r="M39" s="56"/>
      <c r="N39" s="56"/>
      <c r="O39" s="57"/>
    </row>
    <row r="40" spans="11:15" x14ac:dyDescent="0.25">
      <c r="K40" s="56"/>
      <c r="L40" s="56"/>
      <c r="M40" s="56"/>
      <c r="N40" s="56"/>
      <c r="O40" s="57"/>
    </row>
    <row r="41" spans="11:15" x14ac:dyDescent="0.25">
      <c r="K41" s="56"/>
      <c r="L41" s="56"/>
      <c r="M41" s="56"/>
      <c r="N41" s="56"/>
      <c r="O41" s="57"/>
    </row>
    <row r="42" spans="11:15" x14ac:dyDescent="0.25">
      <c r="K42" s="56"/>
      <c r="L42" s="56"/>
      <c r="M42" s="56"/>
      <c r="N42" s="56"/>
      <c r="O42" s="57"/>
    </row>
    <row r="43" spans="11:15" x14ac:dyDescent="0.25">
      <c r="K43" s="56"/>
      <c r="L43" s="56"/>
      <c r="M43" s="56"/>
      <c r="N43" s="56"/>
      <c r="O43" s="57"/>
    </row>
    <row r="44" spans="11:15" x14ac:dyDescent="0.25">
      <c r="K44" s="56"/>
      <c r="L44" s="56"/>
      <c r="M44" s="56"/>
      <c r="N44" s="56"/>
      <c r="O44" s="57"/>
    </row>
    <row r="45" spans="11:15" x14ac:dyDescent="0.25">
      <c r="K45" s="56"/>
      <c r="L45" s="56"/>
      <c r="M45" s="56"/>
      <c r="N45" s="56"/>
      <c r="O45" s="57"/>
    </row>
  </sheetData>
  <sortState xmlns:xlrd2="http://schemas.microsoft.com/office/spreadsheetml/2017/richdata2" ref="J26:J55">
    <sortCondition ref="J26:J55"/>
  </sortState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90F4-91AB-403F-AE8D-2796A1BD43D8}">
  <dimension ref="A1:AH6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25.7109375" customWidth="1"/>
    <col min="2" max="3" width="17.85546875" style="1" customWidth="1"/>
    <col min="4" max="4" width="5.85546875" style="2" customWidth="1"/>
    <col min="5" max="6" width="17.85546875" style="1" customWidth="1"/>
    <col min="7" max="7" width="5.85546875" style="2" customWidth="1"/>
    <col min="8" max="9" width="17.85546875" style="2" customWidth="1"/>
    <col min="10" max="10" width="5.85546875" style="2" customWidth="1"/>
    <col min="11" max="12" width="17.85546875" style="2" customWidth="1"/>
    <col min="13" max="13" width="5.5703125" style="2" customWidth="1"/>
    <col min="14" max="15" width="20.140625" style="2" customWidth="1"/>
    <col min="16" max="16" width="4.85546875" style="2" customWidth="1"/>
    <col min="17" max="18" width="15.7109375" style="2" customWidth="1"/>
    <col min="19" max="19" width="4.5703125" style="2" customWidth="1"/>
    <col min="20" max="21" width="17.85546875" style="2" customWidth="1"/>
    <col min="22" max="22" width="4.5703125" style="2" customWidth="1"/>
    <col min="23" max="24" width="17.85546875" style="2" customWidth="1"/>
    <col min="25" max="25" width="4.5703125" style="2" customWidth="1"/>
    <col min="26" max="27" width="17.85546875" style="2" customWidth="1"/>
    <col min="28" max="28" width="4.5703125" style="2" customWidth="1"/>
    <col min="29" max="30" width="17.85546875" style="2" customWidth="1"/>
    <col min="31" max="31" width="4.5703125" style="2" customWidth="1"/>
    <col min="32" max="32" width="17.85546875" style="2" customWidth="1"/>
    <col min="33" max="33" width="20.28515625" style="2" customWidth="1"/>
  </cols>
  <sheetData>
    <row r="1" spans="1:34" x14ac:dyDescent="0.25">
      <c r="B1" s="61" t="s">
        <v>56</v>
      </c>
      <c r="C1" s="61"/>
      <c r="E1" s="61" t="s">
        <v>55</v>
      </c>
      <c r="F1" s="61"/>
      <c r="G1" s="5"/>
      <c r="H1" s="62" t="s">
        <v>54</v>
      </c>
      <c r="I1" s="62"/>
      <c r="J1" s="5"/>
      <c r="K1" s="63" t="s">
        <v>53</v>
      </c>
      <c r="L1" s="63"/>
      <c r="M1" s="5"/>
      <c r="N1" s="63" t="s">
        <v>52</v>
      </c>
      <c r="O1" s="63"/>
      <c r="P1" s="5"/>
      <c r="Q1" s="63" t="s">
        <v>51</v>
      </c>
      <c r="R1" s="63"/>
      <c r="S1" s="5"/>
      <c r="T1" s="63" t="s">
        <v>50</v>
      </c>
      <c r="U1" s="63"/>
      <c r="V1" s="5"/>
      <c r="W1" s="63" t="s">
        <v>49</v>
      </c>
      <c r="X1" s="63"/>
      <c r="Y1" s="5"/>
      <c r="Z1" s="63" t="s">
        <v>48</v>
      </c>
      <c r="AA1" s="63"/>
      <c r="AB1" s="5"/>
      <c r="AC1" s="63" t="s">
        <v>47</v>
      </c>
      <c r="AD1" s="63"/>
      <c r="AE1" s="5"/>
      <c r="AF1" s="70" t="s">
        <v>46</v>
      </c>
      <c r="AG1" s="70"/>
    </row>
    <row r="2" spans="1:34" x14ac:dyDescent="0.25">
      <c r="A2" s="16" t="s">
        <v>45</v>
      </c>
      <c r="D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x14ac:dyDescent="0.25">
      <c r="B3" s="2"/>
      <c r="C3" s="2"/>
      <c r="D3" s="8"/>
      <c r="E3"/>
      <c r="F3"/>
      <c r="G3" s="8"/>
      <c r="H3" s="8"/>
      <c r="I3" s="1"/>
      <c r="J3" s="8"/>
      <c r="K3" s="8"/>
      <c r="L3" s="1"/>
      <c r="M3" s="8"/>
      <c r="N3" s="8"/>
      <c r="O3" s="1"/>
      <c r="P3" s="8"/>
      <c r="Q3" s="8"/>
      <c r="R3" s="1"/>
      <c r="S3" s="8"/>
      <c r="T3" s="8"/>
      <c r="V3" s="8"/>
      <c r="W3"/>
      <c r="Y3" s="8"/>
      <c r="Z3" s="8"/>
      <c r="AB3" s="8"/>
      <c r="AC3" s="8"/>
      <c r="AE3" s="8"/>
      <c r="AF3" s="8"/>
    </row>
    <row r="4" spans="1:34" x14ac:dyDescent="0.25">
      <c r="A4" t="s">
        <v>44</v>
      </c>
      <c r="B4">
        <v>185364</v>
      </c>
      <c r="C4" s="2"/>
      <c r="D4" s="8"/>
      <c r="E4">
        <v>13329</v>
      </c>
      <c r="F4"/>
      <c r="G4" s="1"/>
      <c r="H4">
        <v>9326</v>
      </c>
      <c r="I4" s="1"/>
      <c r="J4" s="1"/>
      <c r="K4">
        <v>8921</v>
      </c>
      <c r="L4" s="1"/>
      <c r="M4" s="8"/>
      <c r="N4">
        <v>7912</v>
      </c>
      <c r="O4" s="1"/>
      <c r="P4" s="1"/>
      <c r="Q4">
        <v>5591</v>
      </c>
      <c r="R4" s="1"/>
      <c r="S4" s="8"/>
      <c r="T4">
        <v>4127</v>
      </c>
      <c r="V4" s="8"/>
      <c r="W4">
        <v>2910</v>
      </c>
      <c r="Y4" s="8"/>
      <c r="Z4">
        <v>2910</v>
      </c>
      <c r="AB4" s="8"/>
      <c r="AC4">
        <v>2910</v>
      </c>
      <c r="AE4" s="8"/>
      <c r="AF4">
        <v>2910</v>
      </c>
    </row>
    <row r="5" spans="1:34" x14ac:dyDescent="0.25">
      <c r="A5" t="s">
        <v>43</v>
      </c>
      <c r="B5">
        <v>61815</v>
      </c>
      <c r="C5" s="2"/>
      <c r="D5" s="8"/>
      <c r="E5">
        <v>13329</v>
      </c>
      <c r="F5"/>
      <c r="G5" s="8"/>
      <c r="H5">
        <v>9318</v>
      </c>
      <c r="I5" s="1"/>
      <c r="J5" s="8"/>
      <c r="K5">
        <v>8913</v>
      </c>
      <c r="L5" s="8"/>
      <c r="M5" s="8"/>
      <c r="N5">
        <v>7901</v>
      </c>
      <c r="O5" s="1"/>
      <c r="P5" s="8"/>
      <c r="Q5">
        <v>5584</v>
      </c>
      <c r="R5" s="1"/>
      <c r="S5" s="8"/>
      <c r="T5">
        <v>4122</v>
      </c>
      <c r="V5" s="8"/>
      <c r="W5">
        <v>2910</v>
      </c>
      <c r="Y5" s="8"/>
      <c r="Z5">
        <v>2910</v>
      </c>
      <c r="AB5" s="8"/>
      <c r="AC5">
        <v>2910</v>
      </c>
      <c r="AE5" s="8"/>
      <c r="AF5">
        <v>2910</v>
      </c>
    </row>
    <row r="6" spans="1:34" x14ac:dyDescent="0.25">
      <c r="A6" t="s">
        <v>42</v>
      </c>
      <c r="B6">
        <v>41733</v>
      </c>
      <c r="C6" s="2"/>
      <c r="D6" s="8"/>
      <c r="E6">
        <v>12994</v>
      </c>
      <c r="F6"/>
      <c r="G6" s="8"/>
      <c r="H6">
        <v>7366</v>
      </c>
      <c r="I6" s="8"/>
      <c r="J6" s="8"/>
      <c r="K6">
        <v>6981</v>
      </c>
      <c r="L6" s="8"/>
      <c r="M6" s="8"/>
      <c r="N6">
        <v>6043</v>
      </c>
      <c r="O6" s="8"/>
      <c r="P6" s="8"/>
      <c r="Q6">
        <v>4353</v>
      </c>
      <c r="R6" s="8"/>
      <c r="S6" s="8"/>
      <c r="T6">
        <v>3863</v>
      </c>
      <c r="V6" s="8"/>
      <c r="W6">
        <v>2896</v>
      </c>
      <c r="Y6" s="8"/>
      <c r="Z6">
        <v>2896</v>
      </c>
      <c r="AB6" s="8"/>
      <c r="AC6">
        <v>2896</v>
      </c>
      <c r="AE6" s="8"/>
      <c r="AF6">
        <v>2896</v>
      </c>
    </row>
    <row r="7" spans="1:34" x14ac:dyDescent="0.25">
      <c r="A7" t="s">
        <v>41</v>
      </c>
      <c r="B7">
        <v>33133</v>
      </c>
      <c r="C7" s="2"/>
      <c r="D7" s="1"/>
      <c r="E7">
        <v>11968</v>
      </c>
      <c r="F7"/>
      <c r="G7" s="1"/>
      <c r="H7">
        <v>6394</v>
      </c>
      <c r="I7" s="1"/>
      <c r="J7" s="1"/>
      <c r="K7">
        <v>6031</v>
      </c>
      <c r="L7" s="1"/>
      <c r="M7" s="1"/>
      <c r="N7">
        <v>5109</v>
      </c>
      <c r="O7" s="1"/>
      <c r="P7" s="1"/>
      <c r="Q7">
        <v>3854</v>
      </c>
      <c r="R7" s="1"/>
      <c r="S7" s="1"/>
      <c r="T7">
        <v>3603</v>
      </c>
      <c r="V7" s="1"/>
      <c r="W7">
        <v>2858</v>
      </c>
      <c r="Y7" s="1"/>
      <c r="Z7">
        <v>2858</v>
      </c>
      <c r="AB7" s="1"/>
      <c r="AC7">
        <v>2858</v>
      </c>
      <c r="AE7" s="1"/>
      <c r="AF7">
        <v>2858</v>
      </c>
    </row>
    <row r="8" spans="1:34" s="7" customFormat="1" x14ac:dyDescent="0.25">
      <c r="A8" t="s">
        <v>40</v>
      </c>
      <c r="B8">
        <v>358</v>
      </c>
      <c r="C8" s="2"/>
      <c r="D8" s="8"/>
      <c r="E8">
        <v>1636</v>
      </c>
      <c r="F8"/>
      <c r="G8" s="8"/>
      <c r="H8">
        <v>3608</v>
      </c>
      <c r="I8" s="8"/>
      <c r="J8" s="8"/>
      <c r="K8">
        <v>3369</v>
      </c>
      <c r="L8" s="8"/>
      <c r="M8" s="8"/>
      <c r="N8">
        <v>2724</v>
      </c>
      <c r="O8" s="8"/>
      <c r="P8" s="8"/>
      <c r="Q8">
        <v>2413</v>
      </c>
      <c r="R8" s="8"/>
      <c r="S8" s="8"/>
      <c r="T8">
        <v>2408</v>
      </c>
      <c r="U8" s="2"/>
      <c r="V8" s="8"/>
      <c r="W8">
        <v>2282</v>
      </c>
      <c r="X8"/>
      <c r="Y8" s="8"/>
      <c r="Z8">
        <v>2284</v>
      </c>
      <c r="AA8" s="2"/>
      <c r="AB8" s="8"/>
      <c r="AC8">
        <v>2284</v>
      </c>
      <c r="AD8" s="2"/>
      <c r="AE8" s="8"/>
      <c r="AF8">
        <v>2284</v>
      </c>
      <c r="AG8" s="2"/>
      <c r="AH8"/>
    </row>
    <row r="9" spans="1:34" x14ac:dyDescent="0.25">
      <c r="A9" t="s">
        <v>39</v>
      </c>
      <c r="B9">
        <v>25</v>
      </c>
      <c r="C9" s="2"/>
      <c r="D9" s="8"/>
      <c r="E9">
        <v>283</v>
      </c>
      <c r="F9"/>
      <c r="G9" s="8"/>
      <c r="H9">
        <v>2217</v>
      </c>
      <c r="I9" s="1"/>
      <c r="J9" s="8"/>
      <c r="K9">
        <v>2142</v>
      </c>
      <c r="L9" s="8"/>
      <c r="M9" s="8"/>
      <c r="N9">
        <v>1789</v>
      </c>
      <c r="O9" s="1"/>
      <c r="P9" s="8"/>
      <c r="Q9">
        <v>1711</v>
      </c>
      <c r="R9" s="1"/>
      <c r="S9" s="8"/>
      <c r="T9">
        <v>1709</v>
      </c>
      <c r="V9" s="8"/>
      <c r="W9">
        <v>1695</v>
      </c>
      <c r="Y9" s="8"/>
      <c r="Z9">
        <v>1694</v>
      </c>
      <c r="AB9" s="8"/>
      <c r="AC9">
        <v>1696</v>
      </c>
      <c r="AE9" s="8"/>
      <c r="AF9">
        <v>1695</v>
      </c>
    </row>
    <row r="10" spans="1:34" x14ac:dyDescent="0.25">
      <c r="A10" t="s">
        <v>38</v>
      </c>
      <c r="B10">
        <v>0</v>
      </c>
      <c r="C10" s="2"/>
      <c r="D10" s="8"/>
      <c r="E10">
        <v>1</v>
      </c>
      <c r="F10"/>
      <c r="G10" s="8"/>
      <c r="H10">
        <v>117</v>
      </c>
      <c r="I10" s="1"/>
      <c r="J10" s="8"/>
      <c r="K10">
        <v>139</v>
      </c>
      <c r="L10" s="8"/>
      <c r="M10" s="8"/>
      <c r="N10">
        <v>268</v>
      </c>
      <c r="O10" s="1"/>
      <c r="P10" s="8"/>
      <c r="Q10">
        <v>342</v>
      </c>
      <c r="R10" s="1"/>
      <c r="S10" s="8"/>
      <c r="T10">
        <v>342</v>
      </c>
      <c r="V10" s="8"/>
      <c r="W10">
        <v>344</v>
      </c>
      <c r="Y10" s="8"/>
      <c r="Z10">
        <v>345</v>
      </c>
      <c r="AB10" s="8"/>
      <c r="AC10">
        <v>346</v>
      </c>
      <c r="AE10" s="8"/>
      <c r="AF10">
        <v>345</v>
      </c>
    </row>
    <row r="11" spans="1:34" x14ac:dyDescent="0.25">
      <c r="A11" t="s">
        <v>37</v>
      </c>
      <c r="B11">
        <v>0</v>
      </c>
      <c r="C11" s="2"/>
      <c r="D11" s="1"/>
      <c r="E11">
        <v>0</v>
      </c>
      <c r="F11"/>
      <c r="G11" s="1"/>
      <c r="H11">
        <v>4</v>
      </c>
      <c r="I11" s="1"/>
      <c r="J11" s="1"/>
      <c r="K11">
        <v>9</v>
      </c>
      <c r="L11" s="1"/>
      <c r="M11" s="1"/>
      <c r="N11">
        <v>46</v>
      </c>
      <c r="O11" s="1"/>
      <c r="P11" s="1"/>
      <c r="Q11">
        <v>66</v>
      </c>
      <c r="R11" s="1"/>
      <c r="S11" s="1"/>
      <c r="T11">
        <v>66</v>
      </c>
      <c r="V11" s="1"/>
      <c r="W11">
        <v>66</v>
      </c>
      <c r="Y11" s="1"/>
      <c r="Z11">
        <v>66</v>
      </c>
      <c r="AB11" s="1"/>
      <c r="AC11">
        <v>66</v>
      </c>
      <c r="AE11" s="1"/>
      <c r="AF11">
        <v>66</v>
      </c>
    </row>
    <row r="12" spans="1:34" x14ac:dyDescent="0.25">
      <c r="A12" s="15"/>
      <c r="B12" s="2"/>
      <c r="C12" s="2"/>
      <c r="D12" s="1"/>
      <c r="F12"/>
      <c r="G12" s="1"/>
      <c r="J12" s="1"/>
      <c r="M12" s="1"/>
      <c r="N12" s="1"/>
      <c r="O12" s="1"/>
      <c r="P12" s="1"/>
      <c r="R12" s="1"/>
      <c r="S12" s="1"/>
      <c r="V12" s="1"/>
      <c r="Y12" s="1"/>
      <c r="AB12" s="1"/>
      <c r="AE12" s="1"/>
    </row>
    <row r="13" spans="1:34" x14ac:dyDescent="0.25">
      <c r="A13" t="s">
        <v>16</v>
      </c>
      <c r="B13" s="2"/>
      <c r="C13" s="2"/>
      <c r="D13" s="8"/>
      <c r="E13"/>
      <c r="F13"/>
      <c r="G13" s="8"/>
      <c r="J13" s="8"/>
      <c r="M13" s="8"/>
      <c r="N13" s="1"/>
      <c r="O13" s="1"/>
      <c r="P13" s="8"/>
      <c r="Q13" s="8"/>
      <c r="R13" s="1"/>
      <c r="S13" s="8"/>
      <c r="V13" s="8"/>
      <c r="Y13" s="8"/>
      <c r="AB13" s="8"/>
      <c r="AE13" s="8"/>
    </row>
    <row r="14" spans="1:34" x14ac:dyDescent="0.25">
      <c r="A14" t="s">
        <v>36</v>
      </c>
      <c r="B14" s="2" t="s">
        <v>119</v>
      </c>
      <c r="C14" s="2" t="s">
        <v>120</v>
      </c>
      <c r="E14" s="2" t="s">
        <v>35</v>
      </c>
      <c r="F14" s="2" t="s">
        <v>34</v>
      </c>
      <c r="G14" s="8"/>
      <c r="H14" t="s">
        <v>35</v>
      </c>
      <c r="I14" t="s">
        <v>34</v>
      </c>
      <c r="J14" s="8"/>
      <c r="K14" s="1" t="s">
        <v>35</v>
      </c>
      <c r="L14" s="1" t="s">
        <v>34</v>
      </c>
      <c r="M14" s="8"/>
      <c r="N14" s="1" t="s">
        <v>35</v>
      </c>
      <c r="O14" s="1" t="s">
        <v>34</v>
      </c>
      <c r="P14" s="8"/>
      <c r="Q14" s="8" t="s">
        <v>35</v>
      </c>
      <c r="R14" s="1" t="s">
        <v>34</v>
      </c>
      <c r="S14" s="8"/>
      <c r="T14" s="1" t="s">
        <v>35</v>
      </c>
      <c r="U14" s="2" t="s">
        <v>34</v>
      </c>
      <c r="V14" s="8"/>
      <c r="W14" s="1" t="s">
        <v>35</v>
      </c>
      <c r="X14" s="2" t="s">
        <v>34</v>
      </c>
      <c r="Y14" s="8"/>
      <c r="Z14" s="1" t="s">
        <v>35</v>
      </c>
      <c r="AA14" s="2" t="s">
        <v>34</v>
      </c>
      <c r="AB14" s="8"/>
      <c r="AC14" s="1" t="s">
        <v>35</v>
      </c>
      <c r="AD14" s="2" t="s">
        <v>34</v>
      </c>
      <c r="AE14" s="8"/>
      <c r="AF14" s="1" t="s">
        <v>35</v>
      </c>
      <c r="AG14" s="2" t="s">
        <v>34</v>
      </c>
    </row>
    <row r="15" spans="1:34" s="7" customFormat="1" x14ac:dyDescent="0.25">
      <c r="A15" t="s">
        <v>16</v>
      </c>
      <c r="B15"/>
      <c r="C15"/>
      <c r="E15"/>
      <c r="F15"/>
      <c r="G15" s="8"/>
      <c r="H15"/>
      <c r="I15"/>
      <c r="J15" s="8"/>
      <c r="K15" s="8"/>
      <c r="L15" s="1"/>
      <c r="M15" s="8"/>
      <c r="N15" s="8"/>
      <c r="O15" s="1"/>
      <c r="P15" s="8"/>
      <c r="Q15" s="8"/>
      <c r="R15" s="8"/>
      <c r="S15" s="8"/>
      <c r="T15" s="8"/>
      <c r="U15" s="2"/>
      <c r="V15" s="8"/>
      <c r="W15" s="8"/>
      <c r="X15" s="2"/>
      <c r="Y15" s="8"/>
      <c r="Z15" s="8"/>
      <c r="AA15" s="2"/>
      <c r="AB15" s="8"/>
      <c r="AC15" s="8"/>
      <c r="AD15" s="2"/>
      <c r="AE15" s="8"/>
      <c r="AF15" s="8"/>
      <c r="AG15" s="2"/>
      <c r="AH15"/>
    </row>
    <row r="16" spans="1:34" s="7" customFormat="1" ht="15.75" x14ac:dyDescent="0.25">
      <c r="A16" s="7" t="s">
        <v>29</v>
      </c>
      <c r="B16">
        <v>185364</v>
      </c>
      <c r="C16"/>
      <c r="E16" s="7">
        <v>13329</v>
      </c>
      <c r="G16" s="14"/>
      <c r="H16" s="39">
        <v>9326</v>
      </c>
      <c r="I16"/>
      <c r="J16" s="14"/>
      <c r="K16" s="7">
        <v>8921</v>
      </c>
      <c r="M16" s="14"/>
      <c r="N16" s="7">
        <v>7912</v>
      </c>
      <c r="P16" s="14"/>
      <c r="Q16" s="7">
        <v>5591</v>
      </c>
      <c r="S16" s="14"/>
      <c r="T16" s="7">
        <v>4127</v>
      </c>
      <c r="V16" s="14"/>
      <c r="W16" s="7">
        <v>2910</v>
      </c>
      <c r="Y16" s="14"/>
      <c r="Z16" s="7">
        <v>2910</v>
      </c>
      <c r="AB16" s="14"/>
      <c r="AC16" s="7">
        <v>2910</v>
      </c>
      <c r="AE16" s="14"/>
      <c r="AF16" s="12">
        <v>2910</v>
      </c>
    </row>
    <row r="17" spans="1:33" x14ac:dyDescent="0.25">
      <c r="A17" t="s">
        <v>28</v>
      </c>
      <c r="B17">
        <v>500</v>
      </c>
      <c r="C17">
        <v>439</v>
      </c>
      <c r="E17">
        <v>1003</v>
      </c>
      <c r="F17">
        <v>1003</v>
      </c>
      <c r="G17" s="8"/>
      <c r="H17">
        <v>666</v>
      </c>
      <c r="I17">
        <v>666</v>
      </c>
      <c r="J17" s="8"/>
      <c r="K17">
        <v>666</v>
      </c>
      <c r="L17">
        <v>666</v>
      </c>
      <c r="M17" s="8"/>
      <c r="N17">
        <v>518</v>
      </c>
      <c r="O17">
        <v>518</v>
      </c>
      <c r="P17" s="8"/>
      <c r="Q17">
        <v>518</v>
      </c>
      <c r="R17">
        <v>518</v>
      </c>
      <c r="S17" s="8"/>
      <c r="T17">
        <v>518</v>
      </c>
      <c r="U17">
        <v>518</v>
      </c>
      <c r="V17" s="8"/>
      <c r="W17">
        <v>1107</v>
      </c>
      <c r="X17">
        <v>1107</v>
      </c>
      <c r="Y17" s="8"/>
      <c r="Z17">
        <v>1102</v>
      </c>
      <c r="AA17">
        <v>1102</v>
      </c>
      <c r="AB17" s="8"/>
      <c r="AC17">
        <v>1102</v>
      </c>
      <c r="AD17">
        <v>1102</v>
      </c>
      <c r="AE17" s="8"/>
      <c r="AF17">
        <v>1102</v>
      </c>
      <c r="AG17">
        <v>1102</v>
      </c>
    </row>
    <row r="18" spans="1:33" x14ac:dyDescent="0.25">
      <c r="A18" t="s">
        <v>27</v>
      </c>
      <c r="B18">
        <v>596</v>
      </c>
      <c r="C18">
        <v>596</v>
      </c>
      <c r="E18">
        <v>13427</v>
      </c>
      <c r="F18">
        <v>13427</v>
      </c>
      <c r="G18" s="1"/>
      <c r="H18" s="39">
        <v>6662</v>
      </c>
      <c r="I18" s="39">
        <v>6649</v>
      </c>
      <c r="J18" s="1"/>
      <c r="K18">
        <v>6288</v>
      </c>
      <c r="L18">
        <v>6274</v>
      </c>
      <c r="M18" s="1"/>
      <c r="N18">
        <v>5475</v>
      </c>
      <c r="O18">
        <v>5468</v>
      </c>
      <c r="P18" s="1"/>
      <c r="Q18">
        <v>6364</v>
      </c>
      <c r="R18">
        <v>6292</v>
      </c>
      <c r="S18" s="1"/>
      <c r="T18">
        <v>21944</v>
      </c>
      <c r="U18">
        <v>21408</v>
      </c>
      <c r="V18" s="1"/>
      <c r="W18">
        <v>57659</v>
      </c>
      <c r="X18">
        <v>56744</v>
      </c>
      <c r="Y18" s="1"/>
      <c r="Z18">
        <v>57864</v>
      </c>
      <c r="AA18">
        <v>56503</v>
      </c>
      <c r="AB18" s="1"/>
      <c r="AC18">
        <v>57925</v>
      </c>
      <c r="AD18">
        <v>56959</v>
      </c>
      <c r="AE18" s="1"/>
      <c r="AF18">
        <v>57859</v>
      </c>
      <c r="AG18">
        <v>56943</v>
      </c>
    </row>
    <row r="19" spans="1:33" x14ac:dyDescent="0.25">
      <c r="A19" t="s">
        <v>26</v>
      </c>
      <c r="B19">
        <v>759</v>
      </c>
      <c r="C19">
        <v>758</v>
      </c>
      <c r="E19">
        <v>20506</v>
      </c>
      <c r="F19">
        <v>20506</v>
      </c>
      <c r="G19" s="13"/>
      <c r="H19" s="39">
        <v>27201</v>
      </c>
      <c r="I19" s="39">
        <v>26687</v>
      </c>
      <c r="J19" s="13"/>
      <c r="K19">
        <v>24990</v>
      </c>
      <c r="L19">
        <v>24605</v>
      </c>
      <c r="M19" s="13"/>
      <c r="N19">
        <v>19996</v>
      </c>
      <c r="O19">
        <v>19721</v>
      </c>
      <c r="P19" s="13"/>
      <c r="Q19">
        <v>33184</v>
      </c>
      <c r="R19">
        <v>31773</v>
      </c>
      <c r="S19" s="13"/>
      <c r="T19">
        <v>71129</v>
      </c>
      <c r="U19">
        <v>69032</v>
      </c>
      <c r="V19" s="13"/>
      <c r="W19">
        <v>130686</v>
      </c>
      <c r="X19">
        <v>127637</v>
      </c>
      <c r="Y19" s="13"/>
      <c r="Z19">
        <v>131975</v>
      </c>
      <c r="AA19">
        <v>128069</v>
      </c>
      <c r="AB19" s="13"/>
      <c r="AC19">
        <v>132121</v>
      </c>
      <c r="AD19">
        <v>129940</v>
      </c>
      <c r="AE19" s="13"/>
      <c r="AF19">
        <v>131758</v>
      </c>
      <c r="AG19">
        <v>129916</v>
      </c>
    </row>
    <row r="20" spans="1:33" x14ac:dyDescent="0.25">
      <c r="A20" t="s">
        <v>25</v>
      </c>
      <c r="B20">
        <v>4947</v>
      </c>
      <c r="C20">
        <v>2994</v>
      </c>
      <c r="E20">
        <v>28054</v>
      </c>
      <c r="F20">
        <v>28054</v>
      </c>
      <c r="H20" s="39">
        <v>73520</v>
      </c>
      <c r="I20" s="39">
        <v>72480</v>
      </c>
      <c r="K20">
        <v>76863</v>
      </c>
      <c r="L20">
        <v>75770</v>
      </c>
      <c r="N20">
        <v>86516</v>
      </c>
      <c r="O20">
        <v>85436</v>
      </c>
      <c r="Q20">
        <v>122813</v>
      </c>
      <c r="R20">
        <v>120903</v>
      </c>
      <c r="T20">
        <v>164388</v>
      </c>
      <c r="U20">
        <v>161806</v>
      </c>
      <c r="W20">
        <v>224995</v>
      </c>
      <c r="X20">
        <v>221691</v>
      </c>
      <c r="Z20">
        <v>225235</v>
      </c>
      <c r="AA20">
        <v>221967</v>
      </c>
      <c r="AC20">
        <v>225417</v>
      </c>
      <c r="AD20">
        <v>223269</v>
      </c>
      <c r="AF20">
        <v>225186</v>
      </c>
      <c r="AG20">
        <v>223046</v>
      </c>
    </row>
    <row r="21" spans="1:33" x14ac:dyDescent="0.25">
      <c r="A21" t="s">
        <v>24</v>
      </c>
      <c r="B21">
        <v>1437</v>
      </c>
      <c r="C21">
        <v>1286</v>
      </c>
      <c r="E21">
        <v>33663</v>
      </c>
      <c r="F21">
        <v>33663</v>
      </c>
      <c r="H21" s="39">
        <v>94648</v>
      </c>
      <c r="I21" s="39">
        <v>92685</v>
      </c>
      <c r="K21">
        <v>94969</v>
      </c>
      <c r="L21">
        <v>92811</v>
      </c>
      <c r="N21">
        <v>85947</v>
      </c>
      <c r="O21">
        <v>84482</v>
      </c>
      <c r="Q21">
        <v>139050</v>
      </c>
      <c r="R21">
        <v>136307</v>
      </c>
      <c r="T21">
        <v>199384</v>
      </c>
      <c r="U21">
        <v>194777</v>
      </c>
      <c r="W21">
        <v>288670</v>
      </c>
      <c r="X21">
        <v>285264</v>
      </c>
      <c r="Z21">
        <v>288773</v>
      </c>
      <c r="AA21">
        <v>284960</v>
      </c>
      <c r="AC21">
        <v>288780</v>
      </c>
      <c r="AD21">
        <v>285914</v>
      </c>
      <c r="AF21">
        <v>288395</v>
      </c>
      <c r="AG21">
        <v>285198</v>
      </c>
    </row>
    <row r="22" spans="1:33" x14ac:dyDescent="0.25">
      <c r="A22" t="s">
        <v>23</v>
      </c>
      <c r="B22">
        <v>266240</v>
      </c>
      <c r="C22">
        <v>225106</v>
      </c>
      <c r="E22">
        <v>564541</v>
      </c>
      <c r="F22">
        <v>564541</v>
      </c>
      <c r="H22" s="39">
        <v>1398118</v>
      </c>
      <c r="I22" s="39">
        <v>1397140</v>
      </c>
      <c r="K22">
        <v>1398118</v>
      </c>
      <c r="L22">
        <v>1397140</v>
      </c>
      <c r="N22">
        <v>2896117</v>
      </c>
      <c r="O22">
        <v>2869046</v>
      </c>
      <c r="Q22">
        <v>3638373</v>
      </c>
      <c r="R22">
        <v>3613253</v>
      </c>
      <c r="T22">
        <v>3634678</v>
      </c>
      <c r="U22">
        <v>3613985</v>
      </c>
      <c r="W22">
        <v>3639898</v>
      </c>
      <c r="X22">
        <v>3619588</v>
      </c>
      <c r="Z22">
        <v>3638516</v>
      </c>
      <c r="AA22">
        <v>3618527</v>
      </c>
      <c r="AC22">
        <v>3641674</v>
      </c>
      <c r="AD22">
        <v>3627731</v>
      </c>
      <c r="AF22">
        <v>3638999</v>
      </c>
      <c r="AG22">
        <v>3625056</v>
      </c>
    </row>
    <row r="23" spans="1:33" ht="15.75" x14ac:dyDescent="0.25">
      <c r="A23" t="s">
        <v>22</v>
      </c>
      <c r="B23">
        <v>917076888</v>
      </c>
      <c r="C23">
        <v>555067588</v>
      </c>
      <c r="E23">
        <v>373939768</v>
      </c>
      <c r="F23">
        <v>373939768</v>
      </c>
      <c r="H23" s="39">
        <v>685655901</v>
      </c>
      <c r="I23" s="39">
        <v>675952301</v>
      </c>
      <c r="K23">
        <v>685697746</v>
      </c>
      <c r="L23">
        <v>675952301</v>
      </c>
      <c r="N23">
        <v>684516179</v>
      </c>
      <c r="O23">
        <v>675974794</v>
      </c>
      <c r="Q23">
        <v>686652264</v>
      </c>
      <c r="R23">
        <v>675974240</v>
      </c>
      <c r="T23">
        <v>678433144</v>
      </c>
      <c r="U23">
        <v>667777423</v>
      </c>
      <c r="W23">
        <v>654737759</v>
      </c>
      <c r="X23">
        <v>645123308</v>
      </c>
      <c r="Z23">
        <v>655434967</v>
      </c>
      <c r="AA23">
        <v>645925668</v>
      </c>
      <c r="AC23">
        <v>655963883</v>
      </c>
      <c r="AD23">
        <v>649714261</v>
      </c>
      <c r="AF23" s="12">
        <v>655292287</v>
      </c>
      <c r="AG23">
        <v>649066396</v>
      </c>
    </row>
    <row r="24" spans="1:33" s="7" customFormat="1" x14ac:dyDescent="0.25">
      <c r="A24" s="7" t="s">
        <v>20</v>
      </c>
      <c r="B24">
        <v>21384</v>
      </c>
      <c r="C24">
        <v>13859</v>
      </c>
      <c r="E24" s="7">
        <v>35852</v>
      </c>
      <c r="F24" s="7">
        <v>35852</v>
      </c>
      <c r="G24" s="5"/>
      <c r="H24" s="39">
        <v>188714</v>
      </c>
      <c r="I24" s="39">
        <v>187018</v>
      </c>
      <c r="J24" s="5"/>
      <c r="K24" s="7">
        <v>215138</v>
      </c>
      <c r="L24" s="7">
        <v>212923</v>
      </c>
      <c r="M24" s="5"/>
      <c r="N24" s="7">
        <v>311590</v>
      </c>
      <c r="O24" s="7">
        <v>308629</v>
      </c>
      <c r="P24" s="5"/>
      <c r="Q24" s="7">
        <v>392659</v>
      </c>
      <c r="R24" s="7">
        <v>391128</v>
      </c>
      <c r="S24" s="5"/>
      <c r="T24" s="7">
        <v>401311</v>
      </c>
      <c r="U24" s="7">
        <v>396244</v>
      </c>
      <c r="V24" s="5"/>
      <c r="W24" s="7">
        <v>421147</v>
      </c>
      <c r="X24" s="7">
        <v>417327</v>
      </c>
      <c r="Y24" s="5"/>
      <c r="Z24" s="7">
        <v>421858</v>
      </c>
      <c r="AA24" s="7">
        <v>417795</v>
      </c>
      <c r="AB24" s="5"/>
      <c r="AC24" s="7">
        <v>421861</v>
      </c>
      <c r="AD24" s="7">
        <v>417688</v>
      </c>
      <c r="AE24" s="5"/>
      <c r="AF24" s="7">
        <v>421555</v>
      </c>
      <c r="AG24" s="7">
        <v>417651</v>
      </c>
    </row>
    <row r="25" spans="1:33" s="7" customFormat="1" x14ac:dyDescent="0.25">
      <c r="A25" s="7" t="s">
        <v>19</v>
      </c>
      <c r="B25">
        <v>1147</v>
      </c>
      <c r="C25">
        <v>753</v>
      </c>
      <c r="E25" s="7">
        <v>14069</v>
      </c>
      <c r="F25" s="7">
        <v>14069</v>
      </c>
      <c r="G25" s="5"/>
      <c r="H25" s="39">
        <v>42464</v>
      </c>
      <c r="I25" s="39">
        <v>41400</v>
      </c>
      <c r="J25" s="5"/>
      <c r="K25" s="7">
        <v>44964</v>
      </c>
      <c r="L25" s="7">
        <v>43914</v>
      </c>
      <c r="M25" s="5"/>
      <c r="N25" s="7">
        <v>50187</v>
      </c>
      <c r="O25" s="7">
        <v>48989</v>
      </c>
      <c r="P25" s="5"/>
      <c r="Q25" s="7">
        <v>76746</v>
      </c>
      <c r="R25" s="7">
        <v>74661</v>
      </c>
      <c r="S25" s="5"/>
      <c r="T25" s="7">
        <v>83100</v>
      </c>
      <c r="U25" s="7">
        <v>81649</v>
      </c>
      <c r="V25" s="5"/>
      <c r="W25" s="7">
        <v>104028</v>
      </c>
      <c r="X25" s="7">
        <v>103074</v>
      </c>
      <c r="Y25" s="5"/>
      <c r="Z25" s="7">
        <v>104847</v>
      </c>
      <c r="AA25" s="7">
        <v>103909</v>
      </c>
      <c r="AB25" s="5"/>
      <c r="AC25" s="7">
        <v>104936</v>
      </c>
      <c r="AD25" s="7">
        <v>104008</v>
      </c>
      <c r="AE25" s="5"/>
      <c r="AF25" s="7">
        <v>104816</v>
      </c>
      <c r="AG25" s="7">
        <v>104096</v>
      </c>
    </row>
    <row r="26" spans="1:33" x14ac:dyDescent="0.25">
      <c r="A26" t="s">
        <v>18</v>
      </c>
      <c r="B26">
        <v>696</v>
      </c>
      <c r="C26">
        <v>607</v>
      </c>
      <c r="E26">
        <v>11511</v>
      </c>
      <c r="F26">
        <v>11511</v>
      </c>
      <c r="H26" s="39">
        <v>22612</v>
      </c>
      <c r="I26" s="39">
        <v>21851</v>
      </c>
      <c r="K26">
        <v>23162</v>
      </c>
      <c r="L26">
        <v>22580</v>
      </c>
      <c r="N26">
        <v>24389</v>
      </c>
      <c r="O26">
        <v>24024</v>
      </c>
      <c r="Q26">
        <v>41088</v>
      </c>
      <c r="R26">
        <v>40578</v>
      </c>
      <c r="T26">
        <v>49540</v>
      </c>
      <c r="U26">
        <v>48713</v>
      </c>
      <c r="W26">
        <v>69430</v>
      </c>
      <c r="X26">
        <v>68125</v>
      </c>
      <c r="Z26">
        <v>69454</v>
      </c>
      <c r="AA26">
        <v>68514</v>
      </c>
      <c r="AC26">
        <v>69456</v>
      </c>
      <c r="AD26">
        <v>68998</v>
      </c>
      <c r="AF26">
        <v>69334</v>
      </c>
      <c r="AG26">
        <v>68911</v>
      </c>
    </row>
    <row r="27" spans="1:33" x14ac:dyDescent="0.25">
      <c r="B27"/>
      <c r="C27"/>
      <c r="E27"/>
      <c r="F27"/>
      <c r="H27"/>
      <c r="I27"/>
      <c r="K27"/>
      <c r="L27"/>
      <c r="N27"/>
      <c r="O27"/>
      <c r="Q27"/>
      <c r="R27"/>
      <c r="T27"/>
      <c r="U27"/>
      <c r="W27"/>
      <c r="X27"/>
      <c r="Z27"/>
      <c r="AA27"/>
      <c r="AC27"/>
      <c r="AD27"/>
    </row>
    <row r="28" spans="1:33" x14ac:dyDescent="0.25">
      <c r="A28" t="s">
        <v>16</v>
      </c>
      <c r="B28"/>
      <c r="C28"/>
      <c r="E28"/>
      <c r="F28"/>
      <c r="H28"/>
      <c r="I28"/>
      <c r="K28"/>
      <c r="L28"/>
      <c r="N28"/>
      <c r="O28"/>
      <c r="Q28"/>
      <c r="R28"/>
      <c r="T28"/>
      <c r="U28"/>
      <c r="W28"/>
      <c r="X28"/>
      <c r="Z28"/>
      <c r="AA28"/>
      <c r="AC28"/>
      <c r="AD28"/>
    </row>
    <row r="29" spans="1:33" x14ac:dyDescent="0.25">
      <c r="A29" t="s">
        <v>33</v>
      </c>
      <c r="B29" s="2" t="s">
        <v>121</v>
      </c>
      <c r="C29" s="2" t="s">
        <v>122</v>
      </c>
      <c r="E29" s="2" t="s">
        <v>32</v>
      </c>
      <c r="F29" s="2" t="s">
        <v>31</v>
      </c>
      <c r="H29" t="s">
        <v>32</v>
      </c>
      <c r="I29" t="s">
        <v>31</v>
      </c>
      <c r="K29" s="2" t="s">
        <v>32</v>
      </c>
      <c r="L29" s="2" t="s">
        <v>31</v>
      </c>
      <c r="N29" s="2" t="s">
        <v>32</v>
      </c>
      <c r="O29" s="2" t="s">
        <v>31</v>
      </c>
      <c r="Q29" s="2" t="s">
        <v>32</v>
      </c>
      <c r="R29" s="2" t="s">
        <v>31</v>
      </c>
      <c r="T29" s="2" t="s">
        <v>32</v>
      </c>
      <c r="U29" s="2" t="s">
        <v>31</v>
      </c>
      <c r="W29" s="2" t="s">
        <v>32</v>
      </c>
      <c r="X29" s="2" t="s">
        <v>31</v>
      </c>
      <c r="Z29" s="2" t="s">
        <v>32</v>
      </c>
      <c r="AA29" s="2" t="s">
        <v>31</v>
      </c>
      <c r="AC29" s="2" t="s">
        <v>32</v>
      </c>
      <c r="AD29" s="2" t="s">
        <v>31</v>
      </c>
      <c r="AF29" s="2" t="s">
        <v>32</v>
      </c>
      <c r="AG29" s="2" t="s">
        <v>31</v>
      </c>
    </row>
    <row r="30" spans="1:33" x14ac:dyDescent="0.25">
      <c r="A30" t="s">
        <v>16</v>
      </c>
      <c r="B30"/>
      <c r="C30"/>
      <c r="E30"/>
      <c r="F30"/>
      <c r="H30"/>
      <c r="I30"/>
      <c r="K30"/>
      <c r="L30"/>
      <c r="N30"/>
      <c r="O30"/>
      <c r="Q30"/>
      <c r="R30"/>
      <c r="T30"/>
      <c r="U30"/>
      <c r="W30"/>
      <c r="X30"/>
      <c r="Z30"/>
      <c r="AA30"/>
      <c r="AC30"/>
      <c r="AD30"/>
    </row>
    <row r="31" spans="1:33" x14ac:dyDescent="0.25">
      <c r="A31" t="s">
        <v>29</v>
      </c>
      <c r="B31">
        <v>296721</v>
      </c>
      <c r="C31"/>
      <c r="E31">
        <v>13329</v>
      </c>
      <c r="F31"/>
      <c r="H31" s="39">
        <v>14218</v>
      </c>
      <c r="I31"/>
      <c r="K31">
        <v>14218</v>
      </c>
      <c r="L31"/>
      <c r="N31">
        <v>12617</v>
      </c>
      <c r="O31"/>
      <c r="Q31">
        <v>12140</v>
      </c>
      <c r="R31"/>
      <c r="T31">
        <v>10720</v>
      </c>
      <c r="U31"/>
      <c r="W31">
        <v>9104</v>
      </c>
      <c r="X31"/>
      <c r="Z31">
        <v>8943</v>
      </c>
      <c r="AA31"/>
      <c r="AC31">
        <v>6571</v>
      </c>
      <c r="AD31"/>
      <c r="AF31">
        <v>6545</v>
      </c>
      <c r="AG31"/>
    </row>
    <row r="32" spans="1:33" x14ac:dyDescent="0.25">
      <c r="A32" t="s">
        <v>28</v>
      </c>
      <c r="B32">
        <v>64</v>
      </c>
      <c r="C32">
        <v>64</v>
      </c>
      <c r="E32">
        <v>1003</v>
      </c>
      <c r="F32">
        <v>1003</v>
      </c>
      <c r="H32">
        <v>64</v>
      </c>
      <c r="I32">
        <v>64</v>
      </c>
      <c r="K32">
        <v>64</v>
      </c>
      <c r="L32">
        <v>64</v>
      </c>
      <c r="N32">
        <v>64</v>
      </c>
      <c r="O32">
        <v>64</v>
      </c>
      <c r="Q32">
        <v>64</v>
      </c>
      <c r="R32">
        <v>64</v>
      </c>
      <c r="T32">
        <v>64</v>
      </c>
      <c r="U32">
        <v>64</v>
      </c>
      <c r="W32">
        <v>64</v>
      </c>
      <c r="X32">
        <v>64</v>
      </c>
      <c r="Z32">
        <v>50</v>
      </c>
      <c r="AA32">
        <v>50</v>
      </c>
      <c r="AC32">
        <v>69</v>
      </c>
      <c r="AD32">
        <v>69</v>
      </c>
      <c r="AF32">
        <v>55</v>
      </c>
      <c r="AG32">
        <v>55</v>
      </c>
    </row>
    <row r="33" spans="1:33" x14ac:dyDescent="0.25">
      <c r="A33" t="s">
        <v>27</v>
      </c>
      <c r="B33">
        <v>614</v>
      </c>
      <c r="C33">
        <v>614</v>
      </c>
      <c r="E33">
        <v>13427</v>
      </c>
      <c r="F33">
        <v>13427</v>
      </c>
      <c r="H33" s="39">
        <v>5913</v>
      </c>
      <c r="I33" s="39">
        <v>5913</v>
      </c>
      <c r="K33">
        <v>5913</v>
      </c>
      <c r="L33">
        <v>5913</v>
      </c>
      <c r="N33">
        <v>5211</v>
      </c>
      <c r="O33">
        <v>5211</v>
      </c>
      <c r="Q33">
        <v>5258</v>
      </c>
      <c r="R33">
        <v>5258</v>
      </c>
      <c r="T33">
        <v>8432</v>
      </c>
      <c r="U33">
        <v>8432</v>
      </c>
      <c r="W33">
        <v>10898</v>
      </c>
      <c r="X33">
        <v>10898</v>
      </c>
      <c r="Z33">
        <v>11284</v>
      </c>
      <c r="AA33">
        <v>11279</v>
      </c>
      <c r="AC33">
        <v>16875</v>
      </c>
      <c r="AD33">
        <v>16873</v>
      </c>
      <c r="AF33">
        <v>17024</v>
      </c>
      <c r="AG33">
        <v>17024</v>
      </c>
    </row>
    <row r="34" spans="1:33" x14ac:dyDescent="0.25">
      <c r="A34" t="s">
        <v>26</v>
      </c>
      <c r="B34">
        <v>860</v>
      </c>
      <c r="C34">
        <v>860</v>
      </c>
      <c r="E34">
        <v>20506</v>
      </c>
      <c r="F34">
        <v>20506</v>
      </c>
      <c r="H34" s="39">
        <v>20222</v>
      </c>
      <c r="I34" s="39">
        <v>20222</v>
      </c>
      <c r="K34">
        <v>20222</v>
      </c>
      <c r="L34">
        <v>20222</v>
      </c>
      <c r="N34">
        <v>18748</v>
      </c>
      <c r="O34">
        <v>18748</v>
      </c>
      <c r="Q34">
        <v>19739</v>
      </c>
      <c r="R34">
        <v>19739</v>
      </c>
      <c r="T34">
        <v>26243</v>
      </c>
      <c r="U34">
        <v>26243</v>
      </c>
      <c r="W34">
        <v>33827</v>
      </c>
      <c r="X34">
        <v>33827</v>
      </c>
      <c r="Z34">
        <v>34493</v>
      </c>
      <c r="AA34">
        <v>34493</v>
      </c>
      <c r="AC34">
        <v>49062</v>
      </c>
      <c r="AD34">
        <v>49061</v>
      </c>
      <c r="AF34">
        <v>49238</v>
      </c>
      <c r="AG34">
        <v>49235</v>
      </c>
    </row>
    <row r="35" spans="1:33" x14ac:dyDescent="0.25">
      <c r="A35" t="s">
        <v>25</v>
      </c>
      <c r="B35">
        <v>1870</v>
      </c>
      <c r="C35">
        <v>1867</v>
      </c>
      <c r="E35">
        <v>28054</v>
      </c>
      <c r="F35">
        <v>28054</v>
      </c>
      <c r="H35" s="39">
        <v>47542</v>
      </c>
      <c r="I35" s="39">
        <v>47538</v>
      </c>
      <c r="K35">
        <v>47542</v>
      </c>
      <c r="L35">
        <v>47538</v>
      </c>
      <c r="N35">
        <v>53576</v>
      </c>
      <c r="O35">
        <v>53574</v>
      </c>
      <c r="Q35">
        <v>55681</v>
      </c>
      <c r="R35">
        <v>55679</v>
      </c>
      <c r="T35">
        <v>62292</v>
      </c>
      <c r="U35">
        <v>62290</v>
      </c>
      <c r="W35">
        <v>70861</v>
      </c>
      <c r="X35">
        <v>70858</v>
      </c>
      <c r="Z35">
        <v>72226</v>
      </c>
      <c r="AA35">
        <v>72205</v>
      </c>
      <c r="AC35">
        <v>98876</v>
      </c>
      <c r="AD35">
        <v>98873</v>
      </c>
      <c r="AF35">
        <v>99169</v>
      </c>
      <c r="AG35">
        <v>99167</v>
      </c>
    </row>
    <row r="36" spans="1:33" x14ac:dyDescent="0.25">
      <c r="A36" t="s">
        <v>24</v>
      </c>
      <c r="B36">
        <v>1756</v>
      </c>
      <c r="C36">
        <v>1754</v>
      </c>
      <c r="E36">
        <v>33663</v>
      </c>
      <c r="F36">
        <v>33663</v>
      </c>
      <c r="H36" s="39">
        <v>57060</v>
      </c>
      <c r="I36" s="39">
        <v>57060</v>
      </c>
      <c r="K36">
        <v>57060</v>
      </c>
      <c r="L36">
        <v>57060</v>
      </c>
      <c r="N36">
        <v>58824</v>
      </c>
      <c r="O36">
        <v>58812</v>
      </c>
      <c r="Q36">
        <v>61509</v>
      </c>
      <c r="R36">
        <v>61493</v>
      </c>
      <c r="T36">
        <v>71423</v>
      </c>
      <c r="U36">
        <v>71423</v>
      </c>
      <c r="W36">
        <v>86326</v>
      </c>
      <c r="X36">
        <v>86326</v>
      </c>
      <c r="Z36">
        <v>87957</v>
      </c>
      <c r="AA36">
        <v>87917</v>
      </c>
      <c r="AC36">
        <v>123719</v>
      </c>
      <c r="AD36">
        <v>123716</v>
      </c>
      <c r="AF36">
        <v>124251</v>
      </c>
      <c r="AG36">
        <v>124251</v>
      </c>
    </row>
    <row r="37" spans="1:33" x14ac:dyDescent="0.25">
      <c r="A37" t="s">
        <v>23</v>
      </c>
      <c r="B37">
        <v>138436</v>
      </c>
      <c r="C37">
        <v>138436</v>
      </c>
      <c r="E37">
        <v>564541</v>
      </c>
      <c r="F37">
        <v>564541</v>
      </c>
      <c r="H37" s="39">
        <v>1054964</v>
      </c>
      <c r="I37" s="39">
        <v>1054904</v>
      </c>
      <c r="K37">
        <v>1054964</v>
      </c>
      <c r="L37">
        <v>1054904</v>
      </c>
      <c r="N37">
        <v>1089105</v>
      </c>
      <c r="O37">
        <v>1089054</v>
      </c>
      <c r="Q37">
        <v>1089105</v>
      </c>
      <c r="R37">
        <v>1089054</v>
      </c>
      <c r="T37">
        <v>1089105</v>
      </c>
      <c r="U37">
        <v>1089054</v>
      </c>
      <c r="W37">
        <v>1089105</v>
      </c>
      <c r="X37">
        <v>1089054</v>
      </c>
      <c r="Z37">
        <v>1092046</v>
      </c>
      <c r="AA37">
        <v>1091705</v>
      </c>
      <c r="AC37">
        <v>1467381</v>
      </c>
      <c r="AD37">
        <v>1467350</v>
      </c>
      <c r="AF37">
        <v>1465330</v>
      </c>
      <c r="AG37">
        <v>1465299</v>
      </c>
    </row>
    <row r="38" spans="1:33" x14ac:dyDescent="0.25">
      <c r="A38" t="s">
        <v>22</v>
      </c>
      <c r="B38">
        <v>555067588</v>
      </c>
      <c r="C38">
        <v>554025716</v>
      </c>
      <c r="E38">
        <v>373939768</v>
      </c>
      <c r="F38">
        <v>373939768</v>
      </c>
      <c r="H38" s="39">
        <v>675952301</v>
      </c>
      <c r="I38" s="39">
        <v>675901695</v>
      </c>
      <c r="K38">
        <v>675952301</v>
      </c>
      <c r="L38">
        <v>675901695</v>
      </c>
      <c r="N38">
        <v>675974794</v>
      </c>
      <c r="O38">
        <v>675948019</v>
      </c>
      <c r="Q38">
        <v>675974240</v>
      </c>
      <c r="R38">
        <v>675946644</v>
      </c>
      <c r="T38">
        <v>667777423</v>
      </c>
      <c r="U38">
        <v>667749003</v>
      </c>
      <c r="W38">
        <v>645123308</v>
      </c>
      <c r="X38">
        <v>645096017</v>
      </c>
      <c r="Z38">
        <v>645925668</v>
      </c>
      <c r="AA38">
        <v>645729366</v>
      </c>
      <c r="AC38">
        <v>649714261</v>
      </c>
      <c r="AD38">
        <v>649695500</v>
      </c>
      <c r="AF38">
        <v>649066396</v>
      </c>
      <c r="AG38">
        <v>649048687</v>
      </c>
    </row>
    <row r="39" spans="1:33" s="7" customFormat="1" x14ac:dyDescent="0.25">
      <c r="A39" s="7" t="s">
        <v>20</v>
      </c>
      <c r="B39">
        <v>3603</v>
      </c>
      <c r="C39">
        <v>3590</v>
      </c>
      <c r="E39" s="7">
        <v>35852</v>
      </c>
      <c r="F39" s="7">
        <v>35852</v>
      </c>
      <c r="G39" s="5"/>
      <c r="H39" s="39">
        <v>114393</v>
      </c>
      <c r="I39" s="39">
        <v>114393</v>
      </c>
      <c r="J39" s="5"/>
      <c r="K39" s="7">
        <v>114393</v>
      </c>
      <c r="L39" s="7">
        <v>114393</v>
      </c>
      <c r="M39" s="5"/>
      <c r="N39" s="7">
        <v>150922</v>
      </c>
      <c r="O39" s="7">
        <v>150922</v>
      </c>
      <c r="P39" s="5"/>
      <c r="Q39" s="7">
        <v>154294</v>
      </c>
      <c r="R39" s="7">
        <v>154277</v>
      </c>
      <c r="S39" s="5"/>
      <c r="T39" s="7">
        <v>154140</v>
      </c>
      <c r="U39" s="7">
        <v>154135</v>
      </c>
      <c r="V39" s="5"/>
      <c r="W39" s="7">
        <v>159155</v>
      </c>
      <c r="X39" s="7">
        <v>159138</v>
      </c>
      <c r="Y39" s="5"/>
      <c r="Z39" s="7">
        <v>161409</v>
      </c>
      <c r="AA39" s="7">
        <v>161332</v>
      </c>
      <c r="AB39" s="5"/>
      <c r="AC39" s="7">
        <v>216293</v>
      </c>
      <c r="AD39" s="7">
        <v>216293</v>
      </c>
      <c r="AE39" s="5"/>
      <c r="AF39" s="7">
        <v>216279</v>
      </c>
      <c r="AG39" s="7">
        <v>216277</v>
      </c>
    </row>
    <row r="40" spans="1:33" x14ac:dyDescent="0.25">
      <c r="A40" t="s">
        <v>19</v>
      </c>
      <c r="B40">
        <v>680</v>
      </c>
      <c r="C40">
        <v>680</v>
      </c>
      <c r="E40">
        <v>14069</v>
      </c>
      <c r="F40">
        <v>14069</v>
      </c>
      <c r="H40" s="39">
        <v>24799</v>
      </c>
      <c r="I40" s="39">
        <v>24799</v>
      </c>
      <c r="K40">
        <v>24799</v>
      </c>
      <c r="L40">
        <v>24799</v>
      </c>
      <c r="N40">
        <v>27829</v>
      </c>
      <c r="O40">
        <v>27829</v>
      </c>
      <c r="Q40">
        <v>29284</v>
      </c>
      <c r="R40">
        <v>29284</v>
      </c>
      <c r="T40">
        <v>31713</v>
      </c>
      <c r="U40">
        <v>31713</v>
      </c>
      <c r="W40">
        <v>36610</v>
      </c>
      <c r="X40">
        <v>36610</v>
      </c>
      <c r="Z40">
        <v>36999</v>
      </c>
      <c r="AA40">
        <v>37001</v>
      </c>
      <c r="AC40">
        <v>50022</v>
      </c>
      <c r="AD40">
        <v>50020</v>
      </c>
      <c r="AF40">
        <v>50075</v>
      </c>
      <c r="AG40">
        <v>50073</v>
      </c>
    </row>
    <row r="41" spans="1:33" x14ac:dyDescent="0.25">
      <c r="A41" t="s">
        <v>18</v>
      </c>
      <c r="B41">
        <v>575</v>
      </c>
      <c r="C41">
        <v>574</v>
      </c>
      <c r="E41">
        <v>11511</v>
      </c>
      <c r="F41">
        <v>11511</v>
      </c>
      <c r="H41" s="39">
        <v>14928</v>
      </c>
      <c r="I41" s="39">
        <v>14928</v>
      </c>
      <c r="K41">
        <v>14928</v>
      </c>
      <c r="L41">
        <v>14928</v>
      </c>
      <c r="N41">
        <v>15956</v>
      </c>
      <c r="O41">
        <v>15956</v>
      </c>
      <c r="Q41">
        <v>16914</v>
      </c>
      <c r="R41">
        <v>16912</v>
      </c>
      <c r="T41">
        <v>19059</v>
      </c>
      <c r="U41">
        <v>19058</v>
      </c>
      <c r="W41">
        <v>23047</v>
      </c>
      <c r="X41">
        <v>23047</v>
      </c>
      <c r="Z41">
        <v>23468</v>
      </c>
      <c r="AA41">
        <v>23457</v>
      </c>
      <c r="AC41">
        <v>31904</v>
      </c>
      <c r="AD41">
        <v>31904</v>
      </c>
      <c r="AF41">
        <v>31967</v>
      </c>
      <c r="AG41">
        <v>31967</v>
      </c>
    </row>
    <row r="42" spans="1:33" x14ac:dyDescent="0.25">
      <c r="B42"/>
      <c r="C42"/>
      <c r="D42"/>
      <c r="E42"/>
      <c r="F42"/>
      <c r="H42"/>
      <c r="I42"/>
      <c r="K42"/>
      <c r="L42"/>
      <c r="N42"/>
      <c r="O42"/>
      <c r="Q42"/>
      <c r="R42"/>
      <c r="T42"/>
      <c r="U42"/>
      <c r="W42"/>
      <c r="X42"/>
      <c r="Z42"/>
      <c r="AA42"/>
      <c r="AC42"/>
      <c r="AD42"/>
    </row>
    <row r="43" spans="1:33" x14ac:dyDescent="0.25">
      <c r="A43" t="s">
        <v>16</v>
      </c>
      <c r="B43"/>
      <c r="C43"/>
      <c r="D43"/>
      <c r="E43"/>
      <c r="F43"/>
      <c r="H43"/>
      <c r="I43"/>
      <c r="K43"/>
      <c r="L43"/>
      <c r="N43"/>
      <c r="O43"/>
      <c r="Q43"/>
      <c r="R43"/>
      <c r="T43"/>
      <c r="U43"/>
      <c r="W43"/>
      <c r="X43"/>
      <c r="Z43"/>
      <c r="AA43"/>
      <c r="AC43"/>
      <c r="AD43"/>
    </row>
    <row r="44" spans="1:33" x14ac:dyDescent="0.25">
      <c r="A44" t="s">
        <v>30</v>
      </c>
      <c r="B44"/>
      <c r="C44"/>
      <c r="D44"/>
      <c r="E44"/>
      <c r="F44"/>
      <c r="H44"/>
      <c r="I44"/>
      <c r="K44"/>
      <c r="L44"/>
      <c r="N44"/>
      <c r="O44"/>
      <c r="Q44"/>
      <c r="R44"/>
      <c r="T44"/>
      <c r="U44"/>
      <c r="W44"/>
      <c r="X44"/>
      <c r="Z44"/>
      <c r="AA44"/>
      <c r="AC44"/>
      <c r="AD44"/>
    </row>
    <row r="45" spans="1:33" x14ac:dyDescent="0.25">
      <c r="A45" t="s">
        <v>16</v>
      </c>
      <c r="B45"/>
      <c r="C45"/>
      <c r="D45"/>
      <c r="E45"/>
      <c r="F45"/>
      <c r="H45"/>
      <c r="I45"/>
      <c r="K45"/>
      <c r="L45"/>
      <c r="N45"/>
      <c r="O45"/>
      <c r="Q45"/>
      <c r="R45"/>
      <c r="T45"/>
      <c r="U45"/>
      <c r="W45"/>
      <c r="X45"/>
      <c r="Z45"/>
      <c r="AA45"/>
      <c r="AC45"/>
      <c r="AD45"/>
    </row>
    <row r="46" spans="1:33" x14ac:dyDescent="0.25">
      <c r="A46" t="s">
        <v>29</v>
      </c>
      <c r="B46">
        <v>111357</v>
      </c>
      <c r="C46"/>
      <c r="D46"/>
      <c r="F46"/>
      <c r="H46" s="39">
        <v>4892</v>
      </c>
      <c r="I46"/>
      <c r="K46">
        <v>5297</v>
      </c>
      <c r="L46"/>
      <c r="N46">
        <v>4705</v>
      </c>
      <c r="O46"/>
      <c r="Q46">
        <v>6549</v>
      </c>
      <c r="R46"/>
      <c r="T46">
        <v>6593</v>
      </c>
      <c r="U46"/>
      <c r="W46">
        <v>6194</v>
      </c>
      <c r="X46"/>
      <c r="Z46">
        <v>6033</v>
      </c>
      <c r="AA46"/>
      <c r="AC46">
        <v>3661</v>
      </c>
      <c r="AD46"/>
      <c r="AF46">
        <v>3635</v>
      </c>
    </row>
    <row r="47" spans="1:33" x14ac:dyDescent="0.25">
      <c r="A47" t="s">
        <v>28</v>
      </c>
      <c r="B47">
        <v>25</v>
      </c>
      <c r="C47"/>
      <c r="D47"/>
      <c r="H47">
        <v>25</v>
      </c>
      <c r="I47"/>
      <c r="K47">
        <v>25</v>
      </c>
      <c r="L47"/>
      <c r="N47">
        <v>26</v>
      </c>
      <c r="O47"/>
      <c r="Q47">
        <v>25</v>
      </c>
      <c r="R47"/>
      <c r="T47">
        <v>25</v>
      </c>
      <c r="U47"/>
      <c r="W47">
        <v>25</v>
      </c>
      <c r="X47"/>
      <c r="Z47">
        <v>25</v>
      </c>
      <c r="AA47"/>
      <c r="AC47">
        <v>25</v>
      </c>
      <c r="AD47"/>
      <c r="AF47">
        <v>25</v>
      </c>
    </row>
    <row r="48" spans="1:33" x14ac:dyDescent="0.25">
      <c r="A48" t="s">
        <v>27</v>
      </c>
      <c r="B48">
        <v>1150</v>
      </c>
      <c r="C48"/>
      <c r="D48"/>
      <c r="H48">
        <v>535</v>
      </c>
      <c r="I48"/>
      <c r="K48">
        <v>381</v>
      </c>
      <c r="L48"/>
      <c r="N48">
        <v>367</v>
      </c>
      <c r="O48"/>
      <c r="Q48">
        <v>407</v>
      </c>
      <c r="R48"/>
      <c r="T48">
        <v>399</v>
      </c>
      <c r="U48"/>
      <c r="W48">
        <v>333</v>
      </c>
      <c r="X48"/>
      <c r="Z48">
        <v>356</v>
      </c>
      <c r="AA48"/>
      <c r="AC48">
        <v>449</v>
      </c>
      <c r="AD48"/>
      <c r="AF48">
        <v>454</v>
      </c>
    </row>
    <row r="49" spans="1:33" x14ac:dyDescent="0.25">
      <c r="A49" t="s">
        <v>26</v>
      </c>
      <c r="B49">
        <v>2752</v>
      </c>
      <c r="C49"/>
      <c r="D49"/>
      <c r="E49" s="8"/>
      <c r="H49" s="39">
        <v>1334</v>
      </c>
      <c r="I49"/>
      <c r="K49">
        <v>1178</v>
      </c>
      <c r="L49"/>
      <c r="N49">
        <v>1150</v>
      </c>
      <c r="O49"/>
      <c r="Q49">
        <v>1071</v>
      </c>
      <c r="R49"/>
      <c r="T49">
        <v>1060</v>
      </c>
      <c r="U49"/>
      <c r="W49">
        <v>987</v>
      </c>
      <c r="X49"/>
      <c r="Z49">
        <v>1017</v>
      </c>
      <c r="AA49"/>
      <c r="AC49">
        <v>1128</v>
      </c>
      <c r="AD49"/>
      <c r="AF49">
        <v>1135</v>
      </c>
    </row>
    <row r="50" spans="1:33" x14ac:dyDescent="0.25">
      <c r="A50" t="s">
        <v>25</v>
      </c>
      <c r="B50">
        <v>3250</v>
      </c>
      <c r="C50"/>
      <c r="D50"/>
      <c r="E50" s="8"/>
      <c r="H50" s="39">
        <v>1983</v>
      </c>
      <c r="I50"/>
      <c r="K50">
        <v>1839</v>
      </c>
      <c r="L50"/>
      <c r="N50">
        <v>1815</v>
      </c>
      <c r="O50"/>
      <c r="Q50">
        <v>1630</v>
      </c>
      <c r="R50"/>
      <c r="T50">
        <v>1616</v>
      </c>
      <c r="U50"/>
      <c r="W50">
        <v>1552</v>
      </c>
      <c r="X50"/>
      <c r="Z50">
        <v>1576</v>
      </c>
      <c r="AA50"/>
      <c r="AC50">
        <v>1707</v>
      </c>
      <c r="AD50"/>
      <c r="AF50">
        <v>1712</v>
      </c>
    </row>
    <row r="51" spans="1:33" x14ac:dyDescent="0.25">
      <c r="A51" t="s">
        <v>24</v>
      </c>
      <c r="B51">
        <v>4981</v>
      </c>
      <c r="C51"/>
      <c r="D51"/>
      <c r="E51" s="8"/>
      <c r="H51" s="39">
        <v>2847</v>
      </c>
      <c r="I51"/>
      <c r="K51">
        <v>2671</v>
      </c>
      <c r="L51"/>
      <c r="N51">
        <v>2626</v>
      </c>
      <c r="O51"/>
      <c r="Q51">
        <v>2241</v>
      </c>
      <c r="R51"/>
      <c r="T51">
        <v>2219</v>
      </c>
      <c r="U51"/>
      <c r="W51">
        <v>2143</v>
      </c>
      <c r="X51"/>
      <c r="Z51">
        <v>2172</v>
      </c>
      <c r="AA51"/>
      <c r="AC51">
        <v>2308</v>
      </c>
      <c r="AD51"/>
      <c r="AF51">
        <v>2315</v>
      </c>
    </row>
    <row r="52" spans="1:33" x14ac:dyDescent="0.25">
      <c r="A52" t="s">
        <v>23</v>
      </c>
      <c r="B52">
        <v>9999</v>
      </c>
      <c r="C52"/>
      <c r="D52"/>
      <c r="E52" s="8"/>
      <c r="H52" s="39">
        <v>9914</v>
      </c>
      <c r="I52"/>
      <c r="K52">
        <v>9914</v>
      </c>
      <c r="L52"/>
      <c r="N52">
        <v>9914</v>
      </c>
      <c r="O52"/>
      <c r="Q52">
        <v>9914</v>
      </c>
      <c r="R52"/>
      <c r="T52">
        <v>9914</v>
      </c>
      <c r="U52"/>
      <c r="W52">
        <v>9914</v>
      </c>
      <c r="X52"/>
      <c r="Z52">
        <v>9914</v>
      </c>
      <c r="AA52"/>
      <c r="AC52">
        <v>9530</v>
      </c>
      <c r="AD52"/>
      <c r="AF52">
        <v>9530</v>
      </c>
    </row>
    <row r="53" spans="1:33" ht="15.75" x14ac:dyDescent="0.25">
      <c r="A53" t="s">
        <v>22</v>
      </c>
      <c r="B53">
        <v>362009300</v>
      </c>
      <c r="C53" s="10">
        <f>(B53+B59)/B23</f>
        <v>0.3958786626841696</v>
      </c>
      <c r="D53"/>
      <c r="E53" s="8">
        <v>0</v>
      </c>
      <c r="F53" s="10" t="s">
        <v>21</v>
      </c>
      <c r="H53" s="39">
        <v>9703600</v>
      </c>
      <c r="I53" s="10">
        <f>(H53+H59)/H23</f>
        <v>1.4226095021969335E-2</v>
      </c>
      <c r="K53">
        <v>9745445</v>
      </c>
      <c r="L53" s="10">
        <f>(K53+K59)/K23</f>
        <v>1.4286252298691383E-2</v>
      </c>
      <c r="N53">
        <v>8541385</v>
      </c>
      <c r="O53" s="10">
        <f>(N53+N59)/N23</f>
        <v>1.2517103704571458E-2</v>
      </c>
      <c r="Q53">
        <v>10678024</v>
      </c>
      <c r="R53" s="10">
        <f>(Q53+Q59)/Q23</f>
        <v>1.5591035756054829E-2</v>
      </c>
      <c r="T53">
        <v>10655721</v>
      </c>
      <c r="U53" s="10">
        <f>(T53+T59)/T23</f>
        <v>1.5748259197666793E-2</v>
      </c>
      <c r="W53">
        <v>9614451</v>
      </c>
      <c r="X53" s="10">
        <f>(W53+W59)/W23</f>
        <v>1.4726112657266189E-2</v>
      </c>
      <c r="Z53">
        <v>9509299</v>
      </c>
      <c r="AA53" s="10">
        <f>(Z53+Z59)/Z23</f>
        <v>1.4807877956868297E-2</v>
      </c>
      <c r="AC53">
        <v>6249622</v>
      </c>
      <c r="AD53" s="10">
        <f>(AC53+AC59)/AC23</f>
        <v>9.555988008565405E-3</v>
      </c>
      <c r="AF53">
        <v>6225891</v>
      </c>
      <c r="AG53" s="9">
        <f>(AF53+AF59)/AF23</f>
        <v>9.5279619856108583E-3</v>
      </c>
    </row>
    <row r="54" spans="1:33" x14ac:dyDescent="0.25">
      <c r="A54" t="s">
        <v>20</v>
      </c>
      <c r="B54">
        <v>5054</v>
      </c>
      <c r="C54"/>
      <c r="D54"/>
      <c r="E54" s="8"/>
      <c r="H54" s="39">
        <v>3504</v>
      </c>
      <c r="I54"/>
      <c r="K54">
        <v>3499</v>
      </c>
      <c r="L54"/>
      <c r="N54">
        <v>3490</v>
      </c>
      <c r="O54"/>
      <c r="Q54">
        <v>2886</v>
      </c>
      <c r="R54"/>
      <c r="T54">
        <v>2864</v>
      </c>
      <c r="U54"/>
      <c r="W54">
        <v>2851</v>
      </c>
      <c r="X54"/>
      <c r="Z54">
        <v>2856</v>
      </c>
      <c r="AA54"/>
      <c r="AC54">
        <v>2953</v>
      </c>
      <c r="AD54"/>
      <c r="AF54">
        <v>2967</v>
      </c>
    </row>
    <row r="55" spans="1:33" x14ac:dyDescent="0.25">
      <c r="A55" t="s">
        <v>19</v>
      </c>
      <c r="B55">
        <v>1862</v>
      </c>
      <c r="C55"/>
      <c r="D55"/>
      <c r="H55" s="39">
        <v>1063</v>
      </c>
      <c r="I55"/>
      <c r="K55">
        <v>1038</v>
      </c>
      <c r="L55"/>
      <c r="N55">
        <v>1020</v>
      </c>
      <c r="O55"/>
      <c r="Q55">
        <v>886</v>
      </c>
      <c r="R55"/>
      <c r="T55">
        <v>881</v>
      </c>
      <c r="U55"/>
      <c r="W55">
        <v>867</v>
      </c>
      <c r="X55"/>
      <c r="Z55">
        <v>870</v>
      </c>
      <c r="AA55"/>
      <c r="AC55">
        <v>909</v>
      </c>
      <c r="AD55"/>
      <c r="AF55">
        <v>910</v>
      </c>
    </row>
    <row r="56" spans="1:33" x14ac:dyDescent="0.25">
      <c r="A56" t="s">
        <v>18</v>
      </c>
      <c r="B56">
        <v>1260</v>
      </c>
      <c r="C56"/>
      <c r="D56"/>
      <c r="H56">
        <v>697</v>
      </c>
      <c r="I56"/>
      <c r="K56">
        <v>660</v>
      </c>
      <c r="L56"/>
      <c r="N56">
        <v>650</v>
      </c>
      <c r="O56"/>
      <c r="Q56">
        <v>590</v>
      </c>
      <c r="R56"/>
      <c r="T56">
        <v>585</v>
      </c>
      <c r="U56"/>
      <c r="W56">
        <v>575</v>
      </c>
      <c r="X56"/>
      <c r="Z56">
        <v>580</v>
      </c>
      <c r="AA56"/>
      <c r="AC56">
        <v>607</v>
      </c>
      <c r="AD56"/>
      <c r="AF56">
        <v>610</v>
      </c>
    </row>
    <row r="57" spans="1:33" x14ac:dyDescent="0.25">
      <c r="B57"/>
      <c r="C57"/>
      <c r="D57"/>
      <c r="H57"/>
      <c r="I57"/>
      <c r="K57"/>
      <c r="L57"/>
      <c r="N57"/>
      <c r="O57"/>
      <c r="Q57"/>
      <c r="R57"/>
      <c r="T57"/>
      <c r="U57"/>
      <c r="W57"/>
      <c r="X57"/>
      <c r="Z57"/>
      <c r="AA57"/>
      <c r="AC57"/>
      <c r="AD57"/>
      <c r="AF57"/>
    </row>
    <row r="58" spans="1:33" x14ac:dyDescent="0.25">
      <c r="A58" t="s">
        <v>16</v>
      </c>
      <c r="B58"/>
      <c r="C58"/>
      <c r="D58"/>
      <c r="H58"/>
      <c r="I58"/>
      <c r="K58"/>
      <c r="L58"/>
      <c r="N58"/>
      <c r="O58"/>
      <c r="Q58"/>
      <c r="R58"/>
      <c r="T58"/>
      <c r="U58"/>
      <c r="W58"/>
      <c r="X58"/>
      <c r="Z58"/>
      <c r="AA58"/>
      <c r="AC58"/>
      <c r="AD58"/>
      <c r="AF58"/>
    </row>
    <row r="59" spans="1:33" x14ac:dyDescent="0.25">
      <c r="A59" t="s">
        <v>17</v>
      </c>
      <c r="B59">
        <v>1041872</v>
      </c>
      <c r="D59"/>
      <c r="E59">
        <v>0</v>
      </c>
      <c r="H59">
        <v>50606</v>
      </c>
      <c r="I59"/>
      <c r="K59">
        <v>50606</v>
      </c>
      <c r="L59"/>
      <c r="N59">
        <v>26775</v>
      </c>
      <c r="O59"/>
      <c r="Q59">
        <v>27596</v>
      </c>
      <c r="R59"/>
      <c r="T59">
        <v>28420</v>
      </c>
      <c r="U59"/>
      <c r="W59">
        <v>27291</v>
      </c>
      <c r="X59"/>
      <c r="Z59">
        <v>196302</v>
      </c>
      <c r="AA59"/>
      <c r="AC59">
        <v>18761</v>
      </c>
      <c r="AD59"/>
      <c r="AF59" s="7">
        <v>17709</v>
      </c>
    </row>
    <row r="61" spans="1:33" x14ac:dyDescent="0.25">
      <c r="A61" t="s">
        <v>16</v>
      </c>
      <c r="K61" s="10"/>
    </row>
  </sheetData>
  <mergeCells count="11">
    <mergeCell ref="Q1:R1"/>
    <mergeCell ref="AF1:AG1"/>
    <mergeCell ref="Z1:AA1"/>
    <mergeCell ref="W1:X1"/>
    <mergeCell ref="AC1:AD1"/>
    <mergeCell ref="T1:U1"/>
    <mergeCell ref="B1:C1"/>
    <mergeCell ref="E1:F1"/>
    <mergeCell ref="H1:I1"/>
    <mergeCell ref="K1:L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E9B4-3E41-4B0B-92A9-031E2F479065}">
  <dimension ref="A1:AI59"/>
  <sheetViews>
    <sheetView showGridLines="0" zoomScale="70" zoomScaleNormal="70" workbookViewId="0">
      <selection activeCell="G75" sqref="G75"/>
    </sheetView>
  </sheetViews>
  <sheetFormatPr baseColWidth="10" defaultRowHeight="15" x14ac:dyDescent="0.25"/>
  <sheetData>
    <row r="1" spans="1:31" ht="15.75" x14ac:dyDescent="0.25">
      <c r="B1" s="17"/>
      <c r="C1" s="67" t="s">
        <v>57</v>
      </c>
      <c r="D1" s="67"/>
      <c r="E1" s="66"/>
      <c r="F1" s="65" t="s">
        <v>58</v>
      </c>
      <c r="G1" s="67"/>
      <c r="H1" s="66"/>
      <c r="I1" s="65" t="s">
        <v>59</v>
      </c>
      <c r="J1" s="66"/>
      <c r="K1" s="65" t="s">
        <v>60</v>
      </c>
      <c r="L1" s="67"/>
      <c r="M1" s="66"/>
      <c r="S1" s="20"/>
      <c r="T1" s="21"/>
      <c r="U1" s="67" t="s">
        <v>57</v>
      </c>
      <c r="V1" s="67"/>
      <c r="W1" s="66"/>
      <c r="X1" s="65" t="s">
        <v>58</v>
      </c>
      <c r="Y1" s="67"/>
      <c r="Z1" s="66"/>
      <c r="AA1" s="65" t="s">
        <v>59</v>
      </c>
      <c r="AB1" s="66"/>
      <c r="AC1" s="65" t="s">
        <v>60</v>
      </c>
      <c r="AD1" s="67"/>
      <c r="AE1" s="66"/>
    </row>
    <row r="2" spans="1:31" ht="15.75" x14ac:dyDescent="0.25">
      <c r="A2" s="16" t="s">
        <v>45</v>
      </c>
      <c r="B2" s="17"/>
      <c r="C2" s="11" t="s">
        <v>61</v>
      </c>
      <c r="D2" s="11" t="s">
        <v>62</v>
      </c>
      <c r="E2" s="22" t="s">
        <v>63</v>
      </c>
      <c r="F2" s="5">
        <v>2</v>
      </c>
      <c r="G2" s="5">
        <v>3</v>
      </c>
      <c r="H2" s="23">
        <v>4</v>
      </c>
      <c r="I2" s="5">
        <v>5</v>
      </c>
      <c r="J2" s="23">
        <v>6</v>
      </c>
      <c r="K2" s="5">
        <v>7</v>
      </c>
      <c r="L2" s="5">
        <v>8</v>
      </c>
      <c r="M2" s="23">
        <v>9</v>
      </c>
      <c r="N2" s="7"/>
      <c r="S2" s="20"/>
      <c r="T2" s="21"/>
      <c r="U2" s="24" t="s">
        <v>61</v>
      </c>
      <c r="V2" s="24" t="s">
        <v>62</v>
      </c>
      <c r="W2" s="25" t="s">
        <v>63</v>
      </c>
      <c r="X2" s="6">
        <v>2</v>
      </c>
      <c r="Y2" s="6">
        <v>3</v>
      </c>
      <c r="Z2" s="26">
        <v>4</v>
      </c>
      <c r="AA2" s="6">
        <v>5</v>
      </c>
      <c r="AB2" s="26">
        <v>6</v>
      </c>
      <c r="AC2" s="6">
        <v>7</v>
      </c>
      <c r="AD2" s="6">
        <v>8</v>
      </c>
      <c r="AE2" s="26">
        <v>9</v>
      </c>
    </row>
    <row r="3" spans="1:31" ht="15.75" x14ac:dyDescent="0.25">
      <c r="B3" s="17" t="s">
        <v>64</v>
      </c>
      <c r="C3">
        <v>185364</v>
      </c>
      <c r="D3" s="3">
        <v>13329</v>
      </c>
      <c r="E3" s="17">
        <v>9326</v>
      </c>
      <c r="F3" s="3">
        <v>8921</v>
      </c>
      <c r="G3" s="3">
        <v>7912</v>
      </c>
      <c r="H3" s="27">
        <v>5591</v>
      </c>
      <c r="I3" s="3">
        <v>4127</v>
      </c>
      <c r="J3" s="27">
        <v>2910</v>
      </c>
      <c r="K3" s="3">
        <v>2910</v>
      </c>
      <c r="L3" s="3">
        <v>2910</v>
      </c>
      <c r="M3" s="27">
        <v>2910</v>
      </c>
      <c r="N3" s="2"/>
      <c r="S3" s="20" t="s">
        <v>65</v>
      </c>
      <c r="T3" s="28" t="s">
        <v>66</v>
      </c>
      <c r="U3" s="20">
        <v>21384</v>
      </c>
      <c r="V3" s="29">
        <v>35852</v>
      </c>
      <c r="W3" s="46">
        <v>188714</v>
      </c>
      <c r="X3" s="29">
        <v>215138</v>
      </c>
      <c r="Y3" s="29">
        <v>311590</v>
      </c>
      <c r="Z3" s="30">
        <v>392659</v>
      </c>
      <c r="AA3" s="29">
        <v>401311</v>
      </c>
      <c r="AB3" s="30">
        <v>421147</v>
      </c>
      <c r="AC3" s="29">
        <v>421858</v>
      </c>
      <c r="AD3" s="29">
        <v>421861</v>
      </c>
      <c r="AE3" s="30">
        <v>421555</v>
      </c>
    </row>
    <row r="4" spans="1:31" ht="15.75" x14ac:dyDescent="0.25">
      <c r="B4" s="17" t="s">
        <v>67</v>
      </c>
      <c r="C4">
        <v>61815</v>
      </c>
      <c r="D4" s="3">
        <v>13329</v>
      </c>
      <c r="E4" s="17">
        <v>9318</v>
      </c>
      <c r="F4" s="3">
        <v>8913</v>
      </c>
      <c r="G4" s="3">
        <v>7901</v>
      </c>
      <c r="H4" s="27">
        <v>5584</v>
      </c>
      <c r="I4" s="3">
        <v>4122</v>
      </c>
      <c r="J4" s="27">
        <v>2910</v>
      </c>
      <c r="K4" s="3">
        <v>2910</v>
      </c>
      <c r="L4" s="3">
        <v>2910</v>
      </c>
      <c r="M4" s="27">
        <v>2910</v>
      </c>
      <c r="N4" s="2"/>
      <c r="S4" s="20"/>
      <c r="T4" s="21" t="s">
        <v>68</v>
      </c>
      <c r="U4" s="20">
        <v>1147</v>
      </c>
      <c r="V4" s="29">
        <v>14069</v>
      </c>
      <c r="W4" s="46">
        <v>42464</v>
      </c>
      <c r="X4" s="29">
        <v>44964</v>
      </c>
      <c r="Y4" s="29">
        <v>50187</v>
      </c>
      <c r="Z4" s="30">
        <v>76746</v>
      </c>
      <c r="AA4" s="29">
        <v>83100</v>
      </c>
      <c r="AB4" s="30">
        <v>104028</v>
      </c>
      <c r="AC4" s="29">
        <v>104847</v>
      </c>
      <c r="AD4" s="29">
        <v>104936</v>
      </c>
      <c r="AE4" s="30">
        <v>104816</v>
      </c>
    </row>
    <row r="5" spans="1:31" ht="15.75" x14ac:dyDescent="0.25">
      <c r="B5" s="17" t="s">
        <v>69</v>
      </c>
      <c r="C5">
        <v>41733</v>
      </c>
      <c r="D5" s="3">
        <v>12994</v>
      </c>
      <c r="E5" s="17">
        <v>7366</v>
      </c>
      <c r="F5" s="3">
        <v>6981</v>
      </c>
      <c r="G5" s="3">
        <v>6043</v>
      </c>
      <c r="H5" s="27">
        <v>4353</v>
      </c>
      <c r="I5" s="3">
        <v>3863</v>
      </c>
      <c r="J5" s="27">
        <v>2896</v>
      </c>
      <c r="K5" s="3">
        <v>2896</v>
      </c>
      <c r="L5" s="3">
        <v>2896</v>
      </c>
      <c r="M5" s="27">
        <v>2896</v>
      </c>
      <c r="N5" s="2"/>
      <c r="S5" s="20"/>
      <c r="T5" s="21"/>
      <c r="U5" s="29"/>
      <c r="V5" s="29"/>
      <c r="W5" s="30"/>
      <c r="X5" s="29"/>
      <c r="Y5" s="29"/>
      <c r="Z5" s="30"/>
      <c r="AA5" s="29"/>
      <c r="AB5" s="30"/>
      <c r="AC5" s="29"/>
      <c r="AD5" s="29"/>
      <c r="AE5" s="30"/>
    </row>
    <row r="6" spans="1:31" ht="15.75" x14ac:dyDescent="0.25">
      <c r="B6" s="17" t="s">
        <v>70</v>
      </c>
      <c r="C6">
        <v>33133</v>
      </c>
      <c r="D6" s="3">
        <v>11968</v>
      </c>
      <c r="E6" s="17">
        <v>6394</v>
      </c>
      <c r="F6" s="3">
        <v>6031</v>
      </c>
      <c r="G6" s="3">
        <v>5109</v>
      </c>
      <c r="H6" s="27">
        <v>3854</v>
      </c>
      <c r="I6" s="3">
        <v>3603</v>
      </c>
      <c r="J6" s="27">
        <v>2858</v>
      </c>
      <c r="K6" s="3">
        <v>2858</v>
      </c>
      <c r="L6" s="3">
        <v>2858</v>
      </c>
      <c r="M6" s="27">
        <v>2858</v>
      </c>
      <c r="N6" s="2"/>
      <c r="S6" s="20" t="s">
        <v>71</v>
      </c>
      <c r="T6" s="28" t="s">
        <v>72</v>
      </c>
      <c r="U6" s="20">
        <v>3603</v>
      </c>
      <c r="V6" s="29">
        <v>35852</v>
      </c>
      <c r="W6" s="46">
        <v>114393</v>
      </c>
      <c r="X6" s="29">
        <v>114393</v>
      </c>
      <c r="Y6" s="29">
        <v>150922</v>
      </c>
      <c r="Z6" s="30">
        <v>154294</v>
      </c>
      <c r="AA6" s="29">
        <v>154140</v>
      </c>
      <c r="AB6" s="30">
        <v>159155</v>
      </c>
      <c r="AC6" s="29">
        <v>161409</v>
      </c>
      <c r="AD6" s="29">
        <v>216293</v>
      </c>
      <c r="AE6" s="30">
        <v>216279</v>
      </c>
    </row>
    <row r="7" spans="1:31" ht="15.75" x14ac:dyDescent="0.25">
      <c r="B7" s="17" t="s">
        <v>73</v>
      </c>
      <c r="C7">
        <v>358</v>
      </c>
      <c r="D7" s="3">
        <v>1636</v>
      </c>
      <c r="E7" s="17">
        <v>3608</v>
      </c>
      <c r="F7" s="3">
        <v>3369</v>
      </c>
      <c r="G7" s="3">
        <v>2724</v>
      </c>
      <c r="H7" s="27">
        <v>2413</v>
      </c>
      <c r="I7" s="3">
        <v>2408</v>
      </c>
      <c r="J7" s="27">
        <v>2282</v>
      </c>
      <c r="K7" s="3">
        <v>2284</v>
      </c>
      <c r="L7" s="3">
        <v>2284</v>
      </c>
      <c r="M7" s="27">
        <v>2284</v>
      </c>
      <c r="N7" s="2"/>
      <c r="S7" s="20"/>
      <c r="T7" s="28" t="s">
        <v>74</v>
      </c>
      <c r="U7" s="20">
        <v>680</v>
      </c>
      <c r="V7" s="29">
        <v>14069</v>
      </c>
      <c r="W7" s="46">
        <v>24799</v>
      </c>
      <c r="X7" s="29">
        <v>24799</v>
      </c>
      <c r="Y7" s="29">
        <v>27829</v>
      </c>
      <c r="Z7" s="30">
        <v>29284</v>
      </c>
      <c r="AA7" s="29">
        <v>31713</v>
      </c>
      <c r="AB7" s="30">
        <v>36610</v>
      </c>
      <c r="AC7" s="29">
        <v>36999</v>
      </c>
      <c r="AD7" s="29">
        <v>50022</v>
      </c>
      <c r="AE7" s="30">
        <v>50075</v>
      </c>
    </row>
    <row r="8" spans="1:31" ht="15.75" x14ac:dyDescent="0.25">
      <c r="B8" s="17" t="s">
        <v>75</v>
      </c>
      <c r="C8">
        <v>25</v>
      </c>
      <c r="D8" s="3">
        <v>283</v>
      </c>
      <c r="E8" s="17">
        <v>2217</v>
      </c>
      <c r="F8" s="3">
        <v>2142</v>
      </c>
      <c r="G8" s="3">
        <v>1789</v>
      </c>
      <c r="H8" s="27">
        <v>1711</v>
      </c>
      <c r="I8" s="3">
        <v>1709</v>
      </c>
      <c r="J8" s="27">
        <v>1695</v>
      </c>
      <c r="K8" s="3">
        <v>1694</v>
      </c>
      <c r="L8" s="3">
        <v>1696</v>
      </c>
      <c r="M8" s="27">
        <v>1695</v>
      </c>
      <c r="N8" s="2"/>
      <c r="S8" s="20"/>
      <c r="T8" s="21"/>
      <c r="U8" s="29"/>
      <c r="V8" s="29"/>
      <c r="W8" s="30"/>
      <c r="X8" s="29"/>
      <c r="Y8" s="29"/>
      <c r="Z8" s="30"/>
      <c r="AA8" s="29"/>
      <c r="AB8" s="30"/>
      <c r="AC8" s="29"/>
      <c r="AD8" s="29"/>
      <c r="AE8" s="30"/>
    </row>
    <row r="9" spans="1:31" ht="15.75" x14ac:dyDescent="0.25">
      <c r="B9" s="17" t="s">
        <v>76</v>
      </c>
      <c r="C9">
        <v>0</v>
      </c>
      <c r="D9" s="3">
        <v>1</v>
      </c>
      <c r="E9" s="17">
        <v>117</v>
      </c>
      <c r="F9" s="3">
        <v>139</v>
      </c>
      <c r="G9" s="3">
        <v>268</v>
      </c>
      <c r="H9" s="27">
        <v>342</v>
      </c>
      <c r="I9" s="3">
        <v>342</v>
      </c>
      <c r="J9" s="27">
        <v>344</v>
      </c>
      <c r="K9" s="3">
        <v>345</v>
      </c>
      <c r="L9" s="3">
        <v>346</v>
      </c>
      <c r="M9" s="27">
        <v>345</v>
      </c>
      <c r="N9" s="2"/>
      <c r="S9" s="20"/>
      <c r="T9" s="21" t="s">
        <v>77</v>
      </c>
      <c r="U9" s="12"/>
      <c r="V9" s="18">
        <v>13329</v>
      </c>
      <c r="W9" s="19">
        <v>9364</v>
      </c>
      <c r="X9" s="18">
        <v>8921</v>
      </c>
      <c r="Y9" s="18">
        <v>7912</v>
      </c>
      <c r="Z9" s="19">
        <v>5591</v>
      </c>
      <c r="AA9" s="18">
        <v>4127</v>
      </c>
      <c r="AB9" s="19">
        <v>2910</v>
      </c>
      <c r="AC9" s="18">
        <v>2910</v>
      </c>
      <c r="AD9" s="18">
        <v>2910</v>
      </c>
      <c r="AE9" s="26">
        <v>2910</v>
      </c>
    </row>
    <row r="10" spans="1:31" x14ac:dyDescent="0.25">
      <c r="B10" s="17" t="s">
        <v>78</v>
      </c>
      <c r="C10">
        <v>0</v>
      </c>
      <c r="D10" s="3">
        <v>0</v>
      </c>
      <c r="E10" s="17">
        <v>4</v>
      </c>
      <c r="F10" s="3">
        <v>9</v>
      </c>
      <c r="G10" s="3">
        <v>46</v>
      </c>
      <c r="H10" s="27">
        <v>66</v>
      </c>
      <c r="I10" s="3">
        <v>66</v>
      </c>
      <c r="J10" s="27">
        <v>66</v>
      </c>
      <c r="K10" s="3">
        <v>66</v>
      </c>
      <c r="L10" s="3">
        <v>66</v>
      </c>
      <c r="M10" s="27">
        <v>66</v>
      </c>
      <c r="N10" s="2"/>
    </row>
    <row r="19" spans="3:14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44" spans="1:35" ht="15.75" x14ac:dyDescent="0.25">
      <c r="C44" s="64" t="s">
        <v>123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</row>
    <row r="45" spans="1:35" x14ac:dyDescent="0.25">
      <c r="B45" s="17"/>
      <c r="C45" s="49" t="s">
        <v>61</v>
      </c>
      <c r="D45" s="50" t="s">
        <v>62</v>
      </c>
      <c r="E45" s="51" t="s">
        <v>63</v>
      </c>
      <c r="F45" s="52">
        <v>2</v>
      </c>
      <c r="G45" s="52">
        <v>3</v>
      </c>
      <c r="H45" s="53">
        <v>4</v>
      </c>
      <c r="I45" s="52">
        <v>5</v>
      </c>
      <c r="J45" s="53">
        <v>6</v>
      </c>
      <c r="K45" s="52">
        <v>7</v>
      </c>
      <c r="L45" s="52">
        <v>8</v>
      </c>
      <c r="M45" s="53">
        <v>9</v>
      </c>
    </row>
    <row r="46" spans="1:35" ht="15.75" x14ac:dyDescent="0.25">
      <c r="A46" s="37">
        <v>1</v>
      </c>
      <c r="B46" s="17" t="s">
        <v>78</v>
      </c>
      <c r="C46">
        <f t="shared" ref="C46:E46" si="0">C10</f>
        <v>0</v>
      </c>
      <c r="D46">
        <f t="shared" si="0"/>
        <v>0</v>
      </c>
      <c r="E46" s="17">
        <f t="shared" si="0"/>
        <v>4</v>
      </c>
      <c r="F46">
        <f t="shared" ref="F46:M46" si="1">F10</f>
        <v>9</v>
      </c>
      <c r="G46">
        <f t="shared" si="1"/>
        <v>46</v>
      </c>
      <c r="H46" s="17">
        <f t="shared" si="1"/>
        <v>66</v>
      </c>
      <c r="I46">
        <f t="shared" si="1"/>
        <v>66</v>
      </c>
      <c r="J46" s="17">
        <f t="shared" si="1"/>
        <v>66</v>
      </c>
      <c r="K46">
        <f t="shared" si="1"/>
        <v>66</v>
      </c>
      <c r="L46">
        <f t="shared" si="1"/>
        <v>66</v>
      </c>
      <c r="M46" s="17">
        <f t="shared" si="1"/>
        <v>66</v>
      </c>
      <c r="N46" s="7"/>
      <c r="O46" s="7"/>
      <c r="P46" s="7"/>
      <c r="Q46" s="7"/>
      <c r="R46" s="7"/>
      <c r="S46" s="7"/>
      <c r="T46" s="12"/>
      <c r="AI46" s="14"/>
    </row>
    <row r="47" spans="1:35" x14ac:dyDescent="0.25">
      <c r="A47" s="37">
        <v>2</v>
      </c>
      <c r="B47" s="17" t="s">
        <v>76</v>
      </c>
      <c r="C47">
        <f t="shared" ref="C47:E47" si="2">C9-C10</f>
        <v>0</v>
      </c>
      <c r="D47">
        <f t="shared" si="2"/>
        <v>1</v>
      </c>
      <c r="E47" s="17">
        <f t="shared" si="2"/>
        <v>113</v>
      </c>
      <c r="F47">
        <f t="shared" ref="F47:M47" si="3">F9-F10</f>
        <v>130</v>
      </c>
      <c r="G47">
        <f t="shared" si="3"/>
        <v>222</v>
      </c>
      <c r="H47" s="17">
        <f t="shared" si="3"/>
        <v>276</v>
      </c>
      <c r="I47">
        <f t="shared" si="3"/>
        <v>276</v>
      </c>
      <c r="J47" s="17">
        <f t="shared" si="3"/>
        <v>278</v>
      </c>
      <c r="K47">
        <f t="shared" si="3"/>
        <v>279</v>
      </c>
      <c r="L47">
        <f t="shared" si="3"/>
        <v>280</v>
      </c>
      <c r="M47" s="17">
        <f t="shared" si="3"/>
        <v>279</v>
      </c>
    </row>
    <row r="48" spans="1:35" x14ac:dyDescent="0.25">
      <c r="A48" s="37">
        <v>3</v>
      </c>
      <c r="B48" s="17" t="s">
        <v>75</v>
      </c>
      <c r="C48">
        <f t="shared" ref="C48:E48" si="4">C8-C9</f>
        <v>25</v>
      </c>
      <c r="D48">
        <f t="shared" si="4"/>
        <v>282</v>
      </c>
      <c r="E48" s="17">
        <f t="shared" si="4"/>
        <v>2100</v>
      </c>
      <c r="F48">
        <f t="shared" ref="F48:M48" si="5">F8-F9</f>
        <v>2003</v>
      </c>
      <c r="G48">
        <f t="shared" si="5"/>
        <v>1521</v>
      </c>
      <c r="H48" s="17">
        <f t="shared" si="5"/>
        <v>1369</v>
      </c>
      <c r="I48">
        <f t="shared" si="5"/>
        <v>1367</v>
      </c>
      <c r="J48" s="17">
        <f t="shared" si="5"/>
        <v>1351</v>
      </c>
      <c r="K48">
        <f t="shared" si="5"/>
        <v>1349</v>
      </c>
      <c r="L48">
        <f t="shared" si="5"/>
        <v>1350</v>
      </c>
      <c r="M48" s="17">
        <f t="shared" si="5"/>
        <v>1350</v>
      </c>
    </row>
    <row r="49" spans="1:22" x14ac:dyDescent="0.25">
      <c r="A49" s="37">
        <v>4</v>
      </c>
      <c r="B49" s="17" t="s">
        <v>73</v>
      </c>
      <c r="C49">
        <f t="shared" ref="C49:E49" si="6">C7-C8</f>
        <v>333</v>
      </c>
      <c r="D49">
        <f t="shared" si="6"/>
        <v>1353</v>
      </c>
      <c r="E49" s="17">
        <f t="shared" si="6"/>
        <v>1391</v>
      </c>
      <c r="F49">
        <f t="shared" ref="F49:M49" si="7">F7-F8</f>
        <v>1227</v>
      </c>
      <c r="G49">
        <f t="shared" si="7"/>
        <v>935</v>
      </c>
      <c r="H49" s="17">
        <f t="shared" si="7"/>
        <v>702</v>
      </c>
      <c r="I49">
        <f t="shared" si="7"/>
        <v>699</v>
      </c>
      <c r="J49" s="17">
        <f t="shared" si="7"/>
        <v>587</v>
      </c>
      <c r="K49">
        <f t="shared" si="7"/>
        <v>590</v>
      </c>
      <c r="L49">
        <f t="shared" si="7"/>
        <v>588</v>
      </c>
      <c r="M49" s="17">
        <f t="shared" si="7"/>
        <v>589</v>
      </c>
    </row>
    <row r="50" spans="1:22" x14ac:dyDescent="0.25">
      <c r="A50" s="37">
        <v>5</v>
      </c>
      <c r="B50" s="17" t="s">
        <v>70</v>
      </c>
      <c r="C50">
        <f t="shared" ref="C50:E50" si="8">C6-C7</f>
        <v>32775</v>
      </c>
      <c r="D50">
        <f t="shared" si="8"/>
        <v>10332</v>
      </c>
      <c r="E50" s="17">
        <f t="shared" si="8"/>
        <v>2786</v>
      </c>
      <c r="F50">
        <f t="shared" ref="F50:M50" si="9">F6-F7</f>
        <v>2662</v>
      </c>
      <c r="G50">
        <f t="shared" si="9"/>
        <v>2385</v>
      </c>
      <c r="H50" s="17">
        <f t="shared" si="9"/>
        <v>1441</v>
      </c>
      <c r="I50">
        <f t="shared" si="9"/>
        <v>1195</v>
      </c>
      <c r="J50" s="17">
        <f t="shared" si="9"/>
        <v>576</v>
      </c>
      <c r="K50">
        <f t="shared" si="9"/>
        <v>574</v>
      </c>
      <c r="L50">
        <f t="shared" si="9"/>
        <v>574</v>
      </c>
      <c r="M50" s="17">
        <f t="shared" si="9"/>
        <v>574</v>
      </c>
    </row>
    <row r="51" spans="1:22" x14ac:dyDescent="0.25">
      <c r="A51" s="37">
        <v>6</v>
      </c>
      <c r="B51" s="17" t="s">
        <v>69</v>
      </c>
      <c r="C51">
        <f t="shared" ref="C51:E51" si="10">C5-C6</f>
        <v>8600</v>
      </c>
      <c r="D51">
        <f t="shared" si="10"/>
        <v>1026</v>
      </c>
      <c r="E51" s="17">
        <f t="shared" si="10"/>
        <v>972</v>
      </c>
      <c r="F51">
        <f t="shared" ref="F51:M51" si="11">F5-F6</f>
        <v>950</v>
      </c>
      <c r="G51">
        <f t="shared" si="11"/>
        <v>934</v>
      </c>
      <c r="H51" s="17">
        <f t="shared" si="11"/>
        <v>499</v>
      </c>
      <c r="I51">
        <f t="shared" si="11"/>
        <v>260</v>
      </c>
      <c r="J51" s="17">
        <f t="shared" si="11"/>
        <v>38</v>
      </c>
      <c r="K51">
        <f t="shared" si="11"/>
        <v>38</v>
      </c>
      <c r="L51">
        <f t="shared" si="11"/>
        <v>38</v>
      </c>
      <c r="M51" s="17">
        <f t="shared" si="11"/>
        <v>38</v>
      </c>
    </row>
    <row r="52" spans="1:22" x14ac:dyDescent="0.25">
      <c r="A52" s="37">
        <v>7</v>
      </c>
      <c r="B52" s="17" t="s">
        <v>67</v>
      </c>
      <c r="C52">
        <f t="shared" ref="C52:E52" si="12">C4-C5</f>
        <v>20082</v>
      </c>
      <c r="D52">
        <f t="shared" si="12"/>
        <v>335</v>
      </c>
      <c r="E52" s="17">
        <f t="shared" si="12"/>
        <v>1952</v>
      </c>
      <c r="F52">
        <f t="shared" ref="F52:M52" si="13">F4-F5</f>
        <v>1932</v>
      </c>
      <c r="G52">
        <f t="shared" si="13"/>
        <v>1858</v>
      </c>
      <c r="H52" s="17">
        <f t="shared" si="13"/>
        <v>1231</v>
      </c>
      <c r="I52">
        <f t="shared" si="13"/>
        <v>259</v>
      </c>
      <c r="J52" s="17">
        <f t="shared" si="13"/>
        <v>14</v>
      </c>
      <c r="K52">
        <f t="shared" si="13"/>
        <v>14</v>
      </c>
      <c r="L52">
        <f t="shared" si="13"/>
        <v>14</v>
      </c>
      <c r="M52" s="17">
        <f t="shared" si="13"/>
        <v>14</v>
      </c>
    </row>
    <row r="53" spans="1:22" x14ac:dyDescent="0.25">
      <c r="A53" s="37">
        <v>8</v>
      </c>
      <c r="B53" s="48" t="s">
        <v>64</v>
      </c>
      <c r="C53" s="15">
        <f t="shared" ref="C53:E53" si="14">C3-C4</f>
        <v>123549</v>
      </c>
      <c r="D53" s="15">
        <f t="shared" si="14"/>
        <v>0</v>
      </c>
      <c r="E53" s="48">
        <f t="shared" si="14"/>
        <v>8</v>
      </c>
      <c r="F53" s="15">
        <f t="shared" ref="F53:M53" si="15">F3-F4</f>
        <v>8</v>
      </c>
      <c r="G53" s="15">
        <f t="shared" si="15"/>
        <v>11</v>
      </c>
      <c r="H53" s="48">
        <f t="shared" si="15"/>
        <v>7</v>
      </c>
      <c r="I53" s="15">
        <f t="shared" si="15"/>
        <v>5</v>
      </c>
      <c r="J53" s="48">
        <f t="shared" si="15"/>
        <v>0</v>
      </c>
      <c r="K53" s="15">
        <f t="shared" si="15"/>
        <v>0</v>
      </c>
      <c r="L53" s="15">
        <f t="shared" si="15"/>
        <v>0</v>
      </c>
      <c r="M53" s="48">
        <f t="shared" si="15"/>
        <v>0</v>
      </c>
    </row>
    <row r="54" spans="1:22" x14ac:dyDescent="0.25">
      <c r="A54" s="37"/>
      <c r="B54" s="17" t="s">
        <v>79</v>
      </c>
      <c r="C54">
        <f>SUM(C46:C53)</f>
        <v>185364</v>
      </c>
      <c r="D54">
        <f>SUM(D46:D53)</f>
        <v>13329</v>
      </c>
      <c r="E54" s="17">
        <f t="shared" ref="E54:M54" si="16">SUM(E46:E53)</f>
        <v>9326</v>
      </c>
      <c r="F54">
        <f t="shared" si="16"/>
        <v>8921</v>
      </c>
      <c r="G54">
        <f t="shared" si="16"/>
        <v>7912</v>
      </c>
      <c r="H54" s="17">
        <f t="shared" si="16"/>
        <v>5591</v>
      </c>
      <c r="I54">
        <f t="shared" si="16"/>
        <v>4127</v>
      </c>
      <c r="J54" s="17">
        <f t="shared" si="16"/>
        <v>2910</v>
      </c>
      <c r="K54">
        <f t="shared" si="16"/>
        <v>2910</v>
      </c>
      <c r="L54">
        <f t="shared" si="16"/>
        <v>2910</v>
      </c>
      <c r="M54" s="17">
        <f t="shared" si="16"/>
        <v>2910</v>
      </c>
    </row>
    <row r="55" spans="1:22" ht="15.75" x14ac:dyDescent="0.25">
      <c r="A55" s="37"/>
      <c r="B55" s="41" t="s">
        <v>80</v>
      </c>
      <c r="C55" s="42">
        <v>0.37599519346095706</v>
      </c>
      <c r="D55" s="43">
        <v>0</v>
      </c>
      <c r="E55" s="44">
        <v>1.5620550742282597E-2</v>
      </c>
      <c r="F55" s="42">
        <v>1.4286252298691383E-2</v>
      </c>
      <c r="G55" s="42">
        <v>1.2517103704571458E-2</v>
      </c>
      <c r="H55" s="44">
        <v>1.5591035756054829E-2</v>
      </c>
      <c r="I55" s="42">
        <v>1.5748259197666793E-2</v>
      </c>
      <c r="J55" s="44">
        <v>1.4726112657266189E-2</v>
      </c>
      <c r="K55" s="42">
        <v>1.4807877956868297E-2</v>
      </c>
      <c r="L55" s="42">
        <v>9.555988008565405E-3</v>
      </c>
      <c r="M55" s="45">
        <v>9.5279619856108583E-3</v>
      </c>
    </row>
    <row r="56" spans="1:22" x14ac:dyDescent="0.25">
      <c r="D56" s="2"/>
      <c r="G56" s="2"/>
      <c r="J56" s="2"/>
      <c r="M56" s="2"/>
      <c r="P56" s="2"/>
      <c r="S56" s="2"/>
      <c r="V56" s="2"/>
    </row>
    <row r="58" spans="1:22" x14ac:dyDescent="0.25">
      <c r="C58" s="31" t="s">
        <v>61</v>
      </c>
      <c r="D58" s="31" t="s">
        <v>81</v>
      </c>
    </row>
    <row r="59" spans="1:22" x14ac:dyDescent="0.25">
      <c r="B59" s="27" t="s">
        <v>80</v>
      </c>
      <c r="C59" s="40">
        <v>0.3958786626841696</v>
      </c>
      <c r="D59" s="40">
        <v>1.4226095021969335E-2</v>
      </c>
    </row>
  </sheetData>
  <mergeCells count="9">
    <mergeCell ref="C44:M44"/>
    <mergeCell ref="AA1:AB1"/>
    <mergeCell ref="AC1:AE1"/>
    <mergeCell ref="C1:E1"/>
    <mergeCell ref="F1:H1"/>
    <mergeCell ref="I1:J1"/>
    <mergeCell ref="K1:M1"/>
    <mergeCell ref="U1:W1"/>
    <mergeCell ref="X1:Z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Libraries</vt:lpstr>
      <vt:lpstr>metrics</vt:lpstr>
      <vt:lpstr>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GANOT</dc:creator>
  <cp:lastModifiedBy>Philippe GANOT</cp:lastModifiedBy>
  <dcterms:created xsi:type="dcterms:W3CDTF">2024-04-29T14:41:24Z</dcterms:created>
  <dcterms:modified xsi:type="dcterms:W3CDTF">2024-05-29T14:38:04Z</dcterms:modified>
</cp:coreProperties>
</file>